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435" yWindow="240" windowWidth="11475" windowHeight="10035" tabRatio="577"/>
  </bookViews>
  <sheets>
    <sheet name="ALL" sheetId="116" r:id="rId1"/>
  </sheets>
  <externalReferences>
    <externalReference r:id="rId2"/>
    <externalReference r:id="rId3"/>
    <externalReference r:id="rId4"/>
    <externalReference r:id="rId5"/>
  </externalReferences>
  <definedNames>
    <definedName name="_xlnm.Print_Area" localSheetId="0">ALL!$A$2:$R$281</definedName>
  </definedNames>
  <calcPr calcId="124519"/>
</workbook>
</file>

<file path=xl/calcChain.xml><?xml version="1.0" encoding="utf-8"?>
<calcChain xmlns="http://schemas.openxmlformats.org/spreadsheetml/2006/main">
  <c r="K1105" i="116"/>
  <c r="J1105"/>
  <c r="I1105"/>
  <c r="I452"/>
  <c r="J695"/>
  <c r="I695"/>
  <c r="J451"/>
  <c r="I451"/>
  <c r="I301"/>
  <c r="J301" s="1"/>
  <c r="I250"/>
  <c r="I978"/>
  <c r="I249"/>
  <c r="J249" s="1"/>
  <c r="I314"/>
  <c r="J314" s="1"/>
  <c r="I450"/>
  <c r="J329"/>
  <c r="K329" s="1"/>
  <c r="I248"/>
  <c r="J248" s="1"/>
  <c r="J312"/>
  <c r="K312" s="1"/>
  <c r="I311"/>
  <c r="I310"/>
  <c r="J310" s="1"/>
  <c r="I449"/>
  <c r="I300"/>
  <c r="I407"/>
  <c r="J407" s="1"/>
  <c r="I970"/>
  <c r="J970" s="1"/>
  <c r="I797"/>
  <c r="J797" s="1"/>
  <c r="I86"/>
  <c r="J86" s="1"/>
  <c r="I308"/>
  <c r="J406"/>
  <c r="I406"/>
  <c r="I306"/>
  <c r="J306" s="1"/>
  <c r="I796"/>
  <c r="J796" s="1"/>
  <c r="I679"/>
  <c r="J679" s="1"/>
  <c r="K209"/>
  <c r="K372"/>
  <c r="I372"/>
  <c r="J372" s="1"/>
  <c r="K1074"/>
  <c r="J297"/>
  <c r="K297" s="1"/>
  <c r="K359"/>
  <c r="I359"/>
  <c r="J359" s="1"/>
  <c r="K418"/>
  <c r="I418"/>
  <c r="J418" s="1"/>
  <c r="K290"/>
  <c r="K289"/>
  <c r="K288"/>
  <c r="K287"/>
  <c r="K286"/>
  <c r="K285"/>
  <c r="K284"/>
  <c r="K283"/>
  <c r="I554"/>
  <c r="J554" s="1"/>
  <c r="K282"/>
  <c r="I534"/>
  <c r="J534" s="1"/>
  <c r="I204"/>
  <c r="K281"/>
  <c r="K280"/>
  <c r="K279"/>
  <c r="I809"/>
  <c r="J809" s="1"/>
  <c r="I278"/>
  <c r="J278" s="1"/>
  <c r="I245"/>
  <c r="J245" s="1"/>
  <c r="K1062"/>
  <c r="J834"/>
  <c r="K338"/>
  <c r="I118"/>
  <c r="J118" s="1"/>
  <c r="I277"/>
  <c r="J277" s="1"/>
  <c r="K276"/>
  <c r="K275"/>
  <c r="K274"/>
  <c r="K273"/>
  <c r="K272"/>
  <c r="J116"/>
  <c r="K116" s="1"/>
  <c r="I447"/>
  <c r="I950"/>
  <c r="J950" s="1"/>
  <c r="J833"/>
  <c r="J832"/>
  <c r="J560"/>
  <c r="K560" s="1"/>
  <c r="K271"/>
  <c r="I237"/>
  <c r="I236"/>
  <c r="J236" s="1"/>
  <c r="I154"/>
  <c r="J831"/>
  <c r="I351"/>
  <c r="J351" s="1"/>
  <c r="K270"/>
  <c r="I847"/>
  <c r="J847" s="1"/>
  <c r="J559"/>
  <c r="K559" s="1"/>
  <c r="I558"/>
  <c r="J459"/>
  <c r="K459" s="1"/>
  <c r="J269"/>
  <c r="I269"/>
  <c r="K268"/>
  <c r="K267"/>
  <c r="I242"/>
  <c r="I153"/>
  <c r="J153" s="1"/>
  <c r="J101"/>
  <c r="K101" s="1"/>
  <c r="I529"/>
  <c r="J529" s="1"/>
  <c r="J441"/>
  <c r="K441" s="1"/>
  <c r="I750"/>
  <c r="I1098"/>
  <c r="K1098" s="1"/>
  <c r="I836"/>
  <c r="J836" s="1"/>
  <c r="K1097"/>
  <c r="I749"/>
  <c r="J749" s="1"/>
  <c r="I748"/>
  <c r="I185"/>
  <c r="J185" s="1"/>
  <c r="I211"/>
  <c r="J211" s="1"/>
  <c r="J1094"/>
  <c r="K1094" s="1"/>
  <c r="I789"/>
  <c r="J789" s="1"/>
  <c r="J1091"/>
  <c r="I1091"/>
  <c r="K1091" s="1"/>
  <c r="K1089"/>
  <c r="K1088"/>
  <c r="J1086"/>
  <c r="K1086" s="1"/>
  <c r="K1085"/>
  <c r="J1084"/>
  <c r="K1084" s="1"/>
  <c r="J1082"/>
  <c r="K1082" s="1"/>
  <c r="I162"/>
  <c r="J162" s="1"/>
  <c r="J131"/>
  <c r="I131"/>
  <c r="I11"/>
  <c r="J11" s="1"/>
  <c r="I641"/>
  <c r="J641" s="1"/>
  <c r="I397"/>
  <c r="J397" s="1"/>
  <c r="K981"/>
  <c r="I980"/>
  <c r="K91"/>
  <c r="I91"/>
  <c r="J91" s="1"/>
  <c r="K240"/>
  <c r="I412"/>
  <c r="J412" s="1"/>
  <c r="I146"/>
  <c r="J146" s="1"/>
  <c r="I145"/>
  <c r="J145" s="1"/>
  <c r="I254"/>
  <c r="J254" s="1"/>
  <c r="I253"/>
  <c r="J253" s="1"/>
  <c r="I215"/>
  <c r="J215" s="1"/>
  <c r="I240" l="1"/>
  <c r="J240" s="1"/>
  <c r="J980"/>
  <c r="K980" s="1"/>
  <c r="K269"/>
  <c r="K131"/>
  <c r="J748"/>
  <c r="K748" s="1"/>
  <c r="K836"/>
  <c r="K153"/>
  <c r="K796"/>
  <c r="K797"/>
  <c r="K407"/>
  <c r="K406"/>
  <c r="J450"/>
  <c r="K450" s="1"/>
  <c r="K451"/>
  <c r="K695"/>
  <c r="J300"/>
  <c r="K300" s="1"/>
  <c r="J449"/>
  <c r="K449" s="1"/>
  <c r="K310"/>
  <c r="J311"/>
  <c r="K311" s="1"/>
  <c r="K248"/>
  <c r="K314"/>
  <c r="K249"/>
  <c r="J978"/>
  <c r="K978" s="1"/>
  <c r="J250"/>
  <c r="K250" s="1"/>
  <c r="K301"/>
  <c r="J452"/>
  <c r="K452" s="1"/>
  <c r="K679"/>
  <c r="K306"/>
  <c r="J308"/>
  <c r="K308" s="1"/>
  <c r="K86"/>
  <c r="K970"/>
  <c r="K529"/>
  <c r="J242"/>
  <c r="K242" s="1"/>
  <c r="J558"/>
  <c r="K558" s="1"/>
  <c r="K847"/>
  <c r="K351"/>
  <c r="J154"/>
  <c r="K154" s="1"/>
  <c r="K236"/>
  <c r="J237"/>
  <c r="K237" s="1"/>
  <c r="K950"/>
  <c r="J447"/>
  <c r="K447" s="1"/>
  <c r="K277"/>
  <c r="K245"/>
  <c r="K809"/>
  <c r="J204"/>
  <c r="K204" s="1"/>
  <c r="K534"/>
  <c r="K554"/>
  <c r="K185"/>
  <c r="K749"/>
  <c r="J750"/>
  <c r="K750" s="1"/>
  <c r="K11"/>
  <c r="K162"/>
  <c r="K789"/>
  <c r="K412"/>
  <c r="K215"/>
  <c r="I136" l="1"/>
  <c r="J136" s="1"/>
  <c r="K136" s="1"/>
  <c r="I511"/>
  <c r="J511" s="1"/>
  <c r="K511" s="1"/>
  <c r="I520" l="1"/>
  <c r="J520" l="1"/>
</calcChain>
</file>

<file path=xl/sharedStrings.xml><?xml version="1.0" encoding="utf-8"?>
<sst xmlns="http://schemas.openxmlformats.org/spreadsheetml/2006/main" count="8647" uniqueCount="4014">
  <si>
    <t>Ref. Date</t>
  </si>
  <si>
    <t>Ref. Number</t>
  </si>
  <si>
    <t>Policy Number</t>
  </si>
  <si>
    <t>Start Date</t>
  </si>
  <si>
    <t>End Date</t>
  </si>
  <si>
    <t>Insured Name</t>
  </si>
  <si>
    <t>Gross Amount</t>
  </si>
  <si>
    <t>Commission Am</t>
  </si>
  <si>
    <t>01-Jan-2011</t>
  </si>
  <si>
    <t>01-Jan-2012</t>
  </si>
  <si>
    <t>31-Dec-2011</t>
  </si>
  <si>
    <t>01-Jul-2009</t>
  </si>
  <si>
    <t>01-Jul-2011</t>
  </si>
  <si>
    <t>30-Jun-2010</t>
  </si>
  <si>
    <t>31-Dec-2010</t>
  </si>
  <si>
    <t>31-Dec-2009</t>
  </si>
  <si>
    <t>ARK INSURANCE BROKERS</t>
  </si>
  <si>
    <t>30-Jun-2011</t>
  </si>
  <si>
    <t>FOUNTAIN INSURANCE BROKERS</t>
  </si>
  <si>
    <t>23-Aug-2010</t>
  </si>
  <si>
    <t>01-Feb-2010</t>
  </si>
  <si>
    <t>03-Sep-2010</t>
  </si>
  <si>
    <t>01-Jan-2009</t>
  </si>
  <si>
    <t>01-Apr-2010</t>
  </si>
  <si>
    <t>31-Mar-2011</t>
  </si>
  <si>
    <t>01-Jan-2010</t>
  </si>
  <si>
    <t>DIRECT</t>
  </si>
  <si>
    <t>01-Sep-2011</t>
  </si>
  <si>
    <t>04-Jun-2010</t>
  </si>
  <si>
    <t>14-Jan-2011</t>
  </si>
  <si>
    <t>27-Jan-2011</t>
  </si>
  <si>
    <t>01-Sep-2009</t>
  </si>
  <si>
    <t>31-Aug-2010</t>
  </si>
  <si>
    <t>07-Jul-2010</t>
  </si>
  <si>
    <t>16-Feb-2011</t>
  </si>
  <si>
    <t>05-Nov-2009</t>
  </si>
  <si>
    <t>17-Mar-2010</t>
  </si>
  <si>
    <t>18-Feb-2009</t>
  </si>
  <si>
    <t>15-Apr-2009</t>
  </si>
  <si>
    <t>16-Mar-2011</t>
  </si>
  <si>
    <t>01-Jun-2009</t>
  </si>
  <si>
    <t>CUSTODIAN STAFF</t>
  </si>
  <si>
    <t>25-May-2011</t>
  </si>
  <si>
    <t>23-Aug-2011</t>
  </si>
  <si>
    <t>09-Jan-2011</t>
  </si>
  <si>
    <t>30-May-2010</t>
  </si>
  <si>
    <t>29-May-2011</t>
  </si>
  <si>
    <t>28-Sep-2011</t>
  </si>
  <si>
    <t>06-Apr-2010</t>
  </si>
  <si>
    <t>03-Apr-2009</t>
  </si>
  <si>
    <t>31-Mar-2009</t>
  </si>
  <si>
    <t>06-Jun-2010</t>
  </si>
  <si>
    <t>26-Jan-2012</t>
  </si>
  <si>
    <t>05-Apr-2011</t>
  </si>
  <si>
    <t>03-Mar-2011</t>
  </si>
  <si>
    <t>31-Mar-2012</t>
  </si>
  <si>
    <t>01-Apr-2012</t>
  </si>
  <si>
    <t>11-Apr-2012</t>
  </si>
  <si>
    <t>B0054/HO</t>
  </si>
  <si>
    <t>HOGG ROBINSON NIGERIA LIMITED.</t>
  </si>
  <si>
    <t>01-Sep-2010</t>
  </si>
  <si>
    <t>B0086/HO</t>
  </si>
  <si>
    <t>INSURANCE BROKERS OF NIG. LTD</t>
  </si>
  <si>
    <t>31-Oct-2011</t>
  </si>
  <si>
    <t>B0108/HO</t>
  </si>
  <si>
    <t>SCIB NIGERIA &amp; COMPANY LIMITED</t>
  </si>
  <si>
    <t>B0085/HO</t>
  </si>
  <si>
    <t>B0103/HO</t>
  </si>
  <si>
    <t>FBN INSURANCE BROKERS LIMITED</t>
  </si>
  <si>
    <t>31-Aug-2011</t>
  </si>
  <si>
    <t>B0113/HO</t>
  </si>
  <si>
    <t>MASCOT INSURANCE BROKERS</t>
  </si>
  <si>
    <t>18-May-2011</t>
  </si>
  <si>
    <t>B0071/HO</t>
  </si>
  <si>
    <t>STEPHEN &amp; SOLOMON INS.BROKERS</t>
  </si>
  <si>
    <t>01-Feb-2012</t>
  </si>
  <si>
    <t>B0092/HO</t>
  </si>
  <si>
    <t>SBG INSURANCE BROKERS LTD</t>
  </si>
  <si>
    <t>22-Jul-2010</t>
  </si>
  <si>
    <t>B0213/HO</t>
  </si>
  <si>
    <t>RISK ANALYST INS.BROKERS LTD.</t>
  </si>
  <si>
    <t>B0166/HO</t>
  </si>
  <si>
    <t>B0244/HO</t>
  </si>
  <si>
    <t>PERIL GUARD INSURANCE BROKERS</t>
  </si>
  <si>
    <t>18-Feb-2010</t>
  </si>
  <si>
    <t>D0001/HO</t>
  </si>
  <si>
    <t>B0022/HO</t>
  </si>
  <si>
    <t>GLANVILL ENTHOVEN &amp; CO</t>
  </si>
  <si>
    <t>24-Feb-2010</t>
  </si>
  <si>
    <t>14-Apr-2010</t>
  </si>
  <si>
    <t>17-Jul-2009</t>
  </si>
  <si>
    <t>09-May-2011</t>
  </si>
  <si>
    <t>B0003/HO</t>
  </si>
  <si>
    <t>METROPERIL INS. BROKERS UNLTD</t>
  </si>
  <si>
    <t>B0010/HO</t>
  </si>
  <si>
    <t>FEMI JOHNSON &amp; CO.</t>
  </si>
  <si>
    <t>19-Feb-2009</t>
  </si>
  <si>
    <t>04-Oct-2011</t>
  </si>
  <si>
    <t>B0146/HO</t>
  </si>
  <si>
    <t>LEGACY INSURANCE BROKERS</t>
  </si>
  <si>
    <t>B0018/HO</t>
  </si>
  <si>
    <t>AFN INSURANCE BROKERS</t>
  </si>
  <si>
    <t>B0035/HO</t>
  </si>
  <si>
    <t>RISK WATCH &amp; CO. INS. BROKERS</t>
  </si>
  <si>
    <t>B0055/HO</t>
  </si>
  <si>
    <t>FRANCO NIG. INSURANCE BROKERS</t>
  </si>
  <si>
    <t>B0117/HO</t>
  </si>
  <si>
    <t>FIRST SPRING INS. BROKERS LTD.</t>
  </si>
  <si>
    <t>B0093/HO</t>
  </si>
  <si>
    <t>LAGOON INSURANCE BROKERS,</t>
  </si>
  <si>
    <t>03-Jun-2011</t>
  </si>
  <si>
    <t>25-Feb-2009</t>
  </si>
  <si>
    <t>12-Mar-2009</t>
  </si>
  <si>
    <t>A0053/HO</t>
  </si>
  <si>
    <t>01-Jun-2012</t>
  </si>
  <si>
    <t>03-Feb-2012</t>
  </si>
  <si>
    <t>10-Feb-2010</t>
  </si>
  <si>
    <t>13-Oct-2011</t>
  </si>
  <si>
    <t>B0011/HO</t>
  </si>
  <si>
    <t>14-Sep-2011</t>
  </si>
  <si>
    <t>14-Dec-2011</t>
  </si>
  <si>
    <t>09-Aug-2011</t>
  </si>
  <si>
    <t>B0191/HO</t>
  </si>
  <si>
    <t>TRUSTVILLE INSURANCE BROKERS</t>
  </si>
  <si>
    <t>B0202/HO</t>
  </si>
  <si>
    <t>KAY-ESS INSURANCE BROKERS LTD.</t>
  </si>
  <si>
    <t>03-Feb-2010</t>
  </si>
  <si>
    <t>B0290/HO</t>
  </si>
  <si>
    <t>GLOBAL BOND INSURANCE BROKERS</t>
  </si>
  <si>
    <t>25-Nov-2011</t>
  </si>
  <si>
    <t>B0302/HO</t>
  </si>
  <si>
    <t>TESTIMONY INSURANCE BROKERS LIMITED</t>
  </si>
  <si>
    <t>B123/HO</t>
  </si>
  <si>
    <t>LIVINGSTONE INSURANCE BROKERS</t>
  </si>
  <si>
    <t>17-Nov-2011</t>
  </si>
  <si>
    <t>16-Sep-2011</t>
  </si>
  <si>
    <t>B0357/HO</t>
  </si>
  <si>
    <t>19-Sep-2011</t>
  </si>
  <si>
    <t>24-Nov-2011</t>
  </si>
  <si>
    <t>04-May-2012</t>
  </si>
  <si>
    <t>31-May-2012</t>
  </si>
  <si>
    <t>10-May-2012</t>
  </si>
  <si>
    <t>03-Jul-2012</t>
  </si>
  <si>
    <t>30-Jun-2012</t>
  </si>
  <si>
    <t>18-Jul-2012</t>
  </si>
  <si>
    <t>24-Jul-2012</t>
  </si>
  <si>
    <t>11-Aug-2011</t>
  </si>
  <si>
    <t>14-Dec-2012</t>
  </si>
  <si>
    <t>14-Mar-2012</t>
  </si>
  <si>
    <t>01-Nov-2011</t>
  </si>
  <si>
    <t>03-Nov-2011</t>
  </si>
  <si>
    <t>20-Apr-2012</t>
  </si>
  <si>
    <t>06-Sep-2011</t>
  </si>
  <si>
    <t>15-Sep-2011</t>
  </si>
  <si>
    <t>13-Sep-2011</t>
  </si>
  <si>
    <t>01-Sep-2012</t>
  </si>
  <si>
    <t>28-Aug-2012</t>
  </si>
  <si>
    <t>12-Sep-2012</t>
  </si>
  <si>
    <t>27-Sep-2012</t>
  </si>
  <si>
    <t>18-Sep-2012</t>
  </si>
  <si>
    <t>28-Sep-2012</t>
  </si>
  <si>
    <t>15-Sep-2012</t>
  </si>
  <si>
    <t>22-Dec-2012</t>
  </si>
  <si>
    <t>06-Dec-2012</t>
  </si>
  <si>
    <t>30-Mar-2012</t>
  </si>
  <si>
    <t>29-Aug-2012</t>
  </si>
  <si>
    <t>15-Jun-2012</t>
  </si>
  <si>
    <t>B0020/HO</t>
  </si>
  <si>
    <t>MAINSTREET INSURANCE BROKERS</t>
  </si>
  <si>
    <t>18-Dec-2012</t>
  </si>
  <si>
    <t>24-Jan-2012</t>
  </si>
  <si>
    <t>SMITHCO INSURANCE BROKERS LTD</t>
  </si>
  <si>
    <t>24-May-2012</t>
  </si>
  <si>
    <t>01-Jan-2013</t>
  </si>
  <si>
    <t>N</t>
  </si>
  <si>
    <t>18-Jan-2012</t>
  </si>
  <si>
    <t>31-Dec-2012</t>
  </si>
  <si>
    <t>12-Mar-2012</t>
  </si>
  <si>
    <t>31-Mar-2013</t>
  </si>
  <si>
    <t>01-Apr-2013</t>
  </si>
  <si>
    <t>29-Jun-2012</t>
  </si>
  <si>
    <t>03-Jun-2013</t>
  </si>
  <si>
    <t>24-Sep-2012</t>
  </si>
  <si>
    <t>14-Nov-2011</t>
  </si>
  <si>
    <t>22-Jul-2009</t>
  </si>
  <si>
    <t>21-Jul-2010</t>
  </si>
  <si>
    <t>31-Aug-2012</t>
  </si>
  <si>
    <t>14-Apr-2011</t>
  </si>
  <si>
    <t>07-Mar-2011</t>
  </si>
  <si>
    <t>05-Sep-2012</t>
  </si>
  <si>
    <t>15-Sep-2010</t>
  </si>
  <si>
    <t>01-Jun-2011</t>
  </si>
  <si>
    <t>21-Jan-2010</t>
  </si>
  <si>
    <t>04-Mar-2010</t>
  </si>
  <si>
    <t>ENTERPRISE ASSETS LEASING/NOSAK HAULAGE</t>
  </si>
  <si>
    <t>B0102/HO</t>
  </si>
  <si>
    <t>DAVISTHER BROKERS LIMITED</t>
  </si>
  <si>
    <t>04-Jun-2009</t>
  </si>
  <si>
    <t>15-Apr-2010</t>
  </si>
  <si>
    <t>02-Apr-2010</t>
  </si>
  <si>
    <t>04-Aug-2011</t>
  </si>
  <si>
    <t>10-Aug-2012</t>
  </si>
  <si>
    <t>24-Oct-2012</t>
  </si>
  <si>
    <t>B0023/HO</t>
  </si>
  <si>
    <t>G.N. BISHOP INSURANCE BROKERS</t>
  </si>
  <si>
    <t>12-Apr-2010</t>
  </si>
  <si>
    <t>01-Apr-2011</t>
  </si>
  <si>
    <t>11-Jul-2011</t>
  </si>
  <si>
    <t>04-Dec-2011</t>
  </si>
  <si>
    <t>09-Nov-2011</t>
  </si>
  <si>
    <t>29-Feb-2012</t>
  </si>
  <si>
    <t>18-May-2012</t>
  </si>
  <si>
    <t>04-May-2011</t>
  </si>
  <si>
    <t>23-Apr-2012</t>
  </si>
  <si>
    <t>23-May-2012</t>
  </si>
  <si>
    <t>16-Jan-2009</t>
  </si>
  <si>
    <t>16-Jan-2010</t>
  </si>
  <si>
    <t>B0045/HO</t>
  </si>
  <si>
    <t>ROOMANS ENELI FLYNN INSURANCE</t>
  </si>
  <si>
    <t>11-Nov-2010</t>
  </si>
  <si>
    <t>15-Aug-2011</t>
  </si>
  <si>
    <t>01-Oct-2012</t>
  </si>
  <si>
    <t>01-Nov-2012</t>
  </si>
  <si>
    <t>08-Dec-2012</t>
  </si>
  <si>
    <t>07-Dec-2012</t>
  </si>
  <si>
    <t>13-Mar-2012</t>
  </si>
  <si>
    <t>02-Dec-2012</t>
  </si>
  <si>
    <t>17-Oct-2012</t>
  </si>
  <si>
    <t>05-Dec-2012</t>
  </si>
  <si>
    <t>19-Dec-2012</t>
  </si>
  <si>
    <t>B0008/HO</t>
  </si>
  <si>
    <t>BOFF AND CO. INSURANCE BROKERS</t>
  </si>
  <si>
    <t>05-Dec-2008</t>
  </si>
  <si>
    <t>04-Dec-2009</t>
  </si>
  <si>
    <t>B0028/HO</t>
  </si>
  <si>
    <t>FENGATE INSURANCE BROKERS,</t>
  </si>
  <si>
    <t>07-Oct-2010</t>
  </si>
  <si>
    <t>29-Apr-2011</t>
  </si>
  <si>
    <t>28-Apr-2012</t>
  </si>
  <si>
    <t>09-Dec-2011</t>
  </si>
  <si>
    <t>B0073/HO</t>
  </si>
  <si>
    <t>MINET (NIG) INSURANCE BROKERS</t>
  </si>
  <si>
    <t>FIDSON HEALTHCARE PLC</t>
  </si>
  <si>
    <t>30-Nov-2009</t>
  </si>
  <si>
    <t>12-Feb-2011</t>
  </si>
  <si>
    <t>24-Jun-2010</t>
  </si>
  <si>
    <t>B0212/HO</t>
  </si>
  <si>
    <t>F.A. ONI INSURANCE BROKERS LTD</t>
  </si>
  <si>
    <t>27-May-2011</t>
  </si>
  <si>
    <t>ALSAN INSURANCE BROKERS</t>
  </si>
  <si>
    <t>17-Aug-2009</t>
  </si>
  <si>
    <t>16-Aug-2010</t>
  </si>
  <si>
    <t>B0162/HO</t>
  </si>
  <si>
    <t>HILLTOP INSURANCE BROKERS</t>
  </si>
  <si>
    <t>B0164/HO</t>
  </si>
  <si>
    <t>UNION COMMERCIAL INS. BROKERS</t>
  </si>
  <si>
    <t>30-Oct-2012</t>
  </si>
  <si>
    <t>B0233/HO</t>
  </si>
  <si>
    <t>Y.O.A.INSURANCE BROKERS</t>
  </si>
  <si>
    <t>SDV NIGERIA LIMITED</t>
  </si>
  <si>
    <t>15-Mar-2010</t>
  </si>
  <si>
    <t>A0012/HO</t>
  </si>
  <si>
    <t>01-Feb-2011</t>
  </si>
  <si>
    <t>DIRECT BUSINESS (H/O)</t>
  </si>
  <si>
    <t>11-Dec-2009</t>
  </si>
  <si>
    <t>25-Mar-2011</t>
  </si>
  <si>
    <t>06-Feb-2012</t>
  </si>
  <si>
    <t>DIRECT BUSINESS</t>
  </si>
  <si>
    <t>21-Dec-2012</t>
  </si>
  <si>
    <t>15-Nov-2011</t>
  </si>
  <si>
    <t>18-Oct-2012</t>
  </si>
  <si>
    <t>31-Oct-2012</t>
  </si>
  <si>
    <t>09-May-2013</t>
  </si>
  <si>
    <t>B0287/HO</t>
  </si>
  <si>
    <t>NEWCASTLE INSURANCE BROKERS LTD.</t>
  </si>
  <si>
    <t>05-Nov-2012</t>
  </si>
  <si>
    <t>14-Nov-2012</t>
  </si>
  <si>
    <t>28-Nov-2012</t>
  </si>
  <si>
    <t>16-Nov-2012</t>
  </si>
  <si>
    <t>13-Nov-2013</t>
  </si>
  <si>
    <t>12-Dec-2012</t>
  </si>
  <si>
    <t>01-Apr-2014</t>
  </si>
  <si>
    <t>PUREBOND INSURANCE BROKERS LTD</t>
  </si>
  <si>
    <t>25-Sep-2011</t>
  </si>
  <si>
    <t>04-Apr-2011</t>
  </si>
  <si>
    <t>GUARANTY TRUST BANK PLC</t>
  </si>
  <si>
    <t>13-Dec-2012</t>
  </si>
  <si>
    <t>29-Nov-2009</t>
  </si>
  <si>
    <t>12-Dec-2011</t>
  </si>
  <si>
    <t>21-Dec-2011</t>
  </si>
  <si>
    <t>29-Nov-2010</t>
  </si>
  <si>
    <t>B0173/HO</t>
  </si>
  <si>
    <t>PRUDENTIAL ALL. INS. BROKERS</t>
  </si>
  <si>
    <t>B0169/HO</t>
  </si>
  <si>
    <t>FUSL INSURANCE BROKERS</t>
  </si>
  <si>
    <t>13-Jul-2013</t>
  </si>
  <si>
    <t>23-May-2011</t>
  </si>
  <si>
    <t>02-Feb-2010</t>
  </si>
  <si>
    <t>16-Mar-2010</t>
  </si>
  <si>
    <t>15-Aug-2012</t>
  </si>
  <si>
    <t>11-Aug-2009</t>
  </si>
  <si>
    <t>09-Nov-2012</t>
  </si>
  <si>
    <t>22-Jan-2010</t>
  </si>
  <si>
    <t>13-Feb-2009</t>
  </si>
  <si>
    <t>30-Nov-2011</t>
  </si>
  <si>
    <t>31-Jan-2012</t>
  </si>
  <si>
    <t>16-Dec-2010</t>
  </si>
  <si>
    <t>15-Dec-2011</t>
  </si>
  <si>
    <t>25-Feb-2010</t>
  </si>
  <si>
    <t>28-Jul-2010</t>
  </si>
  <si>
    <t>10-Nov-2012</t>
  </si>
  <si>
    <t>22-Dec-2011</t>
  </si>
  <si>
    <t>24-Dec-2010</t>
  </si>
  <si>
    <t>24-May-2010</t>
  </si>
  <si>
    <t>01-Oct-2011</t>
  </si>
  <si>
    <t>10-Nov-2011</t>
  </si>
  <si>
    <t>20-Dec-2011</t>
  </si>
  <si>
    <t>SBG INSURANCE BROKERS</t>
  </si>
  <si>
    <t>14-Jan-2010</t>
  </si>
  <si>
    <t>25-May-2009</t>
  </si>
  <si>
    <t>21-Apr-2011</t>
  </si>
  <si>
    <t>10-Mar-2009</t>
  </si>
  <si>
    <t>17-Mar-2009</t>
  </si>
  <si>
    <t>22-Jan-2009</t>
  </si>
  <si>
    <t>02-Dec-2011</t>
  </si>
  <si>
    <t>22-May-2012</t>
  </si>
  <si>
    <t>29-Jul-2009</t>
  </si>
  <si>
    <t>02-Sep-2010</t>
  </si>
  <si>
    <t>ELEAZAR INSURANCE BROKERS</t>
  </si>
  <si>
    <t>12-Nov-2014</t>
  </si>
  <si>
    <t>05-May-2009</t>
  </si>
  <si>
    <t>13-Mar-2009</t>
  </si>
  <si>
    <t>30-Jan-2009</t>
  </si>
  <si>
    <t>30-Mar-2009</t>
  </si>
  <si>
    <t>25-Jun-2009</t>
  </si>
  <si>
    <t>29-Jun-2009</t>
  </si>
  <si>
    <t>18-May-2010</t>
  </si>
  <si>
    <t>29-Jan-2012</t>
  </si>
  <si>
    <t>01-May-2012</t>
  </si>
  <si>
    <t>03-Feb-2009</t>
  </si>
  <si>
    <t>19-Sep-2012</t>
  </si>
  <si>
    <t>B0017/HO</t>
  </si>
  <si>
    <t>HELMSMAN INSURANCE BROKERS</t>
  </si>
  <si>
    <t>06-Oct-2011</t>
  </si>
  <si>
    <t>B0039/HO</t>
  </si>
  <si>
    <t>KOGUNA,BABURA &amp; COMPANY .</t>
  </si>
  <si>
    <t>LEVERAGE INSURANCE BROKERS</t>
  </si>
  <si>
    <t>17-Mar-2012</t>
  </si>
  <si>
    <t>PIERRE INSURANCE BROKERS LTD</t>
  </si>
  <si>
    <t>07-Feb-2011</t>
  </si>
  <si>
    <t>B0210/HO</t>
  </si>
  <si>
    <t>C &amp; I INSURANCE BROKERS</t>
  </si>
  <si>
    <t>30-Jun-2009</t>
  </si>
  <si>
    <t>B0330/HO</t>
  </si>
  <si>
    <t>RTS INSURANCE BROKERS LTD</t>
  </si>
  <si>
    <t>04-Jan-2010</t>
  </si>
  <si>
    <t>11-May-2012</t>
  </si>
  <si>
    <t>29-Dec-2011</t>
  </si>
  <si>
    <t>19-Jun-2010</t>
  </si>
  <si>
    <t>21-Nov-2012</t>
  </si>
  <si>
    <t>01-May-2011</t>
  </si>
  <si>
    <t>17-Nov-2012</t>
  </si>
  <si>
    <t>12-Feb-2009</t>
  </si>
  <si>
    <t>21-Jan-2009</t>
  </si>
  <si>
    <t>30-Apr-2009</t>
  </si>
  <si>
    <t>29-Apr-2010</t>
  </si>
  <si>
    <t>30-Sep-2009</t>
  </si>
  <si>
    <t>17-Dec-2010</t>
  </si>
  <si>
    <t>01-Aug-2011</t>
  </si>
  <si>
    <t>04-Nov-2010</t>
  </si>
  <si>
    <t>23-Jun-2010</t>
  </si>
  <si>
    <t>08-Jun-2011</t>
  </si>
  <si>
    <t>07-Jun-2012</t>
  </si>
  <si>
    <t>23-Sep-2011</t>
  </si>
  <si>
    <t>22-Aug-2012</t>
  </si>
  <si>
    <t>20-Sep-2011</t>
  </si>
  <si>
    <t>16-Jul-2010</t>
  </si>
  <si>
    <t>13-Jul-2009</t>
  </si>
  <si>
    <t>07-Jul-2009</t>
  </si>
  <si>
    <t>06-Jul-2010</t>
  </si>
  <si>
    <t>17-Aug-2012</t>
  </si>
  <si>
    <t>20-Dec-2012</t>
  </si>
  <si>
    <t>24-Jun-2009</t>
  </si>
  <si>
    <t>B0136/HO</t>
  </si>
  <si>
    <t>RDS INSURANCE BROKERS LTD</t>
  </si>
  <si>
    <t>14-Oct-2009</t>
  </si>
  <si>
    <t>B0196/HO</t>
  </si>
  <si>
    <t>JIL INSURANCE BROKERS LTD.</t>
  </si>
  <si>
    <t>B0062/HO</t>
  </si>
  <si>
    <t>FIDELITY BOND OF NIGERIA</t>
  </si>
  <si>
    <t>B0104/HO</t>
  </si>
  <si>
    <t>23-Dec-2011</t>
  </si>
  <si>
    <t>14-May-2010</t>
  </si>
  <si>
    <t>02-Sep-2011</t>
  </si>
  <si>
    <t>13-Sep-2010</t>
  </si>
  <si>
    <t>12-Sep-2011</t>
  </si>
  <si>
    <t>24-Sep-2009</t>
  </si>
  <si>
    <t>26-Aug-2010</t>
  </si>
  <si>
    <t>25-Jan-2010</t>
  </si>
  <si>
    <t>22-Dec-2009</t>
  </si>
  <si>
    <t>17-Feb-2010</t>
  </si>
  <si>
    <t>11-Apr-2011</t>
  </si>
  <si>
    <t>04-Jul-2011</t>
  </si>
  <si>
    <t>15-Feb-2012</t>
  </si>
  <si>
    <t>09-Oct-2009</t>
  </si>
  <si>
    <t>10-Nov-2009</t>
  </si>
  <si>
    <t>30-Mar-2010</t>
  </si>
  <si>
    <t>23-Apr-2010</t>
  </si>
  <si>
    <t>21-Jun-2011</t>
  </si>
  <si>
    <t>B0291/HO</t>
  </si>
  <si>
    <t>UBA INSURANCE BROKERS</t>
  </si>
  <si>
    <t>05-Oct-2011</t>
  </si>
  <si>
    <t>07-Sep-2012</t>
  </si>
  <si>
    <t>26-Aug-2009</t>
  </si>
  <si>
    <t>20-Jul-2010</t>
  </si>
  <si>
    <t>16-Sep-2009</t>
  </si>
  <si>
    <t>02-Aug-2011</t>
  </si>
  <si>
    <t>16-Aug-2011</t>
  </si>
  <si>
    <t>14-Oct-2011</t>
  </si>
  <si>
    <t>22-Nov-2011</t>
  </si>
  <si>
    <t>13-Jan-2011</t>
  </si>
  <si>
    <t>28-Dec-2012</t>
  </si>
  <si>
    <t>20-Jun-2012</t>
  </si>
  <si>
    <t>16-Jun-2010</t>
  </si>
  <si>
    <t>11-May-2011</t>
  </si>
  <si>
    <t>09-Apr-2009</t>
  </si>
  <si>
    <t>13-Jun-2011</t>
  </si>
  <si>
    <t>02-Feb-2009</t>
  </si>
  <si>
    <t>Net Amount o/s</t>
  </si>
  <si>
    <t>D00100259</t>
  </si>
  <si>
    <t>HO/F/01/F0000426</t>
  </si>
  <si>
    <t>GUINEA INSURANCE PLC</t>
  </si>
  <si>
    <t>AIICO GENERAL INSURANCE CO. LTD</t>
  </si>
  <si>
    <t>D00080126</t>
  </si>
  <si>
    <t>HO/V/29/F0001164</t>
  </si>
  <si>
    <t>FIRST BANK PLC/DASTECH</t>
  </si>
  <si>
    <t>D00070454</t>
  </si>
  <si>
    <t>HO/V/29/F0001459</t>
  </si>
  <si>
    <t>PLC FELIX EGBAMUNO/AFRIBANK NIGERIA MR.</t>
  </si>
  <si>
    <t>D00095242</t>
  </si>
  <si>
    <t>HO/V/29/F0001646</t>
  </si>
  <si>
    <t>AFRBANK NIG. LTD / SECURE ID</t>
  </si>
  <si>
    <t>ACCESS BANK PLC</t>
  </si>
  <si>
    <t>13-May-2009</t>
  </si>
  <si>
    <t>D00065935</t>
  </si>
  <si>
    <t>HO/V/29/F0001112</t>
  </si>
  <si>
    <t>LOLU AKINWUNMI/FIRST BANK PLC</t>
  </si>
  <si>
    <t>D00068334</t>
  </si>
  <si>
    <t>HO/A/09/F0000025</t>
  </si>
  <si>
    <t>31-May-2010</t>
  </si>
  <si>
    <t>FIRST REGISTRAR LTD</t>
  </si>
  <si>
    <t>D00072040</t>
  </si>
  <si>
    <t>HO/V/29/F0001130</t>
  </si>
  <si>
    <t>FBN PLC/FEMI ALADE</t>
  </si>
  <si>
    <t>D00068349</t>
  </si>
  <si>
    <t>HO/V/29/F0000620</t>
  </si>
  <si>
    <t>ABIODUN SAVAGE/FIRST BANK PLC</t>
  </si>
  <si>
    <t>D00066067</t>
  </si>
  <si>
    <t>HO/V/29/F0000667</t>
  </si>
  <si>
    <t>11-Mar-2010</t>
  </si>
  <si>
    <t>CASHLINK FINANCE &amp; INVT./FBN PLC</t>
  </si>
  <si>
    <t>D00072920</t>
  </si>
  <si>
    <t>HO/V/29/F0000853</t>
  </si>
  <si>
    <t>07-Jun-2009</t>
  </si>
  <si>
    <t>OLUSEGUN OGBOYE/FBN</t>
  </si>
  <si>
    <t>D00065565</t>
  </si>
  <si>
    <t>HO/V/29/F0001399</t>
  </si>
  <si>
    <t>11-Feb-2010</t>
  </si>
  <si>
    <t>ESO-E MICRO FINANCE BANK</t>
  </si>
  <si>
    <t>D00076302</t>
  </si>
  <si>
    <t>HO/V/29/F0001094</t>
  </si>
  <si>
    <t>08-Feb-2010</t>
  </si>
  <si>
    <t>FIRST BANK PLC/BASSEY YEWANDE FOLUKE</t>
  </si>
  <si>
    <t>D00078364</t>
  </si>
  <si>
    <t>HO/V/29/F0001111</t>
  </si>
  <si>
    <t>FBN PLC/OLANIYI KOLAWOLE OWOYEMI</t>
  </si>
  <si>
    <t>D00076879</t>
  </si>
  <si>
    <t>HO/V/29/F0001410</t>
  </si>
  <si>
    <t>GEOMETRICS ENG. INT. LTD/FBN</t>
  </si>
  <si>
    <t>D00076877</t>
  </si>
  <si>
    <t>HO/V/30/F0000336</t>
  </si>
  <si>
    <t>29-Mar-2011</t>
  </si>
  <si>
    <t>D00078251</t>
  </si>
  <si>
    <t>HO/V/30/F0000338</t>
  </si>
  <si>
    <t>09-Aug-2010</t>
  </si>
  <si>
    <t>D00081291</t>
  </si>
  <si>
    <t>HO/V/29/F0001184</t>
  </si>
  <si>
    <t>10-Jul-2010</t>
  </si>
  <si>
    <t>09-Jul-2011</t>
  </si>
  <si>
    <t>OLUNUBI OLALEKAN/FBN PLC</t>
  </si>
  <si>
    <t>D00083144</t>
  </si>
  <si>
    <t>HO/V/29/F0001217</t>
  </si>
  <si>
    <t>FBN PLC/DR (MRS) ABIODUN A. WRIGHT</t>
  </si>
  <si>
    <t>D00084533</t>
  </si>
  <si>
    <t>HO/V/30/F0000319</t>
  </si>
  <si>
    <t>26-Sep-2010</t>
  </si>
  <si>
    <t>FBN PLC/KINDER FOUNDATION SCHOOL</t>
  </si>
  <si>
    <t>D00068362</t>
  </si>
  <si>
    <t>23-Nov-2011</t>
  </si>
  <si>
    <t>D00100603</t>
  </si>
  <si>
    <t>SKYE BANK PLC</t>
  </si>
  <si>
    <t>20-Jul-2009</t>
  </si>
  <si>
    <t>D00069543</t>
  </si>
  <si>
    <t>HO/V/29/F0000838</t>
  </si>
  <si>
    <t>28-Jun-2010</t>
  </si>
  <si>
    <t>OLADAYO OGUNSEYE/STAFF OF BANK PHB</t>
  </si>
  <si>
    <t>D00070610</t>
  </si>
  <si>
    <t>HO/V/29/F0000380</t>
  </si>
  <si>
    <t>04-Aug-2009</t>
  </si>
  <si>
    <t>03-Aug-2010</t>
  </si>
  <si>
    <t>PLATINUM CAPITAL/LEGACY</t>
  </si>
  <si>
    <t>D00065758</t>
  </si>
  <si>
    <t>HO/V/29/F0000624</t>
  </si>
  <si>
    <t>STAFF OF BANK PHB/CHINEDU UBANI</t>
  </si>
  <si>
    <t>D00089706</t>
  </si>
  <si>
    <t>HO/A/14/F0000133</t>
  </si>
  <si>
    <t>PLATINUM CAPITAL LIMITED</t>
  </si>
  <si>
    <t>D00098366</t>
  </si>
  <si>
    <t>HO/V/29/F0001667</t>
  </si>
  <si>
    <t>STAFF OF BANK PHB/ OKORO CHUKA PASCAL</t>
  </si>
  <si>
    <t>D00085985</t>
  </si>
  <si>
    <t>HO/V/30/F0000393</t>
  </si>
  <si>
    <t>LAGBUS ASSET MANAGEMENT LIMITED</t>
  </si>
  <si>
    <t>D00088009</t>
  </si>
  <si>
    <t>HO/E/24/F0000066</t>
  </si>
  <si>
    <t>D00074644</t>
  </si>
  <si>
    <t>HO/A/03/F0000127</t>
  </si>
  <si>
    <t>02-Sep-2009</t>
  </si>
  <si>
    <t>D00074642</t>
  </si>
  <si>
    <t>HO/F/01/F0000349</t>
  </si>
  <si>
    <t>D00079660</t>
  </si>
  <si>
    <t>HO/A/08/F0000012</t>
  </si>
  <si>
    <t>19-May-2010</t>
  </si>
  <si>
    <t>ABIOLA LAWAL &amp; COMPANY</t>
  </si>
  <si>
    <t>D00089392</t>
  </si>
  <si>
    <t>HO/V/29/F0001136</t>
  </si>
  <si>
    <t>ECOBANK NIGERIA PLC</t>
  </si>
  <si>
    <t>D00097369</t>
  </si>
  <si>
    <t>HO/V/29/F0001124</t>
  </si>
  <si>
    <t>D00097351</t>
  </si>
  <si>
    <t>D00101532</t>
  </si>
  <si>
    <t>D00102159</t>
  </si>
  <si>
    <t>D00073307</t>
  </si>
  <si>
    <t>HO/V/30/F0000362</t>
  </si>
  <si>
    <t>ENTERPRISE ASSET LEASING/ NOSAK HEALTH C</t>
  </si>
  <si>
    <t>D00074179</t>
  </si>
  <si>
    <t>09-Dec-2009</t>
  </si>
  <si>
    <t>D00074808</t>
  </si>
  <si>
    <t>D00075978</t>
  </si>
  <si>
    <t>D00073799</t>
  </si>
  <si>
    <t>HO/V/30/F0000363</t>
  </si>
  <si>
    <t>09-Nov-2010</t>
  </si>
  <si>
    <t>ENTERPRISE ASSET LEASING LTD/ NOSAK PLAS</t>
  </si>
  <si>
    <t>D00074803</t>
  </si>
  <si>
    <t>D00073801</t>
  </si>
  <si>
    <t>HO/V/30/F0000364</t>
  </si>
  <si>
    <t>ENTERPRISE ASSET LEASING LTD/ GRAND VILL</t>
  </si>
  <si>
    <t>D00077480</t>
  </si>
  <si>
    <t>HO/V/30/F0000381</t>
  </si>
  <si>
    <t>D00094284</t>
  </si>
  <si>
    <t>HO/V/29/F0001765</t>
  </si>
  <si>
    <t>NGOZI KINGSLEY EGWU</t>
  </si>
  <si>
    <t>D00100678</t>
  </si>
  <si>
    <t>HO/V/29/F0001507</t>
  </si>
  <si>
    <t>05-Nov-2011</t>
  </si>
  <si>
    <t>04-Nov-2012</t>
  </si>
  <si>
    <t>STERLING ASSET MGT LTD/ YINKA ADEOLA</t>
  </si>
  <si>
    <t>D00102199</t>
  </si>
  <si>
    <t>HO/V/29/F0001699</t>
  </si>
  <si>
    <t>STERLING BANK PLC/OLUSOLA AINA</t>
  </si>
  <si>
    <t>D00069233</t>
  </si>
  <si>
    <t>HO/V/30/F0000318</t>
  </si>
  <si>
    <t>20-Jun-2009</t>
  </si>
  <si>
    <t>CITICORP FINANCIAL SERVICES LIMITED</t>
  </si>
  <si>
    <t>17-Feb-2009</t>
  </si>
  <si>
    <t>D00065621</t>
  </si>
  <si>
    <t>HO/A/09/F0000040</t>
  </si>
  <si>
    <t>JIL INSURANCE BROKERS LTD</t>
  </si>
  <si>
    <t>D00065939</t>
  </si>
  <si>
    <t>HO/V/29/F0001020</t>
  </si>
  <si>
    <t>30-Nov-2008</t>
  </si>
  <si>
    <t>T-KOMS LOGISTICS SERVICES/ECOBANK NIG PL</t>
  </si>
  <si>
    <t>D00067801</t>
  </si>
  <si>
    <t>HO/V/29/F0001421</t>
  </si>
  <si>
    <t>ACCESS HOMES AND MORTGAGE LIMITED</t>
  </si>
  <si>
    <t>D00067027</t>
  </si>
  <si>
    <t>HO/V/29/F0000341</t>
  </si>
  <si>
    <t>D00078891</t>
  </si>
  <si>
    <t>HO/V/29/F0001586</t>
  </si>
  <si>
    <t>ACCESS BANK PLC (GROUP 2)</t>
  </si>
  <si>
    <t>D00079172</t>
  </si>
  <si>
    <t>D00085706</t>
  </si>
  <si>
    <t>HO/V/29/F0001109</t>
  </si>
  <si>
    <t>09-Oct-2010</t>
  </si>
  <si>
    <t>08-Oct-2011</t>
  </si>
  <si>
    <t>ACCESS BANK AUTO-ONLINE</t>
  </si>
  <si>
    <t>D00091452</t>
  </si>
  <si>
    <t>D00091510</t>
  </si>
  <si>
    <t>04-Feb-2011</t>
  </si>
  <si>
    <t>24-Feb-2011</t>
  </si>
  <si>
    <t>D00101905</t>
  </si>
  <si>
    <t>HO/A/15/F0000049</t>
  </si>
  <si>
    <t>SOUCHE INSURANCE BROKERS LIMITED</t>
  </si>
  <si>
    <t>D00066903</t>
  </si>
  <si>
    <t>HO/V/29/F0001413</t>
  </si>
  <si>
    <t>ANGEL CAPITAL LIMITED</t>
  </si>
  <si>
    <t>D00088721</t>
  </si>
  <si>
    <t>HO/V/29/F0001715</t>
  </si>
  <si>
    <t>13-Jan-2012</t>
  </si>
  <si>
    <t>BOLANLE MUSTAPHA &amp; CO.</t>
  </si>
  <si>
    <t>D00070468</t>
  </si>
  <si>
    <t>HO/V/29/F0001453</t>
  </si>
  <si>
    <t>MANINVEST ASSET MANAGEMENT</t>
  </si>
  <si>
    <t>D00070469</t>
  </si>
  <si>
    <t>23-Jul-2009</t>
  </si>
  <si>
    <t>D00067823</t>
  </si>
  <si>
    <t>HO/V/29/F0000569</t>
  </si>
  <si>
    <t>04-Feb-2009</t>
  </si>
  <si>
    <t>FIRST BANK PLC/O.A. ADEWOLE</t>
  </si>
  <si>
    <t>D00072451</t>
  </si>
  <si>
    <t>HO/A/03/F0000120</t>
  </si>
  <si>
    <t>NNPC PENSION FUND LIMITED</t>
  </si>
  <si>
    <t>D00072449</t>
  </si>
  <si>
    <t>HO/E/25/F0000006</t>
  </si>
  <si>
    <t>D00072450</t>
  </si>
  <si>
    <t>HO/F/01/F0000352</t>
  </si>
  <si>
    <t>D00068021</t>
  </si>
  <si>
    <t>HO/V/29/F0001416</t>
  </si>
  <si>
    <t>10-Apr-2009</t>
  </si>
  <si>
    <t>09-Apr-2010</t>
  </si>
  <si>
    <t>THE LION OF AFRICA INSURANCE CO. LIMITED</t>
  </si>
  <si>
    <t>B0245/HO</t>
  </si>
  <si>
    <t>D00069038</t>
  </si>
  <si>
    <t>HO/A/03/F0000087</t>
  </si>
  <si>
    <t>CAPITAL TRUST INVESTMENT &amp; ASSET MGT. LT</t>
  </si>
  <si>
    <t>D00069039</t>
  </si>
  <si>
    <t>HO/E/23/F0000049</t>
  </si>
  <si>
    <t>D00065421</t>
  </si>
  <si>
    <t>HO/E/24/F0000036</t>
  </si>
  <si>
    <t>D00070462</t>
  </si>
  <si>
    <t>D00070463</t>
  </si>
  <si>
    <t>HO/F/01/F0000253</t>
  </si>
  <si>
    <t>D00066829</t>
  </si>
  <si>
    <t>HO/V/29/F0001411</t>
  </si>
  <si>
    <t>YEWANDE OLAYEMI (MRS)/UBA PLC</t>
  </si>
  <si>
    <t>D00071231</t>
  </si>
  <si>
    <t>HO/V/29/F0001470</t>
  </si>
  <si>
    <t>24-Aug-2009</t>
  </si>
  <si>
    <t>FCMB DIRAN ABATAN/ MR.</t>
  </si>
  <si>
    <t>D00069339</t>
  </si>
  <si>
    <t>HO/V/29/F0001434</t>
  </si>
  <si>
    <t>19-Jun-2009</t>
  </si>
  <si>
    <t>18-Jun-2010</t>
  </si>
  <si>
    <t>ECOBANK PLC/AKINTOMIWA OJO</t>
  </si>
  <si>
    <t>D00084766</t>
  </si>
  <si>
    <t>HO/V/30/F0000391</t>
  </si>
  <si>
    <t>05-Oct-2010</t>
  </si>
  <si>
    <t>AFRIBANK PLC/ ELEUTHERIA FOODS NIG. LTD</t>
  </si>
  <si>
    <t>B0292/HO</t>
  </si>
  <si>
    <t>D00071802</t>
  </si>
  <si>
    <t>HO/F/01/F0000260</t>
  </si>
  <si>
    <t>19-Aug-2009</t>
  </si>
  <si>
    <t>MERISTEM SECURITIES LIMITED</t>
  </si>
  <si>
    <t>D00074881</t>
  </si>
  <si>
    <t>HO/V/29/F0001378</t>
  </si>
  <si>
    <t>02-Jan-2010</t>
  </si>
  <si>
    <t>CITICORP FINANCIAL SERVICES</t>
  </si>
  <si>
    <t>D00098438</t>
  </si>
  <si>
    <t>HO/V/29/F0001496</t>
  </si>
  <si>
    <t>B0524/HO</t>
  </si>
  <si>
    <t>D00068039</t>
  </si>
  <si>
    <t>D00091841</t>
  </si>
  <si>
    <t>HO/F/01/F0000322</t>
  </si>
  <si>
    <t>03-Feb-2011</t>
  </si>
  <si>
    <t>PRIMEWATERVIEW LIMITED</t>
  </si>
  <si>
    <t>23-Sep-2009</t>
  </si>
  <si>
    <t>D00071663</t>
  </si>
  <si>
    <t>HO/V/29/F0001177</t>
  </si>
  <si>
    <t>FINANCIAL DERIVATIVE CO. LTD</t>
  </si>
  <si>
    <t>D00065457</t>
  </si>
  <si>
    <t>HO/V/30/F0000307</t>
  </si>
  <si>
    <t>LEASING SUPPORT SERVICES LIMITED</t>
  </si>
  <si>
    <t>D00080998</t>
  </si>
  <si>
    <t>HO/V/29/F0001649</t>
  </si>
  <si>
    <t>STANBIC IBTC BANK/ IFEYINWA .A. OLOPADE</t>
  </si>
  <si>
    <t>D00096627</t>
  </si>
  <si>
    <t>HO/V/29/F0001588</t>
  </si>
  <si>
    <t>CASHLINK LEASING PLC</t>
  </si>
  <si>
    <t>D00096628</t>
  </si>
  <si>
    <t>HO/V/30/F0000359</t>
  </si>
  <si>
    <t>D00096832</t>
  </si>
  <si>
    <t>HO/V/30/F0000309</t>
  </si>
  <si>
    <t>ARM INVESTMENT MANAGERS</t>
  </si>
  <si>
    <t>D00100716</t>
  </si>
  <si>
    <t>HO/V/30/F0000397</t>
  </si>
  <si>
    <t>D00101150</t>
  </si>
  <si>
    <t>HO/V/30/F0000369</t>
  </si>
  <si>
    <t>STANBIC/ELIZADE/ADELEYE OLANREWAJU</t>
  </si>
  <si>
    <t>D00101143</t>
  </si>
  <si>
    <t>HO/V/29/F0001520</t>
  </si>
  <si>
    <t>12-Jul-2014</t>
  </si>
  <si>
    <t>STANBIC/ELIZADE/OLORUNFEMI OLUWADARE</t>
  </si>
  <si>
    <t>D00078404</t>
  </si>
  <si>
    <t>HO/A/14/M0000056</t>
  </si>
  <si>
    <t>EUREKA METALS LIMITED</t>
  </si>
  <si>
    <t>D00095019</t>
  </si>
  <si>
    <t>HO/F/01/M0000315</t>
  </si>
  <si>
    <t>INTERNATIONAL PLASTICS LIMITED</t>
  </si>
  <si>
    <t>D00093736</t>
  </si>
  <si>
    <t>HO/E/25/M0000015</t>
  </si>
  <si>
    <t>INTERNATIONAL PLASTICS NIGERIA LIMITED</t>
  </si>
  <si>
    <t>D00095025</t>
  </si>
  <si>
    <t>HO/F/02/M0000015</t>
  </si>
  <si>
    <t>D00095647</t>
  </si>
  <si>
    <t>HO/A/03/M0000077</t>
  </si>
  <si>
    <t>NUPLAS INDUSTRIES LIMITED</t>
  </si>
  <si>
    <t>14-Sep-2012</t>
  </si>
  <si>
    <t>D00092901</t>
  </si>
  <si>
    <t>HO/F/01/M0000711</t>
  </si>
  <si>
    <t>PROMASIDOR NIGERIA LIMITED</t>
  </si>
  <si>
    <t>TOYOTA NIGERIA LIMITED</t>
  </si>
  <si>
    <t>D00064917</t>
  </si>
  <si>
    <t>HO/F/01/M0000703</t>
  </si>
  <si>
    <t>NIGERIAN WIRE INDUSTRIES PLC</t>
  </si>
  <si>
    <t>D00073420</t>
  </si>
  <si>
    <t>HO/F/01/M0000334</t>
  </si>
  <si>
    <t>11-Nov-2009</t>
  </si>
  <si>
    <t>DELTA STEEL COMPANY LIMITED</t>
  </si>
  <si>
    <t>D00071563</t>
  </si>
  <si>
    <t>HO/A/03/M0000353</t>
  </si>
  <si>
    <t>SOSACO NIGERIA LTD.</t>
  </si>
  <si>
    <t>D00075986</t>
  </si>
  <si>
    <t>HO/M/27/M0000325</t>
  </si>
  <si>
    <t>INTERLOCK NIG. LTD/PROGRESS INT'L/CARELINE</t>
  </si>
  <si>
    <t>D00076233</t>
  </si>
  <si>
    <t>HO/A/03/M0000376</t>
  </si>
  <si>
    <t>WEST AFRICAN COTTON DEVELOPMENT CO. LTD FUNTUA FACTORY</t>
  </si>
  <si>
    <t>D00083680</t>
  </si>
  <si>
    <t>D00094522</t>
  </si>
  <si>
    <t>HO/F/01/M0000779</t>
  </si>
  <si>
    <t>DOLPHIN STEEL NIGERIA LIMITED</t>
  </si>
  <si>
    <t>D00094536</t>
  </si>
  <si>
    <t>HO/F/01/M0000777</t>
  </si>
  <si>
    <t>POLYPIPE INDUSTRIES NIGERIA LIMITED</t>
  </si>
  <si>
    <t>D00094539</t>
  </si>
  <si>
    <t>HO/A/03/M0000407</t>
  </si>
  <si>
    <t>D00098457</t>
  </si>
  <si>
    <t>HO/F/01/M0000691</t>
  </si>
  <si>
    <t>30-Sep-2011</t>
  </si>
  <si>
    <t>D00098848</t>
  </si>
  <si>
    <t>HO/A/09/M0000115</t>
  </si>
  <si>
    <t>SOSACO NIGERIA LIMITED &amp; ASSOCIATES</t>
  </si>
  <si>
    <t>D00099896</t>
  </si>
  <si>
    <t>HO/F/01/M0000694</t>
  </si>
  <si>
    <t>GENERAL AGRO OIL IND. LTD</t>
  </si>
  <si>
    <t>D00101662</t>
  </si>
  <si>
    <t>HO/A/03/M0000402</t>
  </si>
  <si>
    <t>DEJLAD FOODS INDUSTRIES</t>
  </si>
  <si>
    <t>D00101668</t>
  </si>
  <si>
    <t>HO/F/01/M0000759</t>
  </si>
  <si>
    <t>D00097906</t>
  </si>
  <si>
    <t>HO/A/09/M0000114</t>
  </si>
  <si>
    <t>SOSACO NIGERIA LIMITED</t>
  </si>
  <si>
    <t>D00098454</t>
  </si>
  <si>
    <t>HO/F/01/M0000688</t>
  </si>
  <si>
    <t>WEST AFRICAN COTTON DEVELOPMENT COMPANY</t>
  </si>
  <si>
    <t>HO/F/01/M0000737</t>
  </si>
  <si>
    <t>KGM INDUSTRIES LIMITED/GD INDUSTRIES LTD PUNTAS NIGERIA LIMITED &amp; ASSOCIATES</t>
  </si>
  <si>
    <t>D00089659</t>
  </si>
  <si>
    <t>HO/V/30/M0000233</t>
  </si>
  <si>
    <t>WEST AFRICAN SEASONING CO. LTD</t>
  </si>
  <si>
    <t>D00099128</t>
  </si>
  <si>
    <t>HO/M/27/M0000554</t>
  </si>
  <si>
    <t>WEST AFRICAN SEASONING COMPANY LIMITED C/O AFN INSURANCE BROKERS</t>
  </si>
  <si>
    <t>HO/M/27/M0000502</t>
  </si>
  <si>
    <t>B0019/HO</t>
  </si>
  <si>
    <t>HIGHGATE INSURANCE BROKERS</t>
  </si>
  <si>
    <t>D00073882</t>
  </si>
  <si>
    <t>HO/M/27/0000235</t>
  </si>
  <si>
    <t>14-Sep-2009</t>
  </si>
  <si>
    <t>AFROCOMMERCE (W.A) LIMITED</t>
  </si>
  <si>
    <t>D00074377</t>
  </si>
  <si>
    <t>23-Jan-2007</t>
  </si>
  <si>
    <t>22-Jan-2008</t>
  </si>
  <si>
    <t>D00074378</t>
  </si>
  <si>
    <t>21-Feb-2007</t>
  </si>
  <si>
    <t>20-Feb-2008</t>
  </si>
  <si>
    <t>D00074379</t>
  </si>
  <si>
    <t>23-Oct-2007</t>
  </si>
  <si>
    <t>22-Oct-2008</t>
  </si>
  <si>
    <t>D00074380</t>
  </si>
  <si>
    <t>14-Jul-2008</t>
  </si>
  <si>
    <t>D00074381</t>
  </si>
  <si>
    <t>11-Sep-2008</t>
  </si>
  <si>
    <t>10-Sep-2009</t>
  </si>
  <si>
    <t>D00074382</t>
  </si>
  <si>
    <t>16-Sep-2008</t>
  </si>
  <si>
    <t>15-Sep-2009</t>
  </si>
  <si>
    <t>D00074383</t>
  </si>
  <si>
    <t>26-Sep-2008</t>
  </si>
  <si>
    <t>25-Sep-2009</t>
  </si>
  <si>
    <t>D00074384</t>
  </si>
  <si>
    <t>03-Nov-2008</t>
  </si>
  <si>
    <t>02-Nov-2009</t>
  </si>
  <si>
    <t>D00074385</t>
  </si>
  <si>
    <t>D00074386</t>
  </si>
  <si>
    <t>D00074387</t>
  </si>
  <si>
    <t>23-Dec-2008</t>
  </si>
  <si>
    <t>D00074388</t>
  </si>
  <si>
    <t>D00084579</t>
  </si>
  <si>
    <t>HO/A/15/M0000060</t>
  </si>
  <si>
    <t>DIPOX RESIN FLOORS LIMITED</t>
  </si>
  <si>
    <t>D00093412</t>
  </si>
  <si>
    <t>HO/M/27/M0000593</t>
  </si>
  <si>
    <t>NOSAK PLASTIC LIMITED</t>
  </si>
  <si>
    <t>D00096507</t>
  </si>
  <si>
    <t>D00102053</t>
  </si>
  <si>
    <t>D00073610</t>
  </si>
  <si>
    <t>HO/M/27/M0000590</t>
  </si>
  <si>
    <t>D00074193</t>
  </si>
  <si>
    <t>D00074215</t>
  </si>
  <si>
    <t>25-Nov-2009</t>
  </si>
  <si>
    <t>24-Nov-2010</t>
  </si>
  <si>
    <t>D00074219</t>
  </si>
  <si>
    <t>D00074225</t>
  </si>
  <si>
    <t>D00082068</t>
  </si>
  <si>
    <t>D00082071</t>
  </si>
  <si>
    <t>D00082075</t>
  </si>
  <si>
    <t>D00082685</t>
  </si>
  <si>
    <t>20-Mar-2011</t>
  </si>
  <si>
    <t>D00083583</t>
  </si>
  <si>
    <t>13-Aug-2010</t>
  </si>
  <si>
    <t>D00095265</t>
  </si>
  <si>
    <t>D00069391</t>
  </si>
  <si>
    <t>HO/V/30/M0000272</t>
  </si>
  <si>
    <t>C.E. CONCEPT INFINITE CRAFTWORKS</t>
  </si>
  <si>
    <t>D00093830</t>
  </si>
  <si>
    <t>HO/A/05/M0000102</t>
  </si>
  <si>
    <t>FAN MILK PLC</t>
  </si>
  <si>
    <t>D00069162</t>
  </si>
  <si>
    <t>HO/V/29/M0000538</t>
  </si>
  <si>
    <t>PAMOL NIGERIA LIMITED</t>
  </si>
  <si>
    <t>D00077720</t>
  </si>
  <si>
    <t>HO/V/30/M0000323</t>
  </si>
  <si>
    <t>D00080895</t>
  </si>
  <si>
    <t>HO/V/30/M0000345</t>
  </si>
  <si>
    <t>SKYWAY AVIATION HANDLING SERVICES LTD</t>
  </si>
  <si>
    <t>D00082649</t>
  </si>
  <si>
    <t>18-Aug-2010</t>
  </si>
  <si>
    <t>B0033/HO</t>
  </si>
  <si>
    <t>D00069555</t>
  </si>
  <si>
    <t>HO/V/29/M0000550</t>
  </si>
  <si>
    <t>DANGOTE GROUP</t>
  </si>
  <si>
    <t>D00071427</t>
  </si>
  <si>
    <t>HO/V/30/M0000335</t>
  </si>
  <si>
    <t>DANSA AGRO ALLIED PRODUCTS LIMITED DIAMOND BANK</t>
  </si>
  <si>
    <t>D00073451</t>
  </si>
  <si>
    <t>HO/V/29/M0000570</t>
  </si>
  <si>
    <t>D00119026</t>
  </si>
  <si>
    <t>HO/F/01/M0000649</t>
  </si>
  <si>
    <t>BENUE CEMENT PLC</t>
  </si>
  <si>
    <t>D00079602</t>
  </si>
  <si>
    <t>HO/V/30/M0000365</t>
  </si>
  <si>
    <t>LAFARGE CEMENT/ WAPCO NIG. LTD</t>
  </si>
  <si>
    <t>D00081274</t>
  </si>
  <si>
    <t>HO/V/30/M0000358</t>
  </si>
  <si>
    <t>D00088176</t>
  </si>
  <si>
    <t>HO/V/30/M0000363</t>
  </si>
  <si>
    <t>HO/A/16/M0000033</t>
  </si>
  <si>
    <t>D00098619</t>
  </si>
  <si>
    <t>HO/V/29/M0000625</t>
  </si>
  <si>
    <t>ECO BANK / JMG LIMITED</t>
  </si>
  <si>
    <t>D00099963</t>
  </si>
  <si>
    <t>HO/A/07/M0000191</t>
  </si>
  <si>
    <t>JMG LIMITED</t>
  </si>
  <si>
    <t>D00067512</t>
  </si>
  <si>
    <t>HO/F/01/M0000493</t>
  </si>
  <si>
    <t>27-Apr-2008</t>
  </si>
  <si>
    <t>27-Sep-2009</t>
  </si>
  <si>
    <t>INDUSTRIAL PROJECTS INTERNATIONAL LTD.</t>
  </si>
  <si>
    <t>D00067511</t>
  </si>
  <si>
    <t>27-Sep-2007</t>
  </si>
  <si>
    <t>27-Sep-2008</t>
  </si>
  <si>
    <t>D00098481</t>
  </si>
  <si>
    <t>HO/E/24/M0000004</t>
  </si>
  <si>
    <t>MIDLAND &amp; ASS./SUBSIDIARY CO.</t>
  </si>
  <si>
    <t>09-Sep-2011</t>
  </si>
  <si>
    <t>D00098009</t>
  </si>
  <si>
    <t>HO/F/01/M0000263</t>
  </si>
  <si>
    <t>WINCO FOAM INDUSTRIES LIMITED</t>
  </si>
  <si>
    <t>D00098182</t>
  </si>
  <si>
    <t>HO/F/01/M0000750</t>
  </si>
  <si>
    <t>28-Aug-2011</t>
  </si>
  <si>
    <t>POSH INTERNATIONAL COMPANY/ MERGER NIGERIA LIMITED</t>
  </si>
  <si>
    <t>D00067506</t>
  </si>
  <si>
    <t>HO/M/27/M0000582</t>
  </si>
  <si>
    <t>POWER MARINE SERVICES LIMITED</t>
  </si>
  <si>
    <t>D00067539</t>
  </si>
  <si>
    <t>HO/M/27/M0000583</t>
  </si>
  <si>
    <t>D00090996</t>
  </si>
  <si>
    <t>HO/F/01/M0000578</t>
  </si>
  <si>
    <t>WEST AFRICAN GLASS INDUSTRY PLC</t>
  </si>
  <si>
    <t>D00091011</t>
  </si>
  <si>
    <t>HO/A/03/M0000334</t>
  </si>
  <si>
    <t>28-Mar-2010</t>
  </si>
  <si>
    <t>D00077863</t>
  </si>
  <si>
    <t>HO/F/01/M0000690</t>
  </si>
  <si>
    <t>FTN COCOA PROCESSORS</t>
  </si>
  <si>
    <t>D00077865</t>
  </si>
  <si>
    <t>HO/A/03/M0000375</t>
  </si>
  <si>
    <t>FTN COCOA PROCESSORS PLC</t>
  </si>
  <si>
    <t>B0288/HO</t>
  </si>
  <si>
    <t>LEADFORT INSURANCE BROKERS</t>
  </si>
  <si>
    <t>15-May-2009</t>
  </si>
  <si>
    <t>D00067047</t>
  </si>
  <si>
    <t>HO/A/07/M0000103</t>
  </si>
  <si>
    <t>HO/F/01/M0000707</t>
  </si>
  <si>
    <t>FIDSON PRODUCT LTD</t>
  </si>
  <si>
    <t>D00067042</t>
  </si>
  <si>
    <t>HO/A/03/M0000382</t>
  </si>
  <si>
    <t>D00092818</t>
  </si>
  <si>
    <t>HO/F/01/M0000709</t>
  </si>
  <si>
    <t>D00100695</t>
  </si>
  <si>
    <t>HO/E/22/M0000022</t>
  </si>
  <si>
    <t>D00076512</t>
  </si>
  <si>
    <t>HO/V/29/M0000485</t>
  </si>
  <si>
    <t>MANUFACTURERS ASS. OF NIG. (IKEJA)</t>
  </si>
  <si>
    <t>D00074838</t>
  </si>
  <si>
    <t>HO/F/01/M0000730</t>
  </si>
  <si>
    <t>12-Apr-2009</t>
  </si>
  <si>
    <t>SHORELINE POWER COMPANY LIMITED</t>
  </si>
  <si>
    <t>D00074950</t>
  </si>
  <si>
    <t>HO/A/09/M0000093</t>
  </si>
  <si>
    <t>NIGERIAN ROPES PLC</t>
  </si>
  <si>
    <t>D00074991</t>
  </si>
  <si>
    <t>HO/A/11/M0000068</t>
  </si>
  <si>
    <t>D00093295</t>
  </si>
  <si>
    <t>HO/A/03/M0000378</t>
  </si>
  <si>
    <t>D00093287</t>
  </si>
  <si>
    <t>D00093294</t>
  </si>
  <si>
    <t>HO/A/15/M0000116</t>
  </si>
  <si>
    <t>D00093291</t>
  </si>
  <si>
    <t>HO/F/01/M0000699</t>
  </si>
  <si>
    <t>NIGERIAN ROPES</t>
  </si>
  <si>
    <t>D00091062</t>
  </si>
  <si>
    <t>04-Dec-2010</t>
  </si>
  <si>
    <t>D00084448</t>
  </si>
  <si>
    <t>HO/V/29/M0000452</t>
  </si>
  <si>
    <t>15-Oct-2010</t>
  </si>
  <si>
    <t>EMPLOYEES OF FEMSTAR AND COMPANY 2/4 ABIMBOLA STREET</t>
  </si>
  <si>
    <t>D0097041</t>
  </si>
  <si>
    <t>HO/V/30/M0000379</t>
  </si>
  <si>
    <t>12-Aug-2011</t>
  </si>
  <si>
    <t>FEMSTAR &amp; COMPANY LIMITED</t>
  </si>
  <si>
    <t>A0013/HO</t>
  </si>
  <si>
    <t>ELIZADE (NIG.) LIMITED</t>
  </si>
  <si>
    <t>D00074395</t>
  </si>
  <si>
    <t>HO/V/29/M0000575</t>
  </si>
  <si>
    <t>TOKODE OLUTAYO BOLANLE</t>
  </si>
  <si>
    <t>D00087972</t>
  </si>
  <si>
    <t>HO/V/29/M0000608</t>
  </si>
  <si>
    <t>12-Jan-2012</t>
  </si>
  <si>
    <t>MR OPEYEMI SHOBOWALE</t>
  </si>
  <si>
    <t>A0020/HO</t>
  </si>
  <si>
    <t>D00098147</t>
  </si>
  <si>
    <t>HO/A/35/M0000016</t>
  </si>
  <si>
    <t>02-Nov-2011</t>
  </si>
  <si>
    <t>D00085339</t>
  </si>
  <si>
    <t>HO/V/29/M0000247</t>
  </si>
  <si>
    <t>14-Nov-2010</t>
  </si>
  <si>
    <t>VITAL MEDIX NIGERIA LIMITED</t>
  </si>
  <si>
    <t>D00088868</t>
  </si>
  <si>
    <t>D00092539</t>
  </si>
  <si>
    <t>D00098916</t>
  </si>
  <si>
    <t>HO/V/30/M0000314</t>
  </si>
  <si>
    <t>13-Nov-2011</t>
  </si>
  <si>
    <t>D00074139</t>
  </si>
  <si>
    <t>HO/V/29/M0000520</t>
  </si>
  <si>
    <t>SIMBIAT ADEKEMI DUROWOJU</t>
  </si>
  <si>
    <t>D00066602</t>
  </si>
  <si>
    <t>HO/V/29/M0000510</t>
  </si>
  <si>
    <t>12-Mar-2010</t>
  </si>
  <si>
    <t>INSIDER CONCEPT</t>
  </si>
  <si>
    <t>D00091446</t>
  </si>
  <si>
    <t>HO/A/13/M0000071</t>
  </si>
  <si>
    <t>GAME TRUCK NIGERIA</t>
  </si>
  <si>
    <t>D00097074</t>
  </si>
  <si>
    <t>HO/V/30/M0000386</t>
  </si>
  <si>
    <t>D00100568</t>
  </si>
  <si>
    <t>HO/V/30/M0000387</t>
  </si>
  <si>
    <t>ROCK FOUNDATION LOGISTICS COMPANY</t>
  </si>
  <si>
    <t>D00100569</t>
  </si>
  <si>
    <t>HO/V/30/M0000399</t>
  </si>
  <si>
    <t>B0054/AB</t>
  </si>
  <si>
    <t>HOGG ROBINSON NIGERIA LIMITED</t>
  </si>
  <si>
    <t>D00065524</t>
  </si>
  <si>
    <t>AB/V/30/G0000036</t>
  </si>
  <si>
    <t>B. STABILINI &amp; CO. LTD</t>
  </si>
  <si>
    <t>B0010/AB</t>
  </si>
  <si>
    <t>FEMI-JOHNSON &amp; COMPANY</t>
  </si>
  <si>
    <t>D0089779</t>
  </si>
  <si>
    <t>AB/V/29/G0000426</t>
  </si>
  <si>
    <t>OBODE KINGSLEY I. MR</t>
  </si>
  <si>
    <t>B0020/AB</t>
  </si>
  <si>
    <t>D00086905</t>
  </si>
  <si>
    <t>AB/E/21/E0000014</t>
  </si>
  <si>
    <t>BNL ENGINEERING &amp; CONSTRUCTION LTD</t>
  </si>
  <si>
    <t>B0085/AB</t>
  </si>
  <si>
    <t>D00065491</t>
  </si>
  <si>
    <t>AB/V/29/G0000344</t>
  </si>
  <si>
    <t>SULPHURMED LIMITED</t>
  </si>
  <si>
    <t>D00073601</t>
  </si>
  <si>
    <t>AB/V/30/G0000030</t>
  </si>
  <si>
    <t>25-Oct-2009</t>
  </si>
  <si>
    <t>24-Oct-2010</t>
  </si>
  <si>
    <t>GILMOR ENGR/MIN OF PUBLIC UTILITY BENUE STATE</t>
  </si>
  <si>
    <t>D00066557</t>
  </si>
  <si>
    <t>AB/V/29/G0000348</t>
  </si>
  <si>
    <t>TELEVERAS ENERGY RESOURCE</t>
  </si>
  <si>
    <t>D00078301</t>
  </si>
  <si>
    <t>AB/E/21/E0000009</t>
  </si>
  <si>
    <t>30-Oct-2016</t>
  </si>
  <si>
    <t>GILMOR ENGINEERING/PROVISION OF ENG. INF TO ABUJA TECH VILLAGE</t>
  </si>
  <si>
    <t>B0115/AB</t>
  </si>
  <si>
    <t xml:space="preserve">MAN-MOUNTAIN </t>
  </si>
  <si>
    <t>D00086929</t>
  </si>
  <si>
    <t>AB/V/29/G0000505</t>
  </si>
  <si>
    <t>CHARITY UGWU</t>
  </si>
  <si>
    <t>D00065400</t>
  </si>
  <si>
    <t>AB/V/29/G0000345</t>
  </si>
  <si>
    <t>BABAYO AJI IBRAHIM ALHASSAN ALH</t>
  </si>
  <si>
    <t>B0136/AB</t>
  </si>
  <si>
    <t>RDS INSURANCE BROKERS LIMITED</t>
  </si>
  <si>
    <t>D00066558</t>
  </si>
  <si>
    <t>AB/V/29/G0000350</t>
  </si>
  <si>
    <t>09-Mar-2010</t>
  </si>
  <si>
    <t>HON. TONY GARY ENEH</t>
  </si>
  <si>
    <t>D00071234</t>
  </si>
  <si>
    <t>AB/V/29/G0000365</t>
  </si>
  <si>
    <t>10-Aug-2009</t>
  </si>
  <si>
    <t>RDS INSURANCE BROKERS  LTD</t>
  </si>
  <si>
    <t>D00071156</t>
  </si>
  <si>
    <t>17-Jun-2009</t>
  </si>
  <si>
    <t>B0142/AB</t>
  </si>
  <si>
    <t>IMAGE INSURANCE BROKERS</t>
  </si>
  <si>
    <t>D00079856</t>
  </si>
  <si>
    <t>AB/V/29/G0000187</t>
  </si>
  <si>
    <t>08-Mar-2010</t>
  </si>
  <si>
    <t>FLORENCE ONYECHI</t>
  </si>
  <si>
    <t>D00077209</t>
  </si>
  <si>
    <t>AB/F/01/G0000006</t>
  </si>
  <si>
    <t>ABUJA CLINICS</t>
  </si>
  <si>
    <t>D00077160</t>
  </si>
  <si>
    <t>AB/V/29/G0000341</t>
  </si>
  <si>
    <t>21-Jan-2011</t>
  </si>
  <si>
    <t>NWOKIKE IFEYINWA MRS.</t>
  </si>
  <si>
    <t>D00077534</t>
  </si>
  <si>
    <t>AB/V/29/G0000372</t>
  </si>
  <si>
    <t>10-Nov-2010</t>
  </si>
  <si>
    <t>OBINNA NWOKIKE</t>
  </si>
  <si>
    <t>D00085242</t>
  </si>
  <si>
    <t>AB/A/09/E0000001</t>
  </si>
  <si>
    <t>COMMUNICATION TOWER</t>
  </si>
  <si>
    <t>D00096811</t>
  </si>
  <si>
    <t>AB/V/31/G0000012</t>
  </si>
  <si>
    <t>ABUJA CLINICS LIMITED</t>
  </si>
  <si>
    <t>D00101162</t>
  </si>
  <si>
    <t>AB/F/01/E0000020</t>
  </si>
  <si>
    <t>COMMUNICATION TOWERS NIGERIA LTD</t>
  </si>
  <si>
    <t>B0153/AB</t>
  </si>
  <si>
    <t>B0231/AB</t>
  </si>
  <si>
    <t>NATIONWIDE &amp; GLOBE INS. BRK.</t>
  </si>
  <si>
    <t>D00071363</t>
  </si>
  <si>
    <t>AB/F/01/G0000235</t>
  </si>
  <si>
    <t>15-Aug-2009</t>
  </si>
  <si>
    <t>15-Aug-2010</t>
  </si>
  <si>
    <t>PROF. AMINU DORAYI/DAJE TECH</t>
  </si>
  <si>
    <t>D00099472</t>
  </si>
  <si>
    <t>B0246/AB</t>
  </si>
  <si>
    <t>COLENSON BROKERS NIG. LTD.</t>
  </si>
  <si>
    <t>D00088813</t>
  </si>
  <si>
    <t>AB/F/01/G0000049</t>
  </si>
  <si>
    <t>CENTRAL BANK OF NIGERIA</t>
  </si>
  <si>
    <t>D00098929</t>
  </si>
  <si>
    <t>AB/V/29/G0000430</t>
  </si>
  <si>
    <t>FAMILY HEALTH INTERNATIONAL/ GHAIN</t>
  </si>
  <si>
    <t>B0970/AB</t>
  </si>
  <si>
    <t>CHARLES AND GERALD INSURANCE BROKERS</t>
  </si>
  <si>
    <t>D00100582</t>
  </si>
  <si>
    <t>AB/F/01/G0000040</t>
  </si>
  <si>
    <t>INDUSTRIAL COURT</t>
  </si>
  <si>
    <t>AB/V/29/G0000521</t>
  </si>
  <si>
    <t>NATIONAL INDUSTRIAL COURT</t>
  </si>
  <si>
    <t>D0094499</t>
  </si>
  <si>
    <t>A0013/AB</t>
  </si>
  <si>
    <t>ELIZADE NIG. LTD</t>
  </si>
  <si>
    <t>D00086964</t>
  </si>
  <si>
    <t>AB/V/30/G0000058</t>
  </si>
  <si>
    <t>HULUDAO NIG. MINING LIMITED</t>
  </si>
  <si>
    <t>D00086965</t>
  </si>
  <si>
    <t>AB/V/29/G0000508</t>
  </si>
  <si>
    <t>D00088240</t>
  </si>
  <si>
    <t>AB/V/29/G0000502</t>
  </si>
  <si>
    <t>TCN (PHCN)</t>
  </si>
  <si>
    <t>D00088302</t>
  </si>
  <si>
    <t>AB/V/30/G0000056</t>
  </si>
  <si>
    <t>A0048/HO</t>
  </si>
  <si>
    <t>LASSA LIMITED</t>
  </si>
  <si>
    <t>D00066658</t>
  </si>
  <si>
    <t>AB/V/30/G0000025</t>
  </si>
  <si>
    <t>CAPTAIN P.M. THAHAL</t>
  </si>
  <si>
    <t>A0053/AB</t>
  </si>
  <si>
    <t>CUSTODIAN STAFF (ABUJA)</t>
  </si>
  <si>
    <t>D00069055</t>
  </si>
  <si>
    <t>AB/V/29/G0000212</t>
  </si>
  <si>
    <t>BENEDICTA OGBUGOH</t>
  </si>
  <si>
    <t>D00074014</t>
  </si>
  <si>
    <t>AB/V/29/G0000302</t>
  </si>
  <si>
    <t>29-Oct-2009</t>
  </si>
  <si>
    <t>28-Oct-2010</t>
  </si>
  <si>
    <t>OGBUGOH E. MARTINS</t>
  </si>
  <si>
    <t>D00071228</t>
  </si>
  <si>
    <t>AB/V/29/G0000294</t>
  </si>
  <si>
    <t>18-Jul-2009</t>
  </si>
  <si>
    <t>17-Jul-2010</t>
  </si>
  <si>
    <t>OKECHUKWU J. OYOLU</t>
  </si>
  <si>
    <t>D00074354</t>
  </si>
  <si>
    <t>AB/V/29/G0000173</t>
  </si>
  <si>
    <t>16-Oct-2009</t>
  </si>
  <si>
    <t>WOODS &amp; FRAMES</t>
  </si>
  <si>
    <t>A0189/AB</t>
  </si>
  <si>
    <t>ANGELA IWEANOGE</t>
  </si>
  <si>
    <t>D00070921</t>
  </si>
  <si>
    <t>AB/V/29/G0000307</t>
  </si>
  <si>
    <t>10-Aug-2010</t>
  </si>
  <si>
    <t>CHINEDU OGBONNA/STANBIC IBTC BANK</t>
  </si>
  <si>
    <t>D00070880</t>
  </si>
  <si>
    <t>AB/V/29/G0000295</t>
  </si>
  <si>
    <t>21-Jul-2009</t>
  </si>
  <si>
    <t>IRENE OGUM</t>
  </si>
  <si>
    <t>D00070933</t>
  </si>
  <si>
    <t>AB/V/29/G0000296</t>
  </si>
  <si>
    <t>KATE NWAOGU</t>
  </si>
  <si>
    <t>D00080930</t>
  </si>
  <si>
    <t>AB/V/29/G0000422</t>
  </si>
  <si>
    <t>08-Apr-2011</t>
  </si>
  <si>
    <t>HONOURABLE FEMI GBAJABIAMILA</t>
  </si>
  <si>
    <t>D00094833</t>
  </si>
  <si>
    <t>AB/V/29/G0000245</t>
  </si>
  <si>
    <t>ANYANWU I. E. MRS.</t>
  </si>
  <si>
    <t>D0001/AB</t>
  </si>
  <si>
    <t>D00095279</t>
  </si>
  <si>
    <t>AB/V/30/G0000066</t>
  </si>
  <si>
    <t>DR. JAMES AKINSOKAN OJEBODE</t>
  </si>
  <si>
    <t>D00100581</t>
  </si>
  <si>
    <t>AB/A/03/G0000033</t>
  </si>
  <si>
    <t>D00101910</t>
  </si>
  <si>
    <t>AB/V/30/G0000057</t>
  </si>
  <si>
    <t>MR. IGUH ALFRED IFEANYI</t>
  </si>
  <si>
    <t>D00064789</t>
  </si>
  <si>
    <t>AB/V/30/G0000014</t>
  </si>
  <si>
    <t>14-Nov-2006</t>
  </si>
  <si>
    <t>13-Nov-2007</t>
  </si>
  <si>
    <t>NATIONAL GALLERY OF ART</t>
  </si>
  <si>
    <t>D00065788</t>
  </si>
  <si>
    <t>AB/V/29/G0000178</t>
  </si>
  <si>
    <t>D00076900</t>
  </si>
  <si>
    <t>AB/V/30/G0000045</t>
  </si>
  <si>
    <t>ONI ADENIRAN MR.</t>
  </si>
  <si>
    <t>AS AT DECEMBER 31, 2013</t>
  </si>
  <si>
    <t>D00073680</t>
  </si>
  <si>
    <t>HO/V/29/F0000334</t>
  </si>
  <si>
    <t>D0078765</t>
  </si>
  <si>
    <t>D00096837</t>
  </si>
  <si>
    <t>D00099124</t>
  </si>
  <si>
    <t>AB/V/29/G0000356</t>
  </si>
  <si>
    <t>SEGUN ADENIYI</t>
  </si>
  <si>
    <t>D00077001</t>
  </si>
  <si>
    <t>26-May-2009</t>
  </si>
  <si>
    <t>D00068413</t>
  </si>
  <si>
    <t>HO/Z/52/A0000024</t>
  </si>
  <si>
    <t>12-May-2009</t>
  </si>
  <si>
    <t>12-May-2010</t>
  </si>
  <si>
    <t>EXCEL EXPLORATION AND PRODUCTION CO LIMI</t>
  </si>
  <si>
    <t>D00081753</t>
  </si>
  <si>
    <t>HO/Z/46/S0000035</t>
  </si>
  <si>
    <t>01-Jul-2010</t>
  </si>
  <si>
    <t>MOVIDO EXPLORATION AND PRODUCTION LIMITE DEVELOPMENT SERVICES LIITED</t>
  </si>
  <si>
    <t>26-Jun-2011</t>
  </si>
  <si>
    <t>D00094963</t>
  </si>
  <si>
    <t>19-Jul-2011</t>
  </si>
  <si>
    <t>D00096049</t>
  </si>
  <si>
    <t>HO/Z/52/A0000059</t>
  </si>
  <si>
    <t>15-Jul-2011</t>
  </si>
  <si>
    <t>15-Jul-2012</t>
  </si>
  <si>
    <t>MIRA RESOURCES CORP/ EQUINOX TSB DEV (NI</t>
  </si>
  <si>
    <t>13-Dec-2011</t>
  </si>
  <si>
    <t>23-Feb-2012</t>
  </si>
  <si>
    <t>22-Jun-2012</t>
  </si>
  <si>
    <t>D00091903</t>
  </si>
  <si>
    <t>HO/M/28/S0000074</t>
  </si>
  <si>
    <t>HONEYWELL FISHERIES LIMITED</t>
  </si>
  <si>
    <t>11-Nov-2011</t>
  </si>
  <si>
    <t>D00073755</t>
  </si>
  <si>
    <t>HO/Z/52/A0000036</t>
  </si>
  <si>
    <t>SEVEN ENERGY LIMITED</t>
  </si>
  <si>
    <t>D00100099</t>
  </si>
  <si>
    <t>HO/Z/53/A0000010</t>
  </si>
  <si>
    <t>MERCATOR OFFSHORE NIGERIA PTE LTD</t>
  </si>
  <si>
    <t>B0002/HO</t>
  </si>
  <si>
    <t>COLXIMATE INS.BROKERS UNLTD</t>
  </si>
  <si>
    <t>D00101519</t>
  </si>
  <si>
    <t>HO/M/28/S0000044</t>
  </si>
  <si>
    <t>PROFESSOR DEJI FEMI-PEARSE</t>
  </si>
  <si>
    <t>D00082678</t>
  </si>
  <si>
    <t>HO/A/39/A0000006</t>
  </si>
  <si>
    <t>01-Mar-2010</t>
  </si>
  <si>
    <t>28-Feb-2011</t>
  </si>
  <si>
    <t>CHANCHANGI AIRLINE LTD AND /OR ASSOCIATE AND / OR AFFILIATED COMPANIES LTD</t>
  </si>
  <si>
    <t>02-Mar-2009</t>
  </si>
  <si>
    <t>D00065532</t>
  </si>
  <si>
    <t>HO/Z/52/A0000012</t>
  </si>
  <si>
    <t>15-Mar-2008</t>
  </si>
  <si>
    <t>15-Mar-2009</t>
  </si>
  <si>
    <t>MART RESOURCES INC</t>
  </si>
  <si>
    <t>D0067490</t>
  </si>
  <si>
    <t>HO/A/39/A0000002</t>
  </si>
  <si>
    <t>ASSOCIATED AVIATION LTD</t>
  </si>
  <si>
    <t>D00067549</t>
  </si>
  <si>
    <t>HO/A/39/A0000005</t>
  </si>
  <si>
    <t>D00076036</t>
  </si>
  <si>
    <t>HO/M/28/S0000056</t>
  </si>
  <si>
    <t>31-Jan-2011</t>
  </si>
  <si>
    <t>C &amp; I LEASING PLC/ TENT FINANCE LIMITED</t>
  </si>
  <si>
    <t>D00090458</t>
  </si>
  <si>
    <t>HO/M/28/S0000055</t>
  </si>
  <si>
    <t>C&amp;I LEASING PLC / PETRA SERVICES LIMITED</t>
  </si>
  <si>
    <t>04-Mar-2011</t>
  </si>
  <si>
    <t>D00090463</t>
  </si>
  <si>
    <t>HO/M/28/S0000053</t>
  </si>
  <si>
    <t>C &amp; I PETROTECH INTERNATIONAL LIMITED</t>
  </si>
  <si>
    <t>B0200/HO</t>
  </si>
  <si>
    <t>SWIFT INSURANCE BROKERS</t>
  </si>
  <si>
    <t>24-Jun-2011</t>
  </si>
  <si>
    <t>D00091916</t>
  </si>
  <si>
    <t>HO/M/28/S0000057</t>
  </si>
  <si>
    <t>GRARANTY TRUST BANK</t>
  </si>
  <si>
    <t>12-Apr-2012</t>
  </si>
  <si>
    <t>SOUCHE INSURANCE BROKERS LTD</t>
  </si>
  <si>
    <t>D00064817</t>
  </si>
  <si>
    <t>HO/M/28/S0000033</t>
  </si>
  <si>
    <t>FRAZIMEX LIMITED</t>
  </si>
  <si>
    <t>B0388/HO</t>
  </si>
  <si>
    <t>LAUDABLE INSURANCE BROKERS LIMITED</t>
  </si>
  <si>
    <t>D00099789</t>
  </si>
  <si>
    <t>HO/A/39/A0000013</t>
  </si>
  <si>
    <t>NIMASA</t>
  </si>
  <si>
    <t>B0012/PH</t>
  </si>
  <si>
    <t>HOGG ROBINSON NIGERIA</t>
  </si>
  <si>
    <t>08-Jul-2009</t>
  </si>
  <si>
    <t>D00069771</t>
  </si>
  <si>
    <t>PH/F/01/0000102</t>
  </si>
  <si>
    <t>22-Jun-2009</t>
  </si>
  <si>
    <t>22-Jun-2010</t>
  </si>
  <si>
    <t>BOSOM HEALTH CLINIC</t>
  </si>
  <si>
    <t>D00086372</t>
  </si>
  <si>
    <t>PH/M/27/0000051</t>
  </si>
  <si>
    <t>06-Dec-2010</t>
  </si>
  <si>
    <t>05-Dec-2011</t>
  </si>
  <si>
    <t>WETHERFORD NIGERIA LIMITED</t>
  </si>
  <si>
    <t>D00088558</t>
  </si>
  <si>
    <t>20-Dec-2010</t>
  </si>
  <si>
    <t>29-Aug-2011</t>
  </si>
  <si>
    <t>B0018/PH</t>
  </si>
  <si>
    <t>INSURANCE BROKERS OF NIGERIA</t>
  </si>
  <si>
    <t>27-Aug-2009</t>
  </si>
  <si>
    <t>D00071318</t>
  </si>
  <si>
    <t>PH/E/22/0000001</t>
  </si>
  <si>
    <t>31-Mar-2010</t>
  </si>
  <si>
    <t>NIGERIA AGIP OIL COMPANY LTD</t>
  </si>
  <si>
    <t>12-Jun-2012</t>
  </si>
  <si>
    <t>PH/A/09/0000012</t>
  </si>
  <si>
    <t>JUVA-OIL SERVICES NIGERIA LIMITED</t>
  </si>
  <si>
    <t>B0010/PH</t>
  </si>
  <si>
    <t>D00066895</t>
  </si>
  <si>
    <t>PH/A/03/0000037</t>
  </si>
  <si>
    <t>19-Mar-2009</t>
  </si>
  <si>
    <t>18-Mar-2010</t>
  </si>
  <si>
    <t>AFRIBANK NIG. PLC/MATUC  INVESTMENT LTD</t>
  </si>
  <si>
    <t>D00066896</t>
  </si>
  <si>
    <t>PH/F/01/0000116</t>
  </si>
  <si>
    <t>AFRIBANK NIG. PLC/MATUC INVESTMENT LTD</t>
  </si>
  <si>
    <t>B0228/PH</t>
  </si>
  <si>
    <t>FBN INSURANCE BROKERS</t>
  </si>
  <si>
    <t>D00079578</t>
  </si>
  <si>
    <t>PH/E/23/0000017</t>
  </si>
  <si>
    <t>26-Mar-2010</t>
  </si>
  <si>
    <t>FBN PLC /GIFT PRINTS ASSOCIATES</t>
  </si>
  <si>
    <t>D00079712</t>
  </si>
  <si>
    <t>PH/E/23/0000016</t>
  </si>
  <si>
    <t>FBN PLC/AKPOTAIR FELIX AND SONS</t>
  </si>
  <si>
    <t>B0092/PH</t>
  </si>
  <si>
    <t>D00083323</t>
  </si>
  <si>
    <t>PH/F/01/0000154</t>
  </si>
  <si>
    <t>ALSON &amp; BROS COMPANY</t>
  </si>
  <si>
    <t>D00083372</t>
  </si>
  <si>
    <t>PH/F/01/0000156</t>
  </si>
  <si>
    <t>04-Sep-2010</t>
  </si>
  <si>
    <t>04-Sep-2011</t>
  </si>
  <si>
    <t>CHRIS AGBO</t>
  </si>
  <si>
    <t>D00082782</t>
  </si>
  <si>
    <t>PH/F/01/0000152</t>
  </si>
  <si>
    <t>17-Aug-2010</t>
  </si>
  <si>
    <t>17-Aug-2011</t>
  </si>
  <si>
    <t>EQUISITE INDUSTRIES LIMITED</t>
  </si>
  <si>
    <t>D00097687</t>
  </si>
  <si>
    <t>PH/F/01/0000151</t>
  </si>
  <si>
    <t>CLEMSON WEST AFRICA LIMITED</t>
  </si>
  <si>
    <t>PINACLE INSURANCE BROKERS</t>
  </si>
  <si>
    <t>D00073155</t>
  </si>
  <si>
    <t>PH/F/01/0000146</t>
  </si>
  <si>
    <t>09-Jan-2010</t>
  </si>
  <si>
    <t>DELCHEM NIGERIA LTD</t>
  </si>
  <si>
    <t>D00078290</t>
  </si>
  <si>
    <t>B0279/PH</t>
  </si>
  <si>
    <t>BOFF AND CO</t>
  </si>
  <si>
    <t>21-Sep-2010</t>
  </si>
  <si>
    <t>D00083636</t>
  </si>
  <si>
    <t>PH/V/29/0000346</t>
  </si>
  <si>
    <t>LIVING FAITH CHURCH</t>
  </si>
  <si>
    <t>D00094306</t>
  </si>
  <si>
    <t>PH/V/30/0000209</t>
  </si>
  <si>
    <t>21-May-2011</t>
  </si>
  <si>
    <t>20-May-2012</t>
  </si>
  <si>
    <t>JAPAUL OIL &amp; MARITIME SERVICES PLC</t>
  </si>
  <si>
    <t>D00099893</t>
  </si>
  <si>
    <t>PH/V/30/0000201</t>
  </si>
  <si>
    <t>19-Oct-2011</t>
  </si>
  <si>
    <t>JAPAUL OIL AND MARITIME SERVICES PLC</t>
  </si>
  <si>
    <t>23-Jul-2012</t>
  </si>
  <si>
    <t>B0022/PH</t>
  </si>
  <si>
    <t>PLATINUM INSURANCE BROKERS</t>
  </si>
  <si>
    <t>D00088100</t>
  </si>
  <si>
    <t>PH/A/07/0000017</t>
  </si>
  <si>
    <t>08-Jan-2011</t>
  </si>
  <si>
    <t>07-Jan-2012</t>
  </si>
  <si>
    <t>ESOTRAC AGENCIES NIGERIA LTD</t>
  </si>
  <si>
    <t>D00100923</t>
  </si>
  <si>
    <t>D00100924</t>
  </si>
  <si>
    <t>13-May-2011</t>
  </si>
  <si>
    <t>D00101328</t>
  </si>
  <si>
    <t>07-Sep-2011</t>
  </si>
  <si>
    <t>B0030/HO</t>
  </si>
  <si>
    <t>GLOBAL INSURANCE BROKERS</t>
  </si>
  <si>
    <t>00047733</t>
  </si>
  <si>
    <t>PH/E/23/0000019</t>
  </si>
  <si>
    <t>HOPIC NIGERIA LIMITED</t>
  </si>
  <si>
    <t>B0033/PH</t>
  </si>
  <si>
    <t>D00079575</t>
  </si>
  <si>
    <t>PH/F/01/0000133</t>
  </si>
  <si>
    <t>DANGOTE BAIL LIMITED (TERMINAL I)</t>
  </si>
  <si>
    <t>D00079574</t>
  </si>
  <si>
    <t>PH/F/01/0000132</t>
  </si>
  <si>
    <t>DANGOTE BAIL LTD (TERMINAL II)</t>
  </si>
  <si>
    <t>D00093124</t>
  </si>
  <si>
    <t>D00093127</t>
  </si>
  <si>
    <t>D00093130</t>
  </si>
  <si>
    <t>D00093129</t>
  </si>
  <si>
    <t>18-Jul-2011</t>
  </si>
  <si>
    <t>D00095997</t>
  </si>
  <si>
    <t>D00095996</t>
  </si>
  <si>
    <t>B0208/PH</t>
  </si>
  <si>
    <t>BSL INSURANCE BROKERS</t>
  </si>
  <si>
    <t>17-Feb-2011</t>
  </si>
  <si>
    <t>D00088887</t>
  </si>
  <si>
    <t>PH/A/03/0000044</t>
  </si>
  <si>
    <t>15-Jun-2011</t>
  </si>
  <si>
    <t>16-Jun-2011</t>
  </si>
  <si>
    <t>SHORELINK OIL &amp; GAS SERVICES LIMITED</t>
  </si>
  <si>
    <t>D00088891</t>
  </si>
  <si>
    <t>PH/F/01/0000149</t>
  </si>
  <si>
    <t>11-Jan-2011</t>
  </si>
  <si>
    <t>11-Jan-2012</t>
  </si>
  <si>
    <t>SHORELINK OIL &amp; SERVICES LIMITED</t>
  </si>
  <si>
    <t>20-Jul-2011</t>
  </si>
  <si>
    <t>D00096106</t>
  </si>
  <si>
    <t>PH/M/28/0000028</t>
  </si>
  <si>
    <t>14-Jul-2011</t>
  </si>
  <si>
    <t>13-Jul-2012</t>
  </si>
  <si>
    <t>ELSHCON NIGERIA LIMITED</t>
  </si>
  <si>
    <t>28-Feb-2012</t>
  </si>
  <si>
    <t>B0361/PH</t>
  </si>
  <si>
    <t>MEGATECH INSURANCE BROKERS LTD</t>
  </si>
  <si>
    <t>19-Feb-2010</t>
  </si>
  <si>
    <t>D00076632</t>
  </si>
  <si>
    <t>PH/V/29/0000398</t>
  </si>
  <si>
    <t>21-Apr-2009</t>
  </si>
  <si>
    <t>20-Apr-2010</t>
  </si>
  <si>
    <t>19-Jul-2014</t>
  </si>
  <si>
    <t>A0003/PH</t>
  </si>
  <si>
    <t>PREMIUM SECURITIES LIMITED</t>
  </si>
  <si>
    <t>0005924</t>
  </si>
  <si>
    <t>PH/M/27/0000003</t>
  </si>
  <si>
    <t>WATERMARK ENGINEERING LIMITED</t>
  </si>
  <si>
    <t>A0053/PH</t>
  </si>
  <si>
    <t>CUSTODIAN STAFF (PH)</t>
  </si>
  <si>
    <t>D00071485</t>
  </si>
  <si>
    <t>PH/V/29/0000256</t>
  </si>
  <si>
    <t>07-Apr-2009</t>
  </si>
  <si>
    <t>ARCHITECT BONIFACE O AGU</t>
  </si>
  <si>
    <t>D00071486</t>
  </si>
  <si>
    <t>07-May-2009</t>
  </si>
  <si>
    <t>06-May-2010</t>
  </si>
  <si>
    <t>D0001/PH</t>
  </si>
  <si>
    <t>06-Mar-2009</t>
  </si>
  <si>
    <t>D00065243</t>
  </si>
  <si>
    <t>PH/V/29/0000238</t>
  </si>
  <si>
    <t>15-Jan-2009</t>
  </si>
  <si>
    <t>OMAGE THERESA NKECHI MRS.</t>
  </si>
  <si>
    <t>17-Sep-2009</t>
  </si>
  <si>
    <t>D00073433</t>
  </si>
  <si>
    <t>PH/V/30/0000204</t>
  </si>
  <si>
    <t>ELIZADE NIG.LTD/JAY CRUISE SERVICE</t>
  </si>
  <si>
    <t>D00071839</t>
  </si>
  <si>
    <t>PH/V/29/0000362</t>
  </si>
  <si>
    <t>EXAT CONSTRUCTION COM. LTD</t>
  </si>
  <si>
    <t>D00071836</t>
  </si>
  <si>
    <t>PH/V/30/0000179</t>
  </si>
  <si>
    <t>D00122028</t>
  </si>
  <si>
    <t>PH/V/30/0000178</t>
  </si>
  <si>
    <t>HON. CLINTON OSERE</t>
  </si>
  <si>
    <t>D00068746</t>
  </si>
  <si>
    <t>PH/F/01/0000142</t>
  </si>
  <si>
    <t>06-Jun-2009</t>
  </si>
  <si>
    <t>A. MICHELETTI IN LIQUIDATION</t>
  </si>
  <si>
    <t>D00065850</t>
  </si>
  <si>
    <t>PH/V/29/0000307</t>
  </si>
  <si>
    <t>01-Dec-2008</t>
  </si>
  <si>
    <t>BOMA GOODHEAD</t>
  </si>
  <si>
    <t>D00065847</t>
  </si>
  <si>
    <t>PH/V/30/0000147</t>
  </si>
  <si>
    <t>D00065849</t>
  </si>
  <si>
    <t>PH/V/30/0000148</t>
  </si>
  <si>
    <t>D00064846</t>
  </si>
  <si>
    <t>23-Jun-2008</t>
  </si>
  <si>
    <t>D00067960</t>
  </si>
  <si>
    <t>PH/V/30/0000194</t>
  </si>
  <si>
    <t>08-Apr-2009</t>
  </si>
  <si>
    <t>07-Apr-2010</t>
  </si>
  <si>
    <t>OMEGA OPG LIMITED</t>
  </si>
  <si>
    <t>D00071214</t>
  </si>
  <si>
    <t>PH/V/30/0000142</t>
  </si>
  <si>
    <t>30-Jul-2009</t>
  </si>
  <si>
    <t>29-Jul-2010</t>
  </si>
  <si>
    <t>SAMUEL OBED MR.</t>
  </si>
  <si>
    <t>D00065792</t>
  </si>
  <si>
    <t>PH/V/30/0000157</t>
  </si>
  <si>
    <t>28-Jan-2009</t>
  </si>
  <si>
    <t>27-Jan-2010</t>
  </si>
  <si>
    <t>WEST ATLANTIC SHPYARD</t>
  </si>
  <si>
    <t>D00078436</t>
  </si>
  <si>
    <t>PH/V/29/0000332</t>
  </si>
  <si>
    <t>30-Dec-2009</t>
  </si>
  <si>
    <t>29-Dec-2010</t>
  </si>
  <si>
    <t>THANKGOD ANYAKORA</t>
  </si>
  <si>
    <t>D00083702</t>
  </si>
  <si>
    <t>PH/V/29/0000295</t>
  </si>
  <si>
    <t>08-Sep-2010</t>
  </si>
  <si>
    <t>AJAYI ADEKUNLE MR. &amp; MRS.</t>
  </si>
  <si>
    <t>09-Feb-2011</t>
  </si>
  <si>
    <t>D00089335</t>
  </si>
  <si>
    <t>PH/V/29/0000457</t>
  </si>
  <si>
    <t>IDAHOSA DAVID</t>
  </si>
  <si>
    <t>D00091920</t>
  </si>
  <si>
    <t>PH/V/29/0000397</t>
  </si>
  <si>
    <t>24-Mar-2012</t>
  </si>
  <si>
    <t>AKPOMEYOMA OKE MR &amp; MRS</t>
  </si>
  <si>
    <t>07-Jul-2011</t>
  </si>
  <si>
    <t>D00095439</t>
  </si>
  <si>
    <t>PH/A/11/0000023</t>
  </si>
  <si>
    <t>24-May-2011</t>
  </si>
  <si>
    <t>AWARITSE NIGERIA LTD/NNPC/ CHEVRON NIGERIA LTD</t>
  </si>
  <si>
    <t>27-Sep-2011</t>
  </si>
  <si>
    <t>D00098694</t>
  </si>
  <si>
    <t>PH/V/30/0000228</t>
  </si>
  <si>
    <t>MIFE CONSTRUCTION NIGERIA LIMITED</t>
  </si>
  <si>
    <t>D00098245</t>
  </si>
  <si>
    <t>PH/V/30/0000210</t>
  </si>
  <si>
    <t>GLOBE TRUST NIGERIA LTD</t>
  </si>
  <si>
    <t>D00102192</t>
  </si>
  <si>
    <t>PH/V/29/0000480</t>
  </si>
  <si>
    <t>MIFE CONSTRUCTION NIGERIA LTD</t>
  </si>
  <si>
    <t>15-Apr-2011</t>
  </si>
  <si>
    <t>D00092410</t>
  </si>
  <si>
    <t>HO/A/14/T0000033</t>
  </si>
  <si>
    <t>BHARAT VENTURES LIMITED(SEA FOODS PRODUC ASS. COYS</t>
  </si>
  <si>
    <t>D00098232</t>
  </si>
  <si>
    <t>HO/F/01/T0000374</t>
  </si>
  <si>
    <t>DE-LEGACY PLAZA AND/OR SUBSIDIARY AND/OR ASSOCIATE COMPANIES</t>
  </si>
  <si>
    <t>13-Feb-2012</t>
  </si>
  <si>
    <t>25-Oct-2011</t>
  </si>
  <si>
    <t>12-Oct-2011</t>
  </si>
  <si>
    <t>D00099108</t>
  </si>
  <si>
    <t>HO/V/30/T0000106</t>
  </si>
  <si>
    <t>05-Jun-2012</t>
  </si>
  <si>
    <t>SM 23 NIGERIA LIMITED C/O HOGG INSURANCE LIMITED</t>
  </si>
  <si>
    <t>07-Mar-2012</t>
  </si>
  <si>
    <t>D00065728</t>
  </si>
  <si>
    <t>HO/V/31/T0000018</t>
  </si>
  <si>
    <t>01-Mar-2009</t>
  </si>
  <si>
    <t>28-Feb-2010</t>
  </si>
  <si>
    <t>AIR NIGERIA</t>
  </si>
  <si>
    <t>26-Feb-2009</t>
  </si>
  <si>
    <t>D00065879</t>
  </si>
  <si>
    <t>HO/V/30/T0000003</t>
  </si>
  <si>
    <t>WELLFIELD PYRODYNAMICS NIG.LTD</t>
  </si>
  <si>
    <t>04-Mar-2009</t>
  </si>
  <si>
    <t>D00066089</t>
  </si>
  <si>
    <t>HO/F/01/T0000347</t>
  </si>
  <si>
    <t>VIRGIN NIGERIA AIRWAYS</t>
  </si>
  <si>
    <t>15-Oct-2009</t>
  </si>
  <si>
    <t>D00072606</t>
  </si>
  <si>
    <t>HO/V/30/T0000113</t>
  </si>
  <si>
    <t>08-Oct-2009</t>
  </si>
  <si>
    <t>27-May-2010</t>
  </si>
  <si>
    <t>CLAYTRAX LIMITED AND/OR COMPANIES</t>
  </si>
  <si>
    <t>16-Dec-2009</t>
  </si>
  <si>
    <t>D00074161</t>
  </si>
  <si>
    <t>HO/F/01/T0000071</t>
  </si>
  <si>
    <t>NIGERIAN BREWERIES DISTRIBUTORS</t>
  </si>
  <si>
    <t>D00074113</t>
  </si>
  <si>
    <t>18-Jan-2010</t>
  </si>
  <si>
    <t>D00075220</t>
  </si>
  <si>
    <t>29-Dec-2009</t>
  </si>
  <si>
    <t>D00082498</t>
  </si>
  <si>
    <t>HO/F/01/T0002060</t>
  </si>
  <si>
    <t>20-May-2010</t>
  </si>
  <si>
    <t>18-Oct-2011</t>
  </si>
  <si>
    <t>D00099374</t>
  </si>
  <si>
    <t>HO/F/01/T0000235</t>
  </si>
  <si>
    <t>1004 ESTATES LIMITED/FLAT OWNERS</t>
  </si>
  <si>
    <t>24-Oct-2011</t>
  </si>
  <si>
    <t>D00099654</t>
  </si>
  <si>
    <t>CLARKE ENERGY NIGERIA LIMITED</t>
  </si>
  <si>
    <t>D00076815</t>
  </si>
  <si>
    <t>HO/F/01/T0000076</t>
  </si>
  <si>
    <t>COUNTY &amp; CITY BRICKS LIMITED</t>
  </si>
  <si>
    <t>D00092663</t>
  </si>
  <si>
    <t>HO/A/08/T0000037</t>
  </si>
  <si>
    <t>12-Apr-2011</t>
  </si>
  <si>
    <t>TRANTER INTERNATIONAL LTD.</t>
  </si>
  <si>
    <t>18-Aug-2009</t>
  </si>
  <si>
    <t>D00067398</t>
  </si>
  <si>
    <t>HO/M/27/T0000035</t>
  </si>
  <si>
    <t>SUBARU MOTORS NIGERIA LTD</t>
  </si>
  <si>
    <t>D00071697</t>
  </si>
  <si>
    <t>HO/A/08/T0000006</t>
  </si>
  <si>
    <t>11-Sep-2009</t>
  </si>
  <si>
    <t>A.T.ONAJIDE ARCHITETS LTD.</t>
  </si>
  <si>
    <t>D00068882</t>
  </si>
  <si>
    <t>HO/A/07/T0000037</t>
  </si>
  <si>
    <t>05-Jun-2009</t>
  </si>
  <si>
    <t>18-Jun-2009</t>
  </si>
  <si>
    <t>GUIDING LIGHT ASSEMBLY</t>
  </si>
  <si>
    <t>D00070700</t>
  </si>
  <si>
    <t>HO/A/09/T0000015</t>
  </si>
  <si>
    <t>SUBARU MOTOR NIGERIA LIMITED 13 BISHOP OLUWOLE STREET</t>
  </si>
  <si>
    <t>D00070701</t>
  </si>
  <si>
    <t>HO/A/15/T0000054</t>
  </si>
  <si>
    <t>D00068450</t>
  </si>
  <si>
    <t>HO/V/29/T0000137</t>
  </si>
  <si>
    <t>D00069748</t>
  </si>
  <si>
    <t>HO/V/32/T0000001</t>
  </si>
  <si>
    <t>D00077540</t>
  </si>
  <si>
    <t>HO/A/03/T0000010</t>
  </si>
  <si>
    <t>07-Mar-2010</t>
  </si>
  <si>
    <t>06-Mar-2011</t>
  </si>
  <si>
    <t>D00077541</t>
  </si>
  <si>
    <t>HO/A/13/T0000031</t>
  </si>
  <si>
    <t>D00077542</t>
  </si>
  <si>
    <t>HO/E/23/T0000012</t>
  </si>
  <si>
    <t>D00077539</t>
  </si>
  <si>
    <t>HO/F/01/T0000127</t>
  </si>
  <si>
    <t>D00075927</t>
  </si>
  <si>
    <t>HO/V/30/T0000001</t>
  </si>
  <si>
    <t>20-Jan-2011</t>
  </si>
  <si>
    <t>D00079359</t>
  </si>
  <si>
    <t>HO/E/23/T0000010</t>
  </si>
  <si>
    <t>05-May-2010</t>
  </si>
  <si>
    <t>D00079430</t>
  </si>
  <si>
    <t>D00080028</t>
  </si>
  <si>
    <t>28-May-2010</t>
  </si>
  <si>
    <t>27-Oct-2010</t>
  </si>
  <si>
    <t>D00081330</t>
  </si>
  <si>
    <t>HO/A/11/T0000013</t>
  </si>
  <si>
    <t>30-Sep-2010</t>
  </si>
  <si>
    <t>LANDOVER CO LTD</t>
  </si>
  <si>
    <t>D00082691</t>
  </si>
  <si>
    <t>21-Jul-2011</t>
  </si>
  <si>
    <t>D00082692</t>
  </si>
  <si>
    <t>D00082690</t>
  </si>
  <si>
    <t>HO/A/13/T0000013</t>
  </si>
  <si>
    <t>SUBARU MOTORS NIGERIA LIMITED</t>
  </si>
  <si>
    <t>18-Jan-2011</t>
  </si>
  <si>
    <t>D00088008</t>
  </si>
  <si>
    <t>03-Jan-2012</t>
  </si>
  <si>
    <t>D00088578</t>
  </si>
  <si>
    <t>HO/V/29/T0000223</t>
  </si>
  <si>
    <t>25-Jan-2011</t>
  </si>
  <si>
    <t>CALL FIX IT LIMITED</t>
  </si>
  <si>
    <t>18-Apr-2011</t>
  </si>
  <si>
    <t>D00092413</t>
  </si>
  <si>
    <t>D00094874</t>
  </si>
  <si>
    <t>HO/A/37/T0000006</t>
  </si>
  <si>
    <t>16-Jun-2012</t>
  </si>
  <si>
    <t>D00095055</t>
  </si>
  <si>
    <t>23-Jun-2011</t>
  </si>
  <si>
    <t>D00101893</t>
  </si>
  <si>
    <t>HO/F/01/T0000271</t>
  </si>
  <si>
    <t>CENTRE FOR PUBLIC POLICY ALTERNATIVES</t>
  </si>
  <si>
    <t>D00101894</t>
  </si>
  <si>
    <t>HO/A/03/T0000125</t>
  </si>
  <si>
    <t>11-Jul-2012</t>
  </si>
  <si>
    <t>MAINSTREETBANK INSURANCE BROKERS CO. LTD</t>
  </si>
  <si>
    <t>D00068738</t>
  </si>
  <si>
    <t>HO/A/09/T0000060</t>
  </si>
  <si>
    <t>07-Nov-2008</t>
  </si>
  <si>
    <t>06-Nov-2009</t>
  </si>
  <si>
    <t>VITASIA IMPEX LTD. &amp; ASSO.</t>
  </si>
  <si>
    <t>D00073887</t>
  </si>
  <si>
    <t>07-Nov-2009</t>
  </si>
  <si>
    <t>06-Nov-2010</t>
  </si>
  <si>
    <t>D00071911</t>
  </si>
  <si>
    <t>HO/A/07/T0000013</t>
  </si>
  <si>
    <t>01-Apr-2008</t>
  </si>
  <si>
    <t>WANDEL INTERNATIONAL LTD &amp; ASSOCIATES</t>
  </si>
  <si>
    <t>D00077021</t>
  </si>
  <si>
    <t>HO/A/15/T0000070</t>
  </si>
  <si>
    <t>D00085144</t>
  </si>
  <si>
    <t>HO/M/27/T0000325</t>
  </si>
  <si>
    <t>29-Oct-2010</t>
  </si>
  <si>
    <t>04-Jan-2011</t>
  </si>
  <si>
    <t>INTERLOCK NIGERIA LTD. /PROGRESS INTN'L /CARELINE</t>
  </si>
  <si>
    <t>14-Feb-2011</t>
  </si>
  <si>
    <t>D00089610</t>
  </si>
  <si>
    <t>HO/F/01/T0000092</t>
  </si>
  <si>
    <t>08-Jan-2012</t>
  </si>
  <si>
    <t>EDEN PRODUCTS LIMITED</t>
  </si>
  <si>
    <t>D00089611</t>
  </si>
  <si>
    <t>HO/A/03/T0000037</t>
  </si>
  <si>
    <t>16-May-2011</t>
  </si>
  <si>
    <t>D00093298</t>
  </si>
  <si>
    <t>01-Dec-2010</t>
  </si>
  <si>
    <t>D00093624</t>
  </si>
  <si>
    <t>HO/F/01/T0000313</t>
  </si>
  <si>
    <t>E.T. NIGERIA LIMITED</t>
  </si>
  <si>
    <t>D00093625</t>
  </si>
  <si>
    <t>HO/A/03/T0000193</t>
  </si>
  <si>
    <t>D0081268</t>
  </si>
  <si>
    <t>HO/A/07/T0000066</t>
  </si>
  <si>
    <t>04-Jun-2012</t>
  </si>
  <si>
    <t>EKOCHIV VENTURES LTD/ASSOCIATES</t>
  </si>
  <si>
    <t>D00096849</t>
  </si>
  <si>
    <t>HO/A/07/T0000086</t>
  </si>
  <si>
    <t>MIZAMI NIGERIA LIMITED</t>
  </si>
  <si>
    <t>24-Aug-2011</t>
  </si>
  <si>
    <t>D00097380</t>
  </si>
  <si>
    <t>HO/A/07/T0000067</t>
  </si>
  <si>
    <t>MARAZZI MARBLE AND GRANITE CO.LTD</t>
  </si>
  <si>
    <t>D00098175</t>
  </si>
  <si>
    <t>HO/F/01/T0000373</t>
  </si>
  <si>
    <t>29-Sep-2011</t>
  </si>
  <si>
    <t>SISCO IMPEX WORLDWIDE LIMITED</t>
  </si>
  <si>
    <t>D00098171</t>
  </si>
  <si>
    <t>HO/A/03/T0000174</t>
  </si>
  <si>
    <t>D00100038</t>
  </si>
  <si>
    <t>HO/A/03/T0000121</t>
  </si>
  <si>
    <t>DARVESH NIGERIA LIMITED</t>
  </si>
  <si>
    <t>D00100199</t>
  </si>
  <si>
    <t>HO/A/07/T0000089</t>
  </si>
  <si>
    <t>04-Nov-2011</t>
  </si>
  <si>
    <t>20-Nov-2011</t>
  </si>
  <si>
    <t>ROYAL POWER AND ENERGY LIMITED</t>
  </si>
  <si>
    <t>21-Nov-2011</t>
  </si>
  <si>
    <t>D00100505</t>
  </si>
  <si>
    <t>D00100931</t>
  </si>
  <si>
    <t>HO/A/07/T0000091</t>
  </si>
  <si>
    <t>01-Dec-2011</t>
  </si>
  <si>
    <t>D00100932</t>
  </si>
  <si>
    <t>D00100935</t>
  </si>
  <si>
    <t>D00098753</t>
  </si>
  <si>
    <t>HO/V/29/T0000018</t>
  </si>
  <si>
    <t>CEWELL CONTRACTORS LIMITED</t>
  </si>
  <si>
    <t>D00100862</t>
  </si>
  <si>
    <t>D00101275</t>
  </si>
  <si>
    <t>30-Jan-2012</t>
  </si>
  <si>
    <t>26-Sep-2012</t>
  </si>
  <si>
    <t>24-Aug-2012</t>
  </si>
  <si>
    <t>10-Sep-2012</t>
  </si>
  <si>
    <t>D00068910</t>
  </si>
  <si>
    <t>HO/F/01/T0000155</t>
  </si>
  <si>
    <t>01-Jun-2010</t>
  </si>
  <si>
    <t>EUROBRIDGE INDUSTRIES LIMITED</t>
  </si>
  <si>
    <t>D00073119</t>
  </si>
  <si>
    <t>HO/V/30/T0000223</t>
  </si>
  <si>
    <t>11-Oct-2009</t>
  </si>
  <si>
    <t>10-Oct-2010</t>
  </si>
  <si>
    <t>TOUTON NIGERIA LIMITED</t>
  </si>
  <si>
    <t>D00084807</t>
  </si>
  <si>
    <t>HO/V/29/T0000117</t>
  </si>
  <si>
    <t>18-Nov-2010</t>
  </si>
  <si>
    <t>D00082966</t>
  </si>
  <si>
    <t>HO/A/03/T0000055</t>
  </si>
  <si>
    <t>19-Aug-2010</t>
  </si>
  <si>
    <t>18-Aug-2011</t>
  </si>
  <si>
    <t>EUROBRIDGE INDUSTRIES LTD</t>
  </si>
  <si>
    <t>D00099662</t>
  </si>
  <si>
    <t>HO/V/30/T0000307</t>
  </si>
  <si>
    <t>AZ PROTOCOL &amp; AGENCY LIMITED</t>
  </si>
  <si>
    <t>D00065884</t>
  </si>
  <si>
    <t>HO/F/01/T0000210</t>
  </si>
  <si>
    <t>LEYE ADETUTU ENTERPRISES LTD</t>
  </si>
  <si>
    <t>D00065909</t>
  </si>
  <si>
    <t>HO/A/03/T0000126</t>
  </si>
  <si>
    <t>D00080753</t>
  </si>
  <si>
    <t>HO/M/27/T0000274</t>
  </si>
  <si>
    <t>29-Aug-2009</t>
  </si>
  <si>
    <t>ALPS LIMITED</t>
  </si>
  <si>
    <t>D00079177</t>
  </si>
  <si>
    <t>24-Nov-2009</t>
  </si>
  <si>
    <t>D00079179</t>
  </si>
  <si>
    <t>D00078031</t>
  </si>
  <si>
    <t>D00079188</t>
  </si>
  <si>
    <t>D00079186</t>
  </si>
  <si>
    <t>D00079183</t>
  </si>
  <si>
    <t>05-Mar-2010</t>
  </si>
  <si>
    <t>D00079406</t>
  </si>
  <si>
    <t>24-Mar-2010</t>
  </si>
  <si>
    <t>D00080723</t>
  </si>
  <si>
    <t>D00079175</t>
  </si>
  <si>
    <t>D00080727</t>
  </si>
  <si>
    <t>D00080731</t>
  </si>
  <si>
    <t>D00080726</t>
  </si>
  <si>
    <t>13-Apr-2010</t>
  </si>
  <si>
    <t>D00080728</t>
  </si>
  <si>
    <t>16-Apr-2010</t>
  </si>
  <si>
    <t>D00080730</t>
  </si>
  <si>
    <t>21-Apr-2010</t>
  </si>
  <si>
    <t>D00079888</t>
  </si>
  <si>
    <t>04-May-2010</t>
  </si>
  <si>
    <t>D00079890</t>
  </si>
  <si>
    <t>D00079949</t>
  </si>
  <si>
    <t>D00086047</t>
  </si>
  <si>
    <t>HO/A/07/T0000072</t>
  </si>
  <si>
    <t>07-Nov-2010</t>
  </si>
  <si>
    <t>06-Nov-2011</t>
  </si>
  <si>
    <t>STELLA OLASEBIKAN TRADING STORES</t>
  </si>
  <si>
    <t>D00088684</t>
  </si>
  <si>
    <t>13-Aug-2009</t>
  </si>
  <si>
    <t>30-Jan-2010</t>
  </si>
  <si>
    <t>D00089745</t>
  </si>
  <si>
    <t>15-Mar-2011</t>
  </si>
  <si>
    <t>D00090998</t>
  </si>
  <si>
    <t>D00091000</t>
  </si>
  <si>
    <t>D00091003</t>
  </si>
  <si>
    <t>D00091005</t>
  </si>
  <si>
    <t>D00091007</t>
  </si>
  <si>
    <t>D00100842</t>
  </si>
  <si>
    <t>HO/M/27/T0000122</t>
  </si>
  <si>
    <t>TOYLAND &amp; KIDS LIMITED</t>
  </si>
  <si>
    <t>02-Jun-2012</t>
  </si>
  <si>
    <t>11-Jun-2009</t>
  </si>
  <si>
    <t>D00067473</t>
  </si>
  <si>
    <t>HO/F/01/T0000021</t>
  </si>
  <si>
    <t>23-Apr-2009</t>
  </si>
  <si>
    <t>22-Apr-2010</t>
  </si>
  <si>
    <t>ALL SEASONS HOTEL LIMITED</t>
  </si>
  <si>
    <t>D00066808</t>
  </si>
  <si>
    <t>HO/A/15/T0000039</t>
  </si>
  <si>
    <t>25-Mar-2009</t>
  </si>
  <si>
    <t>NEADS CONSULT LIMITED</t>
  </si>
  <si>
    <t>D00067474</t>
  </si>
  <si>
    <t>HO/A/03/T0000014</t>
  </si>
  <si>
    <t>D00073687</t>
  </si>
  <si>
    <t>HO/V/29/T0000053</t>
  </si>
  <si>
    <t>12-Nov-2009</t>
  </si>
  <si>
    <t>NEPTUNE SOFTWARE LIMITED</t>
  </si>
  <si>
    <t>D00065277</t>
  </si>
  <si>
    <t>HO/F/01/T0000079</t>
  </si>
  <si>
    <t>TINO ELECTRONICS</t>
  </si>
  <si>
    <t>D00080399</t>
  </si>
  <si>
    <t>D00094248</t>
  </si>
  <si>
    <t>04-Jun-2011</t>
  </si>
  <si>
    <t>03-Jun-2012</t>
  </si>
  <si>
    <t>31-Jul-2009</t>
  </si>
  <si>
    <t>D00066660</t>
  </si>
  <si>
    <t>HO/F/01/T0000094</t>
  </si>
  <si>
    <t>SKYPOWER AVIATION HANDLING COMPANY LTD</t>
  </si>
  <si>
    <t>B0014/HO</t>
  </si>
  <si>
    <t>CLASSIC INSURANCE BROKERS</t>
  </si>
  <si>
    <t>D00072392</t>
  </si>
  <si>
    <t>HO/A/07/T0000015</t>
  </si>
  <si>
    <t>08-Aug-2009</t>
  </si>
  <si>
    <t>07-Aug-2010</t>
  </si>
  <si>
    <t>TRUST SPEED EXPRESS</t>
  </si>
  <si>
    <t>D00071778</t>
  </si>
  <si>
    <t>HO/M/27/T0000034</t>
  </si>
  <si>
    <t>31-Aug-2009</t>
  </si>
  <si>
    <t>25-Mar-2010</t>
  </si>
  <si>
    <t>BABBIT NIGERIA LIMITED</t>
  </si>
  <si>
    <t>D00082876</t>
  </si>
  <si>
    <t>24-Aug-2010</t>
  </si>
  <si>
    <t>D00096642</t>
  </si>
  <si>
    <t>HO/A/03/T0000023</t>
  </si>
  <si>
    <t>02-Jun-2011</t>
  </si>
  <si>
    <t>BAOBAB WLUML REGION - WEST</t>
  </si>
  <si>
    <t>D00096905</t>
  </si>
  <si>
    <t>HO/A/15/T0000016</t>
  </si>
  <si>
    <t>BAOBAB WLUML REGION-WEST</t>
  </si>
  <si>
    <t>D00096903</t>
  </si>
  <si>
    <t>HO/F/01/T0000309</t>
  </si>
  <si>
    <t>BAOBAB WLUML-REGION WEST</t>
  </si>
  <si>
    <t>25-Aug-2011</t>
  </si>
  <si>
    <t>D00097434</t>
  </si>
  <si>
    <t>D00097436</t>
  </si>
  <si>
    <t>D00097431</t>
  </si>
  <si>
    <t>D00101584</t>
  </si>
  <si>
    <t>B0024/HO</t>
  </si>
  <si>
    <t>SILVERTRUST INSURANCE BROKERS</t>
  </si>
  <si>
    <t>D00099162</t>
  </si>
  <si>
    <t>HO/V/30/T0000347</t>
  </si>
  <si>
    <t>05-Sep-2011</t>
  </si>
  <si>
    <t>25-Apr-2012</t>
  </si>
  <si>
    <t>VINTAGE PRESS LIMITED</t>
  </si>
  <si>
    <t>30-Apr-2010</t>
  </si>
  <si>
    <t>D00079107</t>
  </si>
  <si>
    <t>HO/A/03/T0000188</t>
  </si>
  <si>
    <t>HAJIA MOJI A.W.A. IBRAHEEM</t>
  </si>
  <si>
    <t>D00079105</t>
  </si>
  <si>
    <t>HO/F/01/T0000304</t>
  </si>
  <si>
    <t>02-Feb-2011</t>
  </si>
  <si>
    <t>D00079106</t>
  </si>
  <si>
    <t>HO/F/01/T0000305</t>
  </si>
  <si>
    <t>03-Jun-2009</t>
  </si>
  <si>
    <t>D00070666</t>
  </si>
  <si>
    <t>HO/F/01/T0000427</t>
  </si>
  <si>
    <t>08-Jul-2010</t>
  </si>
  <si>
    <t>CARAMEL COMMERCIALS LIMITED</t>
  </si>
  <si>
    <t>D00068717</t>
  </si>
  <si>
    <t>HO/F/01/T0000070</t>
  </si>
  <si>
    <t>01-Dec-2009</t>
  </si>
  <si>
    <t>PAEONIA LIMITED</t>
  </si>
  <si>
    <t>D00077174</t>
  </si>
  <si>
    <t>HO/A/08/T0000019</t>
  </si>
  <si>
    <t>THEOLAD HOSPITAL &amp; MATERNITY HOME</t>
  </si>
  <si>
    <t>D00083374</t>
  </si>
  <si>
    <t>HO/A/07/T0000049</t>
  </si>
  <si>
    <t>MICROKERNEL TECHNOLOGIES LIMITED</t>
  </si>
  <si>
    <t>D00083376</t>
  </si>
  <si>
    <t>HO/A/09/T0000016</t>
  </si>
  <si>
    <t>D00092834</t>
  </si>
  <si>
    <t>HO/F/01/T0000102</t>
  </si>
  <si>
    <t>23-Apr-2011</t>
  </si>
  <si>
    <t>RHODAX HOLDINGS &amp; INVESTMENT LTD</t>
  </si>
  <si>
    <t>B0036/HO</t>
  </si>
  <si>
    <t>MAYFAIR BROKERS (UNLTD)</t>
  </si>
  <si>
    <t>D00069145</t>
  </si>
  <si>
    <t>HO/A/03/T0000078</t>
  </si>
  <si>
    <t>09-May-2009</t>
  </si>
  <si>
    <t>08-May-2010</t>
  </si>
  <si>
    <t>MICCOM GOLF HOTELS &amp; RESORT LTD</t>
  </si>
  <si>
    <t>D00069143</t>
  </si>
  <si>
    <t>HO/F/01/T0000222</t>
  </si>
  <si>
    <t>09-May-2010</t>
  </si>
  <si>
    <t>D00079401</t>
  </si>
  <si>
    <t>HO/V/29/T0000246</t>
  </si>
  <si>
    <t>07-May-2010</t>
  </si>
  <si>
    <t>06-May-2011</t>
  </si>
  <si>
    <t>STERLING HEALTH LIMITED</t>
  </si>
  <si>
    <t>D00090479</t>
  </si>
  <si>
    <t>HO/V/29/T0000336</t>
  </si>
  <si>
    <t>19-Feb-2011</t>
  </si>
  <si>
    <t>18-Feb-2012</t>
  </si>
  <si>
    <t>GLOBAL TRADE &amp; INVESTMENT NIGERIA LIMITE</t>
  </si>
  <si>
    <t>D00095876</t>
  </si>
  <si>
    <t>HO/A/11/T0000002</t>
  </si>
  <si>
    <t>08-May-2012</t>
  </si>
  <si>
    <t>D00092427</t>
  </si>
  <si>
    <t>HO/A/13/T0000021</t>
  </si>
  <si>
    <t>01-Mar-2011</t>
  </si>
  <si>
    <t>ENTERTAINMENT HIGHWAY LIMITED</t>
  </si>
  <si>
    <t>D00093426</t>
  </si>
  <si>
    <t>HO/E/23/T0000014</t>
  </si>
  <si>
    <t>D00079435</t>
  </si>
  <si>
    <t>HO/V/30/T0000249</t>
  </si>
  <si>
    <t>19-Apr-2010</t>
  </si>
  <si>
    <t>D00076254</t>
  </si>
  <si>
    <t>HO/V/30/T0000080</t>
  </si>
  <si>
    <t>NOSAK HAULAGES LTD.</t>
  </si>
  <si>
    <t>D00071404</t>
  </si>
  <si>
    <t>HO/V/29/T0000055</t>
  </si>
  <si>
    <t>01-Aug-2010</t>
  </si>
  <si>
    <t>31-Jul-2011</t>
  </si>
  <si>
    <t>NOSAK AGENCIES LTD</t>
  </si>
  <si>
    <t>D00096239</t>
  </si>
  <si>
    <t>D00065482</t>
  </si>
  <si>
    <t>HO/E/25/T0000003</t>
  </si>
  <si>
    <t>TOURIST CO. OF NIGERIA PLC (F.P.H) &amp; ASS</t>
  </si>
  <si>
    <t>D00075452</t>
  </si>
  <si>
    <t>HO/M/27/T0000061</t>
  </si>
  <si>
    <t>12-Jan-2010</t>
  </si>
  <si>
    <t>22-Nov-2010</t>
  </si>
  <si>
    <t>D00075456</t>
  </si>
  <si>
    <t>D00076152</t>
  </si>
  <si>
    <t>19-Jan-2010</t>
  </si>
  <si>
    <t>D00076386</t>
  </si>
  <si>
    <t>D00078830</t>
  </si>
  <si>
    <t>08-Apr-2010</t>
  </si>
  <si>
    <t>D00078831</t>
  </si>
  <si>
    <t>D00078832</t>
  </si>
  <si>
    <t>D00065341</t>
  </si>
  <si>
    <t>HO/A/13/T0000037</t>
  </si>
  <si>
    <t>05-Feb-2009</t>
  </si>
  <si>
    <t>05-Feb-2010</t>
  </si>
  <si>
    <t>ELECTRONIC PAYPLUS LIMITED</t>
  </si>
  <si>
    <t>D00073240</t>
  </si>
  <si>
    <t>HO/A/07/T0000054</t>
  </si>
  <si>
    <t>05-Nov-2010</t>
  </si>
  <si>
    <t>ELECTRONIC PAYPLUS LTD</t>
  </si>
  <si>
    <t>D00073341</t>
  </si>
  <si>
    <t>D00065342</t>
  </si>
  <si>
    <t>HO/F/01/T0000489</t>
  </si>
  <si>
    <t>D00065344</t>
  </si>
  <si>
    <t>HO/A/03/T0000279</t>
  </si>
  <si>
    <t>10-Feb-2009</t>
  </si>
  <si>
    <t>09-Feb-2010</t>
  </si>
  <si>
    <t>D00065569</t>
  </si>
  <si>
    <t>HO/A/13/T0000008</t>
  </si>
  <si>
    <t>D00066416</t>
  </si>
  <si>
    <t>11-Mar-2009</t>
  </si>
  <si>
    <t>D00100080</t>
  </si>
  <si>
    <t>HO/M/27/T0000119</t>
  </si>
  <si>
    <t>VISTAR SERVICES LTD.</t>
  </si>
  <si>
    <t>D00100128</t>
  </si>
  <si>
    <t>HO/F/01/T0000384</t>
  </si>
  <si>
    <t>25-Oct-2012</t>
  </si>
  <si>
    <t>SKYWAVE RES CONCERNS</t>
  </si>
  <si>
    <t>D00100681</t>
  </si>
  <si>
    <t>HO/F/01/T0000395</t>
  </si>
  <si>
    <t>03-Nov-2012</t>
  </si>
  <si>
    <t>COMPUTER DEALS INT'L LIMITED</t>
  </si>
  <si>
    <t>29-Nov-2011</t>
  </si>
  <si>
    <t>D00100765</t>
  </si>
  <si>
    <t>HO/F/01/T0000390</t>
  </si>
  <si>
    <t>IFAJAX ENTERPRISES</t>
  </si>
  <si>
    <t>D00100764</t>
  </si>
  <si>
    <t>HO/F/01/T0000386</t>
  </si>
  <si>
    <t>LUCHEM INTERNATIONAL INVESTMENT LTD</t>
  </si>
  <si>
    <t>B0185/HO</t>
  </si>
  <si>
    <t>GULF INSURANCE BROKERS LIMITED</t>
  </si>
  <si>
    <t>B0122/HO</t>
  </si>
  <si>
    <t>PINNACLE INSURANCE BROKERS LTD</t>
  </si>
  <si>
    <t>D00068200</t>
  </si>
  <si>
    <t>HO/F/01/T0000016</t>
  </si>
  <si>
    <t>OGEYI PLACE HOTELS LTD</t>
  </si>
  <si>
    <t>D00068579</t>
  </si>
  <si>
    <t>HO/F/01/T0000453</t>
  </si>
  <si>
    <t>13-Nov-2009</t>
  </si>
  <si>
    <t>TETRAZZINNI FOODS LTD/TETRAZZINNI CHICKE</t>
  </si>
  <si>
    <t>D00082041</t>
  </si>
  <si>
    <t>HO/A/09/T0000028</t>
  </si>
  <si>
    <t>OGEYI PLACE HOTELS LIMITED</t>
  </si>
  <si>
    <t>D00082039</t>
  </si>
  <si>
    <t>17-Mar-2011</t>
  </si>
  <si>
    <t>D00083512</t>
  </si>
  <si>
    <t>HO/A/03/T0000109</t>
  </si>
  <si>
    <t>UNIVERSITY COLLEGE HOSPITAL</t>
  </si>
  <si>
    <t>D00083514</t>
  </si>
  <si>
    <t>HO/E/23/T0000025</t>
  </si>
  <si>
    <t>D00083513</t>
  </si>
  <si>
    <t>HO/E/24/T0000020</t>
  </si>
  <si>
    <t>23-Feb-2011</t>
  </si>
  <si>
    <t>D00090007</t>
  </si>
  <si>
    <t>HO/V/30/T0000195</t>
  </si>
  <si>
    <t>21-Oct-2011</t>
  </si>
  <si>
    <t>THE AMBASSADORS</t>
  </si>
  <si>
    <t>D00100179</t>
  </si>
  <si>
    <t>HO/A/09/T0000065</t>
  </si>
  <si>
    <t>26-Oct-2011</t>
  </si>
  <si>
    <t>AEROCONTRACTORS COMPANY OF NIG LTD</t>
  </si>
  <si>
    <t>B0070/HO</t>
  </si>
  <si>
    <t>GOMBOT INSURANCE BROKERS LTD.</t>
  </si>
  <si>
    <t>D00095021</t>
  </si>
  <si>
    <t>HO/V/29/T0000643</t>
  </si>
  <si>
    <t>17-Jun-2011</t>
  </si>
  <si>
    <t>LIBRA LAW OFFICE</t>
  </si>
  <si>
    <t>B0089/HO</t>
  </si>
  <si>
    <t>T.A.BRAITHWAITE INS.BROKERS</t>
  </si>
  <si>
    <t>D00088215</t>
  </si>
  <si>
    <t>HO/F/01/T0000644</t>
  </si>
  <si>
    <t>01-Oct-2010</t>
  </si>
  <si>
    <t>JOHN HOLT PLC.</t>
  </si>
  <si>
    <t>21-Feb-2011</t>
  </si>
  <si>
    <t>D00088893</t>
  </si>
  <si>
    <t>HO/A/07/T0000061</t>
  </si>
  <si>
    <t>05-Feb-2011</t>
  </si>
  <si>
    <t>04-Feb-2012</t>
  </si>
  <si>
    <t>J.A. LAWAL/JALSON LTD</t>
  </si>
  <si>
    <t>D00079055</t>
  </si>
  <si>
    <t>HO/V/30/T0000112</t>
  </si>
  <si>
    <t>21-May-2010</t>
  </si>
  <si>
    <t>LAUNCH AUTOMOTIVE MACHINERY</t>
  </si>
  <si>
    <t>D00087758</t>
  </si>
  <si>
    <t>HO/V/30/T0000321</t>
  </si>
  <si>
    <t>10-Jan-2012</t>
  </si>
  <si>
    <t>D00069849</t>
  </si>
  <si>
    <t>HO/A/16/T0000008</t>
  </si>
  <si>
    <t>INTERNATIONAL DATA MGT. LTD / NIIT</t>
  </si>
  <si>
    <t>D00081036</t>
  </si>
  <si>
    <t>HO/F/01/T0000194</t>
  </si>
  <si>
    <t>INTERNATIONAL DATA MANAGEMENT SERVICES/N</t>
  </si>
  <si>
    <t>06-Apr-2012</t>
  </si>
  <si>
    <t>D00084064</t>
  </si>
  <si>
    <t>HO/A/03/T0000114</t>
  </si>
  <si>
    <t>PRIG/ LAUDROMAT</t>
  </si>
  <si>
    <t>D00084053</t>
  </si>
  <si>
    <t>HO/F/01/T0000234</t>
  </si>
  <si>
    <t>22-Aug-2011</t>
  </si>
  <si>
    <t>D00097307</t>
  </si>
  <si>
    <t>HO/A/14/T0000021</t>
  </si>
  <si>
    <t>PROPER RESOURCES AND INVESTMENTS GROUP N</t>
  </si>
  <si>
    <t>D00097308</t>
  </si>
  <si>
    <t>HO/A/05/T0000048</t>
  </si>
  <si>
    <t>D00097311</t>
  </si>
  <si>
    <t>HO/A/11/T0000029</t>
  </si>
  <si>
    <t>08-Dec-2011</t>
  </si>
  <si>
    <t>D00097309</t>
  </si>
  <si>
    <t>HO/A/03/T0000061</t>
  </si>
  <si>
    <t>D00097231</t>
  </si>
  <si>
    <t>HO/V/29/T0000302</t>
  </si>
  <si>
    <t>PROPER RESOURCES AND INVESTMENT NIGERIA</t>
  </si>
  <si>
    <t>B0170/HO</t>
  </si>
  <si>
    <t>COLENSON INSURANCE BROKERS</t>
  </si>
  <si>
    <t>19-May-2009</t>
  </si>
  <si>
    <t>D00065718</t>
  </si>
  <si>
    <t>HO/V/29/T0000087</t>
  </si>
  <si>
    <t>PYRAMID MERCHANT LIMITED</t>
  </si>
  <si>
    <t>15-Jun-2009</t>
  </si>
  <si>
    <t>D00069090</t>
  </si>
  <si>
    <t>HO/V/29/T0000160</t>
  </si>
  <si>
    <t>THOMCAST NIGERIA LTD</t>
  </si>
  <si>
    <t>D00069069</t>
  </si>
  <si>
    <t>HO/A/03/T0000342</t>
  </si>
  <si>
    <t>02-Jun-2010</t>
  </si>
  <si>
    <t>G.M.O &amp; COMPANY LIMITED</t>
  </si>
  <si>
    <t>D00067089</t>
  </si>
  <si>
    <t>HO/V/29/T0000136</t>
  </si>
  <si>
    <t>PYRAMID MERCHANTS LIMITED</t>
  </si>
  <si>
    <t>D00070733</t>
  </si>
  <si>
    <t>14-Jul-2009</t>
  </si>
  <si>
    <t>13-Jul-2010</t>
  </si>
  <si>
    <t>D00069656</t>
  </si>
  <si>
    <t>18-Nov-2008</t>
  </si>
  <si>
    <t>17-Nov-2009</t>
  </si>
  <si>
    <t>D00073874</t>
  </si>
  <si>
    <t>18-Nov-2009</t>
  </si>
  <si>
    <t>17-Nov-2010</t>
  </si>
  <si>
    <t>D00073666</t>
  </si>
  <si>
    <t>HO/V/29/T0000059</t>
  </si>
  <si>
    <t>03-Nov-2009</t>
  </si>
  <si>
    <t>02-Nov-2010</t>
  </si>
  <si>
    <t>RIVISTA LIMITED</t>
  </si>
  <si>
    <t>D00080589</t>
  </si>
  <si>
    <t>D00080697</t>
  </si>
  <si>
    <t>HO/F/01/T0000608</t>
  </si>
  <si>
    <t>D00080424</t>
  </si>
  <si>
    <t>HO/V/29/T0000265</t>
  </si>
  <si>
    <t>UNICORN PLACE &amp; LEISURE SERVICE LTD</t>
  </si>
  <si>
    <t>14-Sep-2010</t>
  </si>
  <si>
    <t>D00083320</t>
  </si>
  <si>
    <t>HO/V/30/T0000280</t>
  </si>
  <si>
    <t>CHOIX POINT INT'L NIG/GROUND AIR TRAVEL</t>
  </si>
  <si>
    <t>08-May-2009</t>
  </si>
  <si>
    <t>D00067927</t>
  </si>
  <si>
    <t>HO/A/15/T0000043</t>
  </si>
  <si>
    <t>CHROMA ANALYTIC TECHNOLOGY CO. LTD.</t>
  </si>
  <si>
    <t>16-Mar-2009</t>
  </si>
  <si>
    <t>D00066458</t>
  </si>
  <si>
    <t>HO/V/30/T0000009</t>
  </si>
  <si>
    <t>14-Mar-2009</t>
  </si>
  <si>
    <t>13-Mar-2010</t>
  </si>
  <si>
    <t>FAMILY PRIDE LIMITED</t>
  </si>
  <si>
    <t>D00067928</t>
  </si>
  <si>
    <t>HO/A/15/T0000044</t>
  </si>
  <si>
    <t>MIS SOFTWARE NIG. LTD.</t>
  </si>
  <si>
    <t>D00069520</t>
  </si>
  <si>
    <t>HO/A/15/T0000024</t>
  </si>
  <si>
    <t>PROCENG LIMITED</t>
  </si>
  <si>
    <t>D00067929</t>
  </si>
  <si>
    <t>HO/A/15/T0000049</t>
  </si>
  <si>
    <t>SYNAPSE TECHNOLOGIES LIMITED</t>
  </si>
  <si>
    <t>B0224/HO</t>
  </si>
  <si>
    <t>QUICKLINK INSURANCE BROKERS</t>
  </si>
  <si>
    <t>14-Dec-2009</t>
  </si>
  <si>
    <t>D00073509</t>
  </si>
  <si>
    <t>HO/V/30/T0000133</t>
  </si>
  <si>
    <t>21-Aug-2009</t>
  </si>
  <si>
    <t>20-Aug-2010</t>
  </si>
  <si>
    <t>ARMAJARO NIGERIA LIMITED</t>
  </si>
  <si>
    <t>D00082422</t>
  </si>
  <si>
    <t>22-Mar-2010</t>
  </si>
  <si>
    <t>D00082423</t>
  </si>
  <si>
    <t>D00082424</t>
  </si>
  <si>
    <t>B0235/HO</t>
  </si>
  <si>
    <t>MBC INSURANCE BROKERS LTD.</t>
  </si>
  <si>
    <t>B0237/HO</t>
  </si>
  <si>
    <t>X &amp; T INSURANCE BROKER</t>
  </si>
  <si>
    <t>D00077048</t>
  </si>
  <si>
    <t>HO/V/30/T0000237</t>
  </si>
  <si>
    <t>AFRICANA FABRICS LIMITED</t>
  </si>
  <si>
    <t>D00078987</t>
  </si>
  <si>
    <t>28-Apr-2010</t>
  </si>
  <si>
    <t>D00082256</t>
  </si>
  <si>
    <t>B0243/HO</t>
  </si>
  <si>
    <t>DIPOD INSURANCE BROKERS OF NIG</t>
  </si>
  <si>
    <t>10-Aug-2011</t>
  </si>
  <si>
    <t>D00096887</t>
  </si>
  <si>
    <t>HO/V/30/T0000023</t>
  </si>
  <si>
    <t>23-Jul-2011</t>
  </si>
  <si>
    <t>22-Jul-2012</t>
  </si>
  <si>
    <t>KAYODE OLUWASHADE &amp; CO ESTATE SURVEYOR &amp;</t>
  </si>
  <si>
    <t>D00072412</t>
  </si>
  <si>
    <t>HO/A/08/T0000030</t>
  </si>
  <si>
    <t>07-Oct-2009</t>
  </si>
  <si>
    <t>06-Oct-2010</t>
  </si>
  <si>
    <t>BASIC SHARP SERVICES NIGERIA LTD.</t>
  </si>
  <si>
    <t>D00072590</t>
  </si>
  <si>
    <t>HO/V/29/T0000307</t>
  </si>
  <si>
    <t>BASIC SHARP SERVICES NIG. LTD</t>
  </si>
  <si>
    <t>D00077775</t>
  </si>
  <si>
    <t>HO/V/29/T0000270</t>
  </si>
  <si>
    <t>27-Feb-2011</t>
  </si>
  <si>
    <t>FIL PHARMACEUTICALS LTD</t>
  </si>
  <si>
    <t>D00076885</t>
  </si>
  <si>
    <t>HO/V/29/T0000391</t>
  </si>
  <si>
    <t>BASIC SHARP SERVICES NIG. LTD.</t>
  </si>
  <si>
    <t>D00094366</t>
  </si>
  <si>
    <t>D00094367</t>
  </si>
  <si>
    <t>HO/V/30/T0000270</t>
  </si>
  <si>
    <t>D00098686</t>
  </si>
  <si>
    <t>ho/v/30/t0000039</t>
  </si>
  <si>
    <t>11-Sep-2011</t>
  </si>
  <si>
    <t>30-Mar-2013</t>
  </si>
  <si>
    <t>B0276/HO</t>
  </si>
  <si>
    <t>GOLDCREST INSURANCE BROKERS</t>
  </si>
  <si>
    <t>D00079236</t>
  </si>
  <si>
    <t>HO/F/01/T0000293</t>
  </si>
  <si>
    <t>15-May-2010</t>
  </si>
  <si>
    <t>15-May-2011</t>
  </si>
  <si>
    <t>ANETOR + ASSOCIATES</t>
  </si>
  <si>
    <t>D00083471</t>
  </si>
  <si>
    <t>HO/F/01/T0000638</t>
  </si>
  <si>
    <t>07-Sep-2010</t>
  </si>
  <si>
    <t>OCN INTERNATIONAL LIMITED</t>
  </si>
  <si>
    <t>D00083473</t>
  </si>
  <si>
    <t>HO/F/01/T0000641</t>
  </si>
  <si>
    <t>D00094792</t>
  </si>
  <si>
    <t>HO/V/29/T0000163</t>
  </si>
  <si>
    <t>14-May-2012</t>
  </si>
  <si>
    <t>B0280/HO</t>
  </si>
  <si>
    <t>MUTUAL ALLIANCE INSURANCE BROKERS</t>
  </si>
  <si>
    <t>D00067766</t>
  </si>
  <si>
    <t>HO/A/03/T0000012</t>
  </si>
  <si>
    <t>27-Apr-2009</t>
  </si>
  <si>
    <t>26-Apr-2010</t>
  </si>
  <si>
    <t>ENVEE VENTURES LIMITED</t>
  </si>
  <si>
    <t>D00067762</t>
  </si>
  <si>
    <t>HO/F/01/T0000022</t>
  </si>
  <si>
    <t>27-Apr-2010</t>
  </si>
  <si>
    <t>B0281/HO</t>
  </si>
  <si>
    <t>MOLAG INSURANCE BROKERS LTD</t>
  </si>
  <si>
    <t>D00066843</t>
  </si>
  <si>
    <t>HO/V/29/T0001628</t>
  </si>
  <si>
    <t>02-Apr-2009</t>
  </si>
  <si>
    <t>MULTICHOICE NIGERIA LIMITED</t>
  </si>
  <si>
    <t>27-Oct-2009</t>
  </si>
  <si>
    <t>D00064584</t>
  </si>
  <si>
    <t>HO/V/30/T0000020</t>
  </si>
  <si>
    <t>M-WEB NIGERIA LIMITED</t>
  </si>
  <si>
    <t>D00066769</t>
  </si>
  <si>
    <t>24-Mar-2009</t>
  </si>
  <si>
    <t>23-Mar-2010</t>
  </si>
  <si>
    <t>D00067900</t>
  </si>
  <si>
    <t>HO/V/30/T0000084</t>
  </si>
  <si>
    <t>D00064582</t>
  </si>
  <si>
    <t>HO/V/29/T0000036</t>
  </si>
  <si>
    <t>D00066203</t>
  </si>
  <si>
    <t>HO/V/30/T0000022</t>
  </si>
  <si>
    <t>05-Jun-2008</t>
  </si>
  <si>
    <t>TROCADERO PROPERTIES AND INVESTMENT LTD.</t>
  </si>
  <si>
    <t>03-May-2012</t>
  </si>
  <si>
    <t>D00064911</t>
  </si>
  <si>
    <t>HO/F/01/T0000003</t>
  </si>
  <si>
    <t>ELEUTHERIA FOODS NIGERIA LTD</t>
  </si>
  <si>
    <t>D00065661</t>
  </si>
  <si>
    <t>HO/F/01/T0000089</t>
  </si>
  <si>
    <t>13-Feb-2010</t>
  </si>
  <si>
    <t>THE HARDLEY APARTMENTS</t>
  </si>
  <si>
    <t>20-May-2009</t>
  </si>
  <si>
    <t>D00067401</t>
  </si>
  <si>
    <t>HO/V/29/T0000026</t>
  </si>
  <si>
    <t>MANUFACTURERS ASSOCIATION OF NIGERIA</t>
  </si>
  <si>
    <t>D00067402</t>
  </si>
  <si>
    <t>HO/V/30/T0000014</t>
  </si>
  <si>
    <t>D00068788</t>
  </si>
  <si>
    <t>HO/F/01/T0000010</t>
  </si>
  <si>
    <t>MANUFACTURERS ASS. OF NIGERIA IKEJA BRAN</t>
  </si>
  <si>
    <t>D00068791</t>
  </si>
  <si>
    <t>HO/F/01/T0000011</t>
  </si>
  <si>
    <t>MANUFACTURERS ASS.OF NIGERIA IKEJA BRANC</t>
  </si>
  <si>
    <t>D00071718</t>
  </si>
  <si>
    <t>HO/V/29/T0001148</t>
  </si>
  <si>
    <t>07-Sep-2009</t>
  </si>
  <si>
    <t>06-Sep-2010</t>
  </si>
  <si>
    <t>TYONEX NIGERIA LTD</t>
  </si>
  <si>
    <t>D00076262</t>
  </si>
  <si>
    <t>HO/V/30/T0000135</t>
  </si>
  <si>
    <t>06-Jan-2010</t>
  </si>
  <si>
    <t>05-Jan-2011</t>
  </si>
  <si>
    <t>AROUND 'D' CLOCK SECURITY LIMITED</t>
  </si>
  <si>
    <t>D00079417</t>
  </si>
  <si>
    <t>HO/V/31/T0000020</t>
  </si>
  <si>
    <t>B0295</t>
  </si>
  <si>
    <t>KELSAN INSURANCE BROKERS LTD</t>
  </si>
  <si>
    <t>D00085609</t>
  </si>
  <si>
    <t>HO/V/30/T0000312</t>
  </si>
  <si>
    <t>GOSHEN ASSOCIATE/DITTO CONSULTING LIMITE</t>
  </si>
  <si>
    <t>B0300/HO</t>
  </si>
  <si>
    <t>BUFINS CONSULTANTS LTD</t>
  </si>
  <si>
    <t>D00072675</t>
  </si>
  <si>
    <t>HO/V/30/T0000229</t>
  </si>
  <si>
    <t>26-Sep-2009</t>
  </si>
  <si>
    <t>25-Sep-2010</t>
  </si>
  <si>
    <t>RCCG CHILD OF PROMISE</t>
  </si>
  <si>
    <t>D00070743</t>
  </si>
  <si>
    <t>HO/F/01/T0000123</t>
  </si>
  <si>
    <t>18-Sep-2009</t>
  </si>
  <si>
    <t>18-Sep-2010</t>
  </si>
  <si>
    <t>B0320/HO</t>
  </si>
  <si>
    <t>ACCORD NIG (INS. BROKERS) LTD</t>
  </si>
  <si>
    <t>D00075497</t>
  </si>
  <si>
    <t>HO/A/37/T0000002</t>
  </si>
  <si>
    <t>CHIEF A.E ASSAF &amp;/OR ASSOCIATED COMPANIE</t>
  </si>
  <si>
    <t>B0329/HO</t>
  </si>
  <si>
    <t>JULLY &amp; PARTNERS INS. BROKERS</t>
  </si>
  <si>
    <t>D00071200</t>
  </si>
  <si>
    <t>HO/V/30/T0000107</t>
  </si>
  <si>
    <t>06-Jul-2009</t>
  </si>
  <si>
    <t>05-Jul-2010</t>
  </si>
  <si>
    <t>DEMOTUS ENTERPRISE NIGERIA LTD.</t>
  </si>
  <si>
    <t>D00070848</t>
  </si>
  <si>
    <t>HO/A/03/T0000060</t>
  </si>
  <si>
    <t>01-Aug-2009</t>
  </si>
  <si>
    <t>31-Jul-2010</t>
  </si>
  <si>
    <t>WESTPHALIA CONSULTING LTD.</t>
  </si>
  <si>
    <t>D00079471</t>
  </si>
  <si>
    <t>HO/V/29/T0000251</t>
  </si>
  <si>
    <t>13-May-2010</t>
  </si>
  <si>
    <t>12-May-2011</t>
  </si>
  <si>
    <t>BRICK HOUSE SOLICITORS</t>
  </si>
  <si>
    <t>B0331/HO</t>
  </si>
  <si>
    <t>SOLUTIONS INSURANCE BROKERS LT</t>
  </si>
  <si>
    <t>D00074665</t>
  </si>
  <si>
    <t>HO/V/29/T0000216</t>
  </si>
  <si>
    <t>21-Dec-2009</t>
  </si>
  <si>
    <t>FESTUS AKOBUNDU GODSON/MEDIA PERSPECTIVE</t>
  </si>
  <si>
    <t>10-Feb-2012</t>
  </si>
  <si>
    <t>B0336/HO</t>
  </si>
  <si>
    <t>LUGARD INSURANCE BROKERS</t>
  </si>
  <si>
    <t>D00090315</t>
  </si>
  <si>
    <t>HO/V/30/T0000339</t>
  </si>
  <si>
    <t>10-Mar-2011</t>
  </si>
  <si>
    <t>09-Mar-2012</t>
  </si>
  <si>
    <t>MARK TRUST PROPERTY LIMITED</t>
  </si>
  <si>
    <t>D00090316</t>
  </si>
  <si>
    <t>HO/V/29/T0000338</t>
  </si>
  <si>
    <t>D00083092</t>
  </si>
  <si>
    <t>HO/V/29/T0000178</t>
  </si>
  <si>
    <t>04-Aug-2010</t>
  </si>
  <si>
    <t>03-Aug-2011</t>
  </si>
  <si>
    <t>BLUEWOOD PROPERTIES LIMITED</t>
  </si>
  <si>
    <t>B0358/HO</t>
  </si>
  <si>
    <t>THIB INSURANCE BROKERS LTD</t>
  </si>
  <si>
    <t>14-Apr-2009</t>
  </si>
  <si>
    <t>D00067170</t>
  </si>
  <si>
    <t>HO/V/29/T0000131</t>
  </si>
  <si>
    <t>EMS LIMITED</t>
  </si>
  <si>
    <t>D00070437</t>
  </si>
  <si>
    <t>28-Jul-2009</t>
  </si>
  <si>
    <t>27-Jul-2010</t>
  </si>
  <si>
    <t>B0365/HO</t>
  </si>
  <si>
    <t>INTERGLOBAL INSURANCE BROKERS LTD</t>
  </si>
  <si>
    <t>D00086573</t>
  </si>
  <si>
    <t>HO/V/29/T0000309</t>
  </si>
  <si>
    <t>LEGALMIND CHAMBERS 11TH FLOOR</t>
  </si>
  <si>
    <t>D00091488</t>
  </si>
  <si>
    <t>HO/F/01/T0000239</t>
  </si>
  <si>
    <t>27-Oct-2011</t>
  </si>
  <si>
    <t>D00091487</t>
  </si>
  <si>
    <t>HO/A/03/T0000154</t>
  </si>
  <si>
    <t>LEGAL MIND CHAMBERS</t>
  </si>
  <si>
    <t>31-May-2011</t>
  </si>
  <si>
    <t>D00094153</t>
  </si>
  <si>
    <t>B0371/HO</t>
  </si>
  <si>
    <t>ALEXANDER REISSE INS. BROKERS</t>
  </si>
  <si>
    <t>09-Feb-2009</t>
  </si>
  <si>
    <t>D00065356</t>
  </si>
  <si>
    <t>HO/V/29/T0000100</t>
  </si>
  <si>
    <t>17-Jan-2009</t>
  </si>
  <si>
    <t>C.P.M.S. C/O ALEXANDER REISSE INS. BROKERS</t>
  </si>
  <si>
    <t>07-Jun-2010</t>
  </si>
  <si>
    <t>D00077117</t>
  </si>
  <si>
    <t>HO/A/09/T0000026</t>
  </si>
  <si>
    <t>NIGERIA EMPLOYER\'S CONSULTATIVE ASSOCIA</t>
  </si>
  <si>
    <t>B0386/HO</t>
  </si>
  <si>
    <t>FIRST GUARANTY RISK SOLUTIONS LTD</t>
  </si>
  <si>
    <t>22-Sep-2010</t>
  </si>
  <si>
    <t>D00081606</t>
  </si>
  <si>
    <t>HO/V/31/T0000040</t>
  </si>
  <si>
    <t>15-Jul-2010</t>
  </si>
  <si>
    <t>AMERICAN EXPRESS INTERNATIONAL</t>
  </si>
  <si>
    <t>D00082236</t>
  </si>
  <si>
    <t>HO/V/31/T0000041</t>
  </si>
  <si>
    <t>05-Aug-2010</t>
  </si>
  <si>
    <t>AMERICAN EXPRESS TRAVEL &amp; TOURS</t>
  </si>
  <si>
    <t>B0405/HO</t>
  </si>
  <si>
    <t>BLISS INSURANCE BROKERS LTD</t>
  </si>
  <si>
    <t>D00069686</t>
  </si>
  <si>
    <t>HO/A/08/T0000025</t>
  </si>
  <si>
    <t>02-Jul-2009</t>
  </si>
  <si>
    <t>AJAYI MEDICAL CENTRE</t>
  </si>
  <si>
    <t>B0408/HO</t>
  </si>
  <si>
    <t>CLEAR INDEMNITY INS. BROKERS LTD.</t>
  </si>
  <si>
    <t>D00087877</t>
  </si>
  <si>
    <t>HO/F/01/T0000118</t>
  </si>
  <si>
    <t>07-Dec-2010</t>
  </si>
  <si>
    <t>07-Dec-2011</t>
  </si>
  <si>
    <t>VICTORIA PROPERTIES LIMITED</t>
  </si>
  <si>
    <t>B0523/HO</t>
  </si>
  <si>
    <t>MOTHERSWORTH INSURANCE BROKERS</t>
  </si>
  <si>
    <t>30-Aug-2010</t>
  </si>
  <si>
    <t>D00076625</t>
  </si>
  <si>
    <t>HO/F/01/T0000067</t>
  </si>
  <si>
    <t>17-May-2011</t>
  </si>
  <si>
    <t>ADVANCED LOGISTICS &amp; PROCUREMENT SERVICE</t>
  </si>
  <si>
    <t>D00081362</t>
  </si>
  <si>
    <t>HO/A/11/T0000022</t>
  </si>
  <si>
    <t>D00082815</t>
  </si>
  <si>
    <t>D00100956</t>
  </si>
  <si>
    <t>HO/M/27/T0000024</t>
  </si>
  <si>
    <t>20-Oct-2011</t>
  </si>
  <si>
    <t>ALPS</t>
  </si>
  <si>
    <t>D00100960</t>
  </si>
  <si>
    <t>D00100964</t>
  </si>
  <si>
    <t>D00100968</t>
  </si>
  <si>
    <t>D00100975</t>
  </si>
  <si>
    <t>D00100980</t>
  </si>
  <si>
    <t>18-Nov-2011</t>
  </si>
  <si>
    <t>D00100986</t>
  </si>
  <si>
    <t>D00100991</t>
  </si>
  <si>
    <t>D00099328</t>
  </si>
  <si>
    <t>02-Jun-2009</t>
  </si>
  <si>
    <t>D00065795</t>
  </si>
  <si>
    <t>HO/F/01/T0000081</t>
  </si>
  <si>
    <t>05-Jan-2009</t>
  </si>
  <si>
    <t>05-Jan-2010</t>
  </si>
  <si>
    <t>DAYSTAR CHRISTIAN CENTER</t>
  </si>
  <si>
    <t>D00067794</t>
  </si>
  <si>
    <t>HO/V/29/T0000127</t>
  </si>
  <si>
    <t>27-Mar-2009</t>
  </si>
  <si>
    <t>PRISMS CLINIC &amp; DIAGNOSTIC CENTRE</t>
  </si>
  <si>
    <t>BO274/HO</t>
  </si>
  <si>
    <t>TRANSRISK INSURANCE BROKERS LT</t>
  </si>
  <si>
    <t>D00082689</t>
  </si>
  <si>
    <t>HO/V/29/T0000441</t>
  </si>
  <si>
    <t>27-Aug-2010</t>
  </si>
  <si>
    <t>26-Aug-2011</t>
  </si>
  <si>
    <t>RIODEK LIMITED</t>
  </si>
  <si>
    <t>D00092888</t>
  </si>
  <si>
    <t>HO/V/29/T0000145</t>
  </si>
  <si>
    <t>12-May-2012</t>
  </si>
  <si>
    <t>ICEMARK MEDICALS NIGERIA LTD</t>
  </si>
  <si>
    <t>BO289/HO</t>
  </si>
  <si>
    <t>TRIPPLE RESOURCES INSURANCE BROKERS</t>
  </si>
  <si>
    <t>21-Sep-2011</t>
  </si>
  <si>
    <t>D00098527</t>
  </si>
  <si>
    <t>HO/M/27/T0000113</t>
  </si>
  <si>
    <t>12-Nov-2011</t>
  </si>
  <si>
    <t>AMUOLA VENTURES LIMITED</t>
  </si>
  <si>
    <t>D00066403</t>
  </si>
  <si>
    <t>HO/A/09/T0000075</t>
  </si>
  <si>
    <t>GRACEVISION GLOBAL SERVICES LTD.</t>
  </si>
  <si>
    <t>A0039/HO</t>
  </si>
  <si>
    <t>FOLAKE OGBOYE (MRS)</t>
  </si>
  <si>
    <t>D00070153</t>
  </si>
  <si>
    <t>HO/V/30/T0000030</t>
  </si>
  <si>
    <t>27-Jun-2010</t>
  </si>
  <si>
    <t>RAO AUTO VENTURES LIMITED</t>
  </si>
  <si>
    <t>D00079396</t>
  </si>
  <si>
    <t>HO/F/01/T0000090</t>
  </si>
  <si>
    <t>05-Mar-2011</t>
  </si>
  <si>
    <t>SAVOL WEST AFRICA LTD</t>
  </si>
  <si>
    <t>D00081290</t>
  </si>
  <si>
    <t>HO/V/30/T0000028</t>
  </si>
  <si>
    <t>26-Jun-2010</t>
  </si>
  <si>
    <t>25-Jun-2011</t>
  </si>
  <si>
    <t>NICEMOB ENTERPRISES</t>
  </si>
  <si>
    <t>D00097148</t>
  </si>
  <si>
    <t>HO/V/30/T0000288</t>
  </si>
  <si>
    <t>30-Aug-2011</t>
  </si>
  <si>
    <t>D00088414</t>
  </si>
  <si>
    <t>HO/A/08/T0000054</t>
  </si>
  <si>
    <t>RIGHT TIME SECURITY NIG. LTD</t>
  </si>
  <si>
    <t>A0055/HO</t>
  </si>
  <si>
    <t>LARROGY INSURANCE AGENCIES</t>
  </si>
  <si>
    <t>D00084357</t>
  </si>
  <si>
    <t>HO/V/29/T0002074</t>
  </si>
  <si>
    <t>17-Oct-2010</t>
  </si>
  <si>
    <t>16-Oct-2011</t>
  </si>
  <si>
    <t>GBENGA BIOBAKU &amp; CO.</t>
  </si>
  <si>
    <t>03-Mar-2009</t>
  </si>
  <si>
    <t>D00066102</t>
  </si>
  <si>
    <t>HO/V/30/T0000081</t>
  </si>
  <si>
    <t>02-Mar-2010</t>
  </si>
  <si>
    <t>NASFAT ETI OSA BRANCH</t>
  </si>
  <si>
    <t>D00068354</t>
  </si>
  <si>
    <t>HO/V/29/T0003243</t>
  </si>
  <si>
    <t>IGBINEDION UNIVERSITY</t>
  </si>
  <si>
    <t>D00073689</t>
  </si>
  <si>
    <t>HO/F/01/T0000153</t>
  </si>
  <si>
    <t>19-Nov-2009</t>
  </si>
  <si>
    <t>19-Nov-2010</t>
  </si>
  <si>
    <t>LIFEFORTE INTERNATIONAL HIGH SCHOOL</t>
  </si>
  <si>
    <t>D00070389</t>
  </si>
  <si>
    <t>HO/A/03/T0000346</t>
  </si>
  <si>
    <t>12-Jul-2009</t>
  </si>
  <si>
    <t>11-Jul-2010</t>
  </si>
  <si>
    <t>3 LINE CARD MANAGEMENT LTD 7, IDEJO STREET,VICTORIA ISLAND</t>
  </si>
  <si>
    <t>D00070390</t>
  </si>
  <si>
    <t>HO/F/01/T0000624</t>
  </si>
  <si>
    <t>12-Jul-2010</t>
  </si>
  <si>
    <t>10-May-2010</t>
  </si>
  <si>
    <t>D00078962</t>
  </si>
  <si>
    <t>HO/A/08/T0000039</t>
  </si>
  <si>
    <t>27-Apr-2011</t>
  </si>
  <si>
    <t>LH RESOURCES LIMITED</t>
  </si>
  <si>
    <t>26-May-2010</t>
  </si>
  <si>
    <t>D00079854</t>
  </si>
  <si>
    <t>HO/V/30/T0000183</t>
  </si>
  <si>
    <t>20-May-2011</t>
  </si>
  <si>
    <t>MAYLON PORTS &amp; MARINE SERVICES LTD.</t>
  </si>
  <si>
    <t>D00074949</t>
  </si>
  <si>
    <t>D00074948</t>
  </si>
  <si>
    <t>24-Jan-2011</t>
  </si>
  <si>
    <t>D00079286</t>
  </si>
  <si>
    <t>HO/V/29/T0000245</t>
  </si>
  <si>
    <t>PHILOKE &amp; ASSOCIATES</t>
  </si>
  <si>
    <t>23-Sep-2010</t>
  </si>
  <si>
    <t>D00083489</t>
  </si>
  <si>
    <t>HO/V/29/T0000293</t>
  </si>
  <si>
    <t>GRAHAM GRANT &amp; CO. LTD</t>
  </si>
  <si>
    <t>D00081845</t>
  </si>
  <si>
    <t>HO/V/29/T0002465</t>
  </si>
  <si>
    <t>24-Jul-2010</t>
  </si>
  <si>
    <t>AUSTEN-PETERS &amp; CO.</t>
  </si>
  <si>
    <t>D00085169</t>
  </si>
  <si>
    <t>19-Nov-2011</t>
  </si>
  <si>
    <t>D00085174</t>
  </si>
  <si>
    <t>HO/V/29/T0000061</t>
  </si>
  <si>
    <t>12-Nov-2010</t>
  </si>
  <si>
    <t>D00085175</t>
  </si>
  <si>
    <t>HO/V/30/T0000046</t>
  </si>
  <si>
    <t>D00087755</t>
  </si>
  <si>
    <t>HO/M/27/T0000095</t>
  </si>
  <si>
    <t>NISHIZAWA NIGERIA LIMITED</t>
  </si>
  <si>
    <t>D00091776</t>
  </si>
  <si>
    <t>HO/V/30/T0000344</t>
  </si>
  <si>
    <t>SUNNY - OLA (NIG) LTD</t>
  </si>
  <si>
    <t>D00093413</t>
  </si>
  <si>
    <t>HO/V/29/T0000184</t>
  </si>
  <si>
    <t>D00093701</t>
  </si>
  <si>
    <t>HO/V/29/T0000918</t>
  </si>
  <si>
    <t>HR INDEXX / MRS. ETE AMBAH</t>
  </si>
  <si>
    <t>D00095521</t>
  </si>
  <si>
    <t>24-Jul-2011</t>
  </si>
  <si>
    <t>D00096029</t>
  </si>
  <si>
    <t>HO/V/30/T0000373</t>
  </si>
  <si>
    <t>DIADEM COLLEGE</t>
  </si>
  <si>
    <t>D00097613</t>
  </si>
  <si>
    <t>HO/A/09/T0000063</t>
  </si>
  <si>
    <t>PHILEMON FAMILY ST JOHN'S ANGLICAN CHURCH</t>
  </si>
  <si>
    <t>D00097770</t>
  </si>
  <si>
    <t>HO/V/29/T0000228</t>
  </si>
  <si>
    <t>04-Sep-2012</t>
  </si>
  <si>
    <t>SISTERS OF OUR LADY OF APOSTLES GWARIMPA</t>
  </si>
  <si>
    <t>D00098405</t>
  </si>
  <si>
    <t>D00097350</t>
  </si>
  <si>
    <t>D00098958</t>
  </si>
  <si>
    <t>HO/A/08/T0000029</t>
  </si>
  <si>
    <t>AUSTEEN - PETERS &amp; COMPANY</t>
  </si>
  <si>
    <t>D00099370</t>
  </si>
  <si>
    <t>D00099784</t>
  </si>
  <si>
    <t>HO/V/30/T0000301</t>
  </si>
  <si>
    <t>TMJ PROPERTIES</t>
  </si>
  <si>
    <t>D00100160</t>
  </si>
  <si>
    <t>HO/V/29/T0000412</t>
  </si>
  <si>
    <t>NATURES GIFT FOR LIFE NIG. LTD.</t>
  </si>
  <si>
    <t>D00101507</t>
  </si>
  <si>
    <t>HO/V/30/T0000404</t>
  </si>
  <si>
    <t>KHAIRU INTERNATIONAL ISLAMIC ACADEMY</t>
  </si>
  <si>
    <t>D00101156</t>
  </si>
  <si>
    <t>HO/V/30/T0000024</t>
  </si>
  <si>
    <t>BISCORDINT TRAVELS AGENCY &amp; TOURS LTD</t>
  </si>
  <si>
    <t>07-Nov-2011</t>
  </si>
  <si>
    <t>06-Dec-2011</t>
  </si>
  <si>
    <t>B0054/KN</t>
  </si>
  <si>
    <t>HOGG ROBINSON NIG. LTD.</t>
  </si>
  <si>
    <t>D00064619</t>
  </si>
  <si>
    <t>KN/V/29/G0000003</t>
  </si>
  <si>
    <t>14-Jan-2009</t>
  </si>
  <si>
    <t>13-Jan-2010</t>
  </si>
  <si>
    <t>COTTER MOHAMMED S. MR.</t>
  </si>
  <si>
    <t>D00073017</t>
  </si>
  <si>
    <t>KN/A/02/M0000001</t>
  </si>
  <si>
    <t>12-Oct-2009</t>
  </si>
  <si>
    <t>VEEE OIL RESOURCES LTD</t>
  </si>
  <si>
    <t>D00073402</t>
  </si>
  <si>
    <t>KN/E/25/G0000001</t>
  </si>
  <si>
    <t>19-May-2011</t>
  </si>
  <si>
    <t>D00093456</t>
  </si>
  <si>
    <t>KN/F/01/G0000009</t>
  </si>
  <si>
    <t>WAHAB OPEOLUWA BURAIMOH</t>
  </si>
  <si>
    <t>23-Jun-2012</t>
  </si>
  <si>
    <t>B0085/KN</t>
  </si>
  <si>
    <t>31-Oct-2009</t>
  </si>
  <si>
    <t>D00070284</t>
  </si>
  <si>
    <t>KN/A/16/G0000001</t>
  </si>
  <si>
    <t>ADEYEMI THOMAS DR &amp; ENGR (MRS)</t>
  </si>
  <si>
    <t>23-Nov-2009</t>
  </si>
  <si>
    <t>D00072385</t>
  </si>
  <si>
    <t>KN/V/29/M0000029</t>
  </si>
  <si>
    <t>01-Oct-2009</t>
  </si>
  <si>
    <t>KANO TAN S.A LTD</t>
  </si>
  <si>
    <t>D00090556</t>
  </si>
  <si>
    <t>KN/A/03/G0000005</t>
  </si>
  <si>
    <t>06-Feb-2011</t>
  </si>
  <si>
    <t>05-Feb-2012</t>
  </si>
  <si>
    <t>MAMUDA INDUSTRIES NIGERIA LIMITED</t>
  </si>
  <si>
    <t>D00090555</t>
  </si>
  <si>
    <t>KN/F/01/G0000006</t>
  </si>
  <si>
    <t>B0039/KN</t>
  </si>
  <si>
    <t>KOGUNA BABURA INSURANCE BROKERS LTD</t>
  </si>
  <si>
    <t>D00076977</t>
  </si>
  <si>
    <t>KN/F/01/M0000030</t>
  </si>
  <si>
    <t>COWRIE FLOUR MILLS LIMITED</t>
  </si>
  <si>
    <t>D00089216</t>
  </si>
  <si>
    <t>D00093461</t>
  </si>
  <si>
    <t>KN/V/30/G0000020</t>
  </si>
  <si>
    <t>05-May-2011</t>
  </si>
  <si>
    <t>B0057/KN</t>
  </si>
  <si>
    <t>A.B. ALHASSAN INSURANCE BROKERS</t>
  </si>
  <si>
    <t>D00065157</t>
  </si>
  <si>
    <t>KN/M/27/G0000002</t>
  </si>
  <si>
    <t>13-Jan-2009</t>
  </si>
  <si>
    <t>13-Apr-2009</t>
  </si>
  <si>
    <t>SALEH ASSOCIATES LIMITED</t>
  </si>
  <si>
    <t>D00084360</t>
  </si>
  <si>
    <t>KN/A/03/M0000020</t>
  </si>
  <si>
    <t>LION SEAL INDUSTRIES LIMITED</t>
  </si>
  <si>
    <t>D00079228</t>
  </si>
  <si>
    <t>KN/F/01/M0000041</t>
  </si>
  <si>
    <t>D00076049</t>
  </si>
  <si>
    <t>KN/A/07/E0000003</t>
  </si>
  <si>
    <t>MOUKARIM CONSTRUCTION &amp; ENGINEERING LIMITED</t>
  </si>
  <si>
    <t>D00075679</t>
  </si>
  <si>
    <t>KN/F/01/E0000029</t>
  </si>
  <si>
    <t>D00076793</t>
  </si>
  <si>
    <t>17-Jan-2011</t>
  </si>
  <si>
    <t>D00087930</t>
  </si>
  <si>
    <t>KN/A/11/E0000001</t>
  </si>
  <si>
    <t>D00087927</t>
  </si>
  <si>
    <t>KN/A/15/E0000005</t>
  </si>
  <si>
    <t>D00090634</t>
  </si>
  <si>
    <t>KN/A/03/E0000017</t>
  </si>
  <si>
    <t>D00097428</t>
  </si>
  <si>
    <t>B0092/AB</t>
  </si>
  <si>
    <t>D00073928</t>
  </si>
  <si>
    <t>KN/V/29/G0000032</t>
  </si>
  <si>
    <t>STERLING BANK PLC/ABIODUN WILLIAMS</t>
  </si>
  <si>
    <t>D00070855</t>
  </si>
  <si>
    <t>KN/F/01/G0000014</t>
  </si>
  <si>
    <t>30-Jul-2010</t>
  </si>
  <si>
    <t>STERLING BANK PLC/BERNARD NWAJEI OYAGHIR</t>
  </si>
  <si>
    <t>D00070837</t>
  </si>
  <si>
    <t>KN/V/29/G0000017</t>
  </si>
  <si>
    <t>TAI OLUSOCCER</t>
  </si>
  <si>
    <t>D00070835</t>
  </si>
  <si>
    <t>KN/V/29/G0000018</t>
  </si>
  <si>
    <t>VICTOR ABAH</t>
  </si>
  <si>
    <t>D00078661</t>
  </si>
  <si>
    <t>KN/V/29/G0000046</t>
  </si>
  <si>
    <t>07-Apr-2011</t>
  </si>
  <si>
    <t>NDIBE ARINZE/STERLING BANK PLC</t>
  </si>
  <si>
    <t>B0001/KN</t>
  </si>
  <si>
    <t>NETWORK INSURANCE BROKERS LTD</t>
  </si>
  <si>
    <t>D00065869</t>
  </si>
  <si>
    <t>KN/A/03/G0000006</t>
  </si>
  <si>
    <t>FADLALLAH HUSSEIN MR.</t>
  </si>
  <si>
    <t>D00065865</t>
  </si>
  <si>
    <t>KN/F/01/G0000007</t>
  </si>
  <si>
    <t>LTD HUSSEIN FADLALLAH C/O NETWORK INSURANCE BROKER MR.</t>
  </si>
  <si>
    <t>D00075327</t>
  </si>
  <si>
    <t>KN/A/16/G0000003</t>
  </si>
  <si>
    <t>BROKERS GHASSAN ALI TAHIR C/O NETWORK INSURANCE</t>
  </si>
  <si>
    <t>D00075321</t>
  </si>
  <si>
    <t>KN/A/03/G0000016</t>
  </si>
  <si>
    <t>TAHIR TAHIR ALI MR</t>
  </si>
  <si>
    <t>D00075323</t>
  </si>
  <si>
    <t>KN/F/01/G0000028</t>
  </si>
  <si>
    <t>12-Jan-2011</t>
  </si>
  <si>
    <t>D00087371</t>
  </si>
  <si>
    <t>KN/A/07/G0000005</t>
  </si>
  <si>
    <t>ALI TAHIR NIGERIA LTD</t>
  </si>
  <si>
    <t>19-Apr-2011</t>
  </si>
  <si>
    <t>D00092472</t>
  </si>
  <si>
    <t>KN/V/29/G0000060</t>
  </si>
  <si>
    <t>13-Apr-2011</t>
  </si>
  <si>
    <t>MR. FASHAKIN OLALEKAN</t>
  </si>
  <si>
    <t>B0033/KN</t>
  </si>
  <si>
    <t>29-Jul-2011</t>
  </si>
  <si>
    <t>D00096433</t>
  </si>
  <si>
    <t>KN/F/01/M0000063</t>
  </si>
  <si>
    <t>DANGOTE GINING COMPANY LIMITED</t>
  </si>
  <si>
    <t>B0058/KN</t>
  </si>
  <si>
    <t>SAHAB INSURANCE BROKERS</t>
  </si>
  <si>
    <t>D00075313</t>
  </si>
  <si>
    <t>KN/V/29/G0000036</t>
  </si>
  <si>
    <t>13-Dec-2010</t>
  </si>
  <si>
    <t>FUNSHO ABDULRAHMAN O. DR.</t>
  </si>
  <si>
    <t>B0066/KN</t>
  </si>
  <si>
    <t>CONTINENTAL RISKS CARE LTD</t>
  </si>
  <si>
    <t>D00066724</t>
  </si>
  <si>
    <t>KN/V/30/G0000002</t>
  </si>
  <si>
    <t>PARK HOUSE SPECIALIST CLINIC</t>
  </si>
  <si>
    <t>D00067867</t>
  </si>
  <si>
    <t>KN/V/29/G0000005</t>
  </si>
  <si>
    <t>22-Apr-2009</t>
  </si>
  <si>
    <t>OSUIDE J.A. DR.</t>
  </si>
  <si>
    <t>D00074575</t>
  </si>
  <si>
    <t>04-Sep-2009</t>
  </si>
  <si>
    <t>D00078200</t>
  </si>
  <si>
    <t>B.A. BELLO NIGERIA LTD</t>
  </si>
  <si>
    <t>D00083673</t>
  </si>
  <si>
    <t>KN/A/03/G0000009</t>
  </si>
  <si>
    <t>D00082978</t>
  </si>
  <si>
    <t>KN/A/03/G0000024</t>
  </si>
  <si>
    <t>19-Aug-2011</t>
  </si>
  <si>
    <t>REST RESTAURANT</t>
  </si>
  <si>
    <t>D00082974</t>
  </si>
  <si>
    <t>KN/F/01/G0000048</t>
  </si>
  <si>
    <t>20-Aug-2011</t>
  </si>
  <si>
    <t>06-Apr-2011</t>
  </si>
  <si>
    <t>D00092001</t>
  </si>
  <si>
    <t>KN/F/01/G0000058</t>
  </si>
  <si>
    <t>MR. ONYEKA IKEDINMA</t>
  </si>
  <si>
    <t>D00092959</t>
  </si>
  <si>
    <t>KN/F/01/G0000039</t>
  </si>
  <si>
    <t>19-Apr-2012</t>
  </si>
  <si>
    <t>IKEDINMA ONYEKA MR</t>
  </si>
  <si>
    <t>D00098684</t>
  </si>
  <si>
    <t>KN/V/29/G0000072</t>
  </si>
  <si>
    <t>GEOFFREY ONYINBA</t>
  </si>
  <si>
    <t>B0093/KN</t>
  </si>
  <si>
    <t>LAGOON INSURANCE  BROKERS LTD</t>
  </si>
  <si>
    <t>D00069117</t>
  </si>
  <si>
    <t>KN/E/21/E0000001</t>
  </si>
  <si>
    <t>28-May-2009</t>
  </si>
  <si>
    <t>27-Nov-2010</t>
  </si>
  <si>
    <t>STANDARD CONSTRUCTION LIMITED</t>
  </si>
  <si>
    <t>18-Oct-2010</t>
  </si>
  <si>
    <t>D00084431</t>
  </si>
  <si>
    <t>KN/F/01/G0000044</t>
  </si>
  <si>
    <t>GEOKEV COMPANY NIGERIA LIMITED</t>
  </si>
  <si>
    <t>D00091952</t>
  </si>
  <si>
    <t>KN/A/07/E0000002</t>
  </si>
  <si>
    <t>MOULDS NIGERIA LIMITED</t>
  </si>
  <si>
    <t>D00100290</t>
  </si>
  <si>
    <t>KN/F/01/M0000067</t>
  </si>
  <si>
    <t>SED POLYMER PRODUCTS LIMITED</t>
  </si>
  <si>
    <t>B0185/KN</t>
  </si>
  <si>
    <t>GULF INSURANCE BROKERS</t>
  </si>
  <si>
    <t>D00093654</t>
  </si>
  <si>
    <t>KN/A/15/G0000008</t>
  </si>
  <si>
    <t>RECYCLOPLAST LIMITED</t>
  </si>
  <si>
    <t>D00099104</t>
  </si>
  <si>
    <t>KN/V/29/G0000073</t>
  </si>
  <si>
    <t>ADEKUNLE ADEKIYA</t>
  </si>
  <si>
    <t>B0219/KN</t>
  </si>
  <si>
    <t>D00079816</t>
  </si>
  <si>
    <t>KN/V/29/G0000006</t>
  </si>
  <si>
    <t>NWABUDIKE VICTORIA (MRS)</t>
  </si>
  <si>
    <t>D00093812</t>
  </si>
  <si>
    <t>KN/V/29/G0000063</t>
  </si>
  <si>
    <t>IGWEBUIKE M EJIUCHE</t>
  </si>
  <si>
    <t>D00095155</t>
  </si>
  <si>
    <t>KN/V/29/G0000049</t>
  </si>
  <si>
    <t>26-May-2011</t>
  </si>
  <si>
    <t>25-May-2012</t>
  </si>
  <si>
    <t>DUPE KALESANWO</t>
  </si>
  <si>
    <t>D00095084</t>
  </si>
  <si>
    <t>KN/V/29/G0000067</t>
  </si>
  <si>
    <t>MR. K. A. SALAMI</t>
  </si>
  <si>
    <t>D00096420</t>
  </si>
  <si>
    <t>20-Apr-2011</t>
  </si>
  <si>
    <t>D00097154</t>
  </si>
  <si>
    <t>B0432/KN</t>
  </si>
  <si>
    <t>VALID INSURANCE BROKERS LIMITED</t>
  </si>
  <si>
    <t>D00093341</t>
  </si>
  <si>
    <t>KN/V/30/G0000019</t>
  </si>
  <si>
    <t>HUSSAINI ADAMU FED. POLYTECHNIC</t>
  </si>
  <si>
    <t>THE TRAVEL INSURANCE</t>
  </si>
  <si>
    <t>HO/A/44/G0000001</t>
  </si>
  <si>
    <t>23-Mar-2012</t>
  </si>
  <si>
    <t>D00068667</t>
  </si>
  <si>
    <t>HO/A/11/E0000125</t>
  </si>
  <si>
    <t>CAPPA &amp; D'ALBERTO PLC</t>
  </si>
  <si>
    <t>D00066391</t>
  </si>
  <si>
    <t>HO/A/14/E0000026</t>
  </si>
  <si>
    <t>SKIPPER CONSORTIUM</t>
  </si>
  <si>
    <t>D00068015</t>
  </si>
  <si>
    <t>01-Apr-2009</t>
  </si>
  <si>
    <t>23-Jan-2009</t>
  </si>
  <si>
    <t>D00064870</t>
  </si>
  <si>
    <t>HO/M/27/E0000122</t>
  </si>
  <si>
    <t>GTA ENGINEERING NIG LTD/SKIPPER ELECTRICAL</t>
  </si>
  <si>
    <t>D00066780</t>
  </si>
  <si>
    <t>26-Mar-2009</t>
  </si>
  <si>
    <t>D00066967</t>
  </si>
  <si>
    <t>D00078245</t>
  </si>
  <si>
    <t>D00079537</t>
  </si>
  <si>
    <t>05-Apr-2010</t>
  </si>
  <si>
    <t>D00093626</t>
  </si>
  <si>
    <t>HO/V/29/E0000098</t>
  </si>
  <si>
    <t>BRISCOE NETWORK AND SUBSIDIARY COYS.</t>
  </si>
  <si>
    <t>HO/E/23/E0000054</t>
  </si>
  <si>
    <t>SALINI NIGERIA LIMITED</t>
  </si>
  <si>
    <t>D00081007</t>
  </si>
  <si>
    <t>12-Jun-2010</t>
  </si>
  <si>
    <t>11-Jun-2011</t>
  </si>
  <si>
    <t>D00082515</t>
  </si>
  <si>
    <t>HO/A/09/E0000085</t>
  </si>
  <si>
    <t>M-I NIGERIA LIMITED</t>
  </si>
  <si>
    <t>02-Dec-2010</t>
  </si>
  <si>
    <t>D00085961</t>
  </si>
  <si>
    <t>HO/E/22/E0000232</t>
  </si>
  <si>
    <t>NIGER DELTA POWER HOLDING COMPANY/CHINA MACHINERY &amp; EQUIPMENT IMPORT/EXPORT CORP</t>
  </si>
  <si>
    <t>D00087830</t>
  </si>
  <si>
    <t>HO/A/15/E0000142</t>
  </si>
  <si>
    <t>ABUMET NIGERIA LIMITED</t>
  </si>
  <si>
    <t>D00100508</t>
  </si>
  <si>
    <t>HO/E/22/E0000235</t>
  </si>
  <si>
    <t>INDORAMA PET (NIGERIA) LIMITED</t>
  </si>
  <si>
    <t>23-Feb-2009</t>
  </si>
  <si>
    <t>D00065829</t>
  </si>
  <si>
    <t>HO/V/29/E0000162</t>
  </si>
  <si>
    <t>31-Jan-2009</t>
  </si>
  <si>
    <t>CONTACT SOLUTIONS</t>
  </si>
  <si>
    <t>D00099700</t>
  </si>
  <si>
    <t>HO/V/30/E0000112</t>
  </si>
  <si>
    <t>BARLEYFIELD NIGERIA LIMITED</t>
  </si>
  <si>
    <t>D00101614</t>
  </si>
  <si>
    <t>HO/V/29/E0000070</t>
  </si>
  <si>
    <t>AVIATION LOGISTICS AND MANAGEMENT LIMITE</t>
  </si>
  <si>
    <t>D00101615</t>
  </si>
  <si>
    <t>HO/V/30/E0000044</t>
  </si>
  <si>
    <t>D00077875</t>
  </si>
  <si>
    <t>HO/A/08/E0000007</t>
  </si>
  <si>
    <t>D00066125</t>
  </si>
  <si>
    <t>HO/E/23/E0000070</t>
  </si>
  <si>
    <t>MILATEX GENEWORKS LIMITED</t>
  </si>
  <si>
    <t>D00064279</t>
  </si>
  <si>
    <t>HO/A/05/E0000037</t>
  </si>
  <si>
    <t>SOLEL BONEH GROUP</t>
  </si>
  <si>
    <t>D00071291</t>
  </si>
  <si>
    <t>HO/E/21/E0000096</t>
  </si>
  <si>
    <t>REYNOLDS CONSTRUCTION CO. NIG. LTD</t>
  </si>
  <si>
    <t>D00064602</t>
  </si>
  <si>
    <t>HO/E/21/E0000127</t>
  </si>
  <si>
    <t>09-Jan-2009</t>
  </si>
  <si>
    <t>REYNOLDS CONSTRUCTION COMPANY NIGERIA LT</t>
  </si>
  <si>
    <t>D00064603</t>
  </si>
  <si>
    <t>HO/E/21/E0000128</t>
  </si>
  <si>
    <t>D00064589</t>
  </si>
  <si>
    <t>HO/A/15/E0000155</t>
  </si>
  <si>
    <t>19-Jan-2009</t>
  </si>
  <si>
    <t>GATEWAY CONCEPTS</t>
  </si>
  <si>
    <t>D00068511</t>
  </si>
  <si>
    <t>HO/E/21/E0000133</t>
  </si>
  <si>
    <t>25-May-2010</t>
  </si>
  <si>
    <t>SERMATECH NIGERIA LIMITED</t>
  </si>
  <si>
    <t>D00068507</t>
  </si>
  <si>
    <t>HO/E/21/E0000134</t>
  </si>
  <si>
    <t>D00068503</t>
  </si>
  <si>
    <t>HO/E/21/E0000135</t>
  </si>
  <si>
    <t>D00083196</t>
  </si>
  <si>
    <t>HO/E/21/E0000154</t>
  </si>
  <si>
    <t>J.T GLOBAL INVESTMENT LIMITED</t>
  </si>
  <si>
    <t>D00087087</t>
  </si>
  <si>
    <t>HO/A/08/E0000022</t>
  </si>
  <si>
    <t>IOSIS NIGERIA/ENIA/ASSOCIATED/SUBSIDIARI</t>
  </si>
  <si>
    <t>D00092448</t>
  </si>
  <si>
    <t>HO/V/29/E0000290</t>
  </si>
  <si>
    <t>SEG MAHSEN &amp; COMPANY NIG. LTD.</t>
  </si>
  <si>
    <t>B0077/HO</t>
  </si>
  <si>
    <t>D00091119</t>
  </si>
  <si>
    <t>HO/V/29/E0000288</t>
  </si>
  <si>
    <t>18-Mar-2011</t>
  </si>
  <si>
    <t>DELTA AFRIK ENGINEERING LIMITED</t>
  </si>
  <si>
    <t>D00066890</t>
  </si>
  <si>
    <t>HO/V/29/E0000245</t>
  </si>
  <si>
    <t>11-Jun-2008</t>
  </si>
  <si>
    <t>10-Jun-2009</t>
  </si>
  <si>
    <t>SIGNAL ALLIANCE</t>
  </si>
  <si>
    <t>19-Oct-2009</t>
  </si>
  <si>
    <t>D00066892</t>
  </si>
  <si>
    <t>17-Oct-2008</t>
  </si>
  <si>
    <t>D00070827</t>
  </si>
  <si>
    <t>HO/V/29/E0000242</t>
  </si>
  <si>
    <t>05-Aug-2009</t>
  </si>
  <si>
    <t>MASS TELECOM INNOVATION LIMITED</t>
  </si>
  <si>
    <t>D00068975</t>
  </si>
  <si>
    <t>HO/V/30/E0000241</t>
  </si>
  <si>
    <t>01-Jun-2008</t>
  </si>
  <si>
    <t>31-May-2009</t>
  </si>
  <si>
    <t>STAG ENGINEERING NIGERIA LIMITED</t>
  </si>
  <si>
    <t>D00082239</t>
  </si>
  <si>
    <t>HO/V/29/E0000159</t>
  </si>
  <si>
    <t>08-Aug-2010</t>
  </si>
  <si>
    <t>07-Aug-2011</t>
  </si>
  <si>
    <t>MACAW COMMUNICATIONS LIMITED</t>
  </si>
  <si>
    <t>B0157/HO</t>
  </si>
  <si>
    <t>TRIPLE RESOURCES INS. BROKERS</t>
  </si>
  <si>
    <t>D00078411</t>
  </si>
  <si>
    <t>HO/V/30/E0000228</t>
  </si>
  <si>
    <t>UNITED GEOPHYSICAL NIG LTD</t>
  </si>
  <si>
    <t>D00089364</t>
  </si>
  <si>
    <t>HO/A/15/E0000175</t>
  </si>
  <si>
    <t>SHAFOL INVESTMENTS LIMITED 2E, FELICIA KOLEOSHO STREET</t>
  </si>
  <si>
    <t>D00073015</t>
  </si>
  <si>
    <t>HO/E/21/E0000138</t>
  </si>
  <si>
    <t>ZAKHEM CONSTRUCTION LIMITED</t>
  </si>
  <si>
    <t>D00069828</t>
  </si>
  <si>
    <t>HO/A/15/E0000162</t>
  </si>
  <si>
    <t>D00075649</t>
  </si>
  <si>
    <t>HO/E/21/E0000098</t>
  </si>
  <si>
    <t>ZAKHEM CONSTRUCTION NIG. LTD.&amp; OTHERS</t>
  </si>
  <si>
    <t>B0242/HO</t>
  </si>
  <si>
    <t>ROSEAT INSURANCE BROKERS LTD</t>
  </si>
  <si>
    <t>D00064458</t>
  </si>
  <si>
    <t>HO/E/21/E0000059</t>
  </si>
  <si>
    <t>IBOM POWER CO. LTD</t>
  </si>
  <si>
    <t>D00068815</t>
  </si>
  <si>
    <t>01-May-2009</t>
  </si>
  <si>
    <t>D00068818</t>
  </si>
  <si>
    <t>D00077083</t>
  </si>
  <si>
    <t>HO/F/01/E0000253</t>
  </si>
  <si>
    <t>COSTAIN (WEST AFRICAN) PLC</t>
  </si>
  <si>
    <t>D00065694</t>
  </si>
  <si>
    <t>HO/V/29/E0000234</t>
  </si>
  <si>
    <t>INSIGHT COMMUNICATIONS LTD.</t>
  </si>
  <si>
    <t>D00076853</t>
  </si>
  <si>
    <t>D00076687</t>
  </si>
  <si>
    <t>HO/V/29/E0000265</t>
  </si>
  <si>
    <t>D00090144</t>
  </si>
  <si>
    <t>HO/E/24/E0000019</t>
  </si>
  <si>
    <t>B0334/HO</t>
  </si>
  <si>
    <t>GOODMARK INSURANCE BROKERS LIMITED</t>
  </si>
  <si>
    <t>D00070510</t>
  </si>
  <si>
    <t>HO/A/15/E0000161</t>
  </si>
  <si>
    <t>02-May-2009</t>
  </si>
  <si>
    <t>01-May-2010</t>
  </si>
  <si>
    <t>KRESTA LAUREL LIMITED</t>
  </si>
  <si>
    <t>B0350/HO</t>
  </si>
  <si>
    <t>AYO RANDLE INSURANCE BROKERS</t>
  </si>
  <si>
    <t>D00065401</t>
  </si>
  <si>
    <t>HO/V/29/E0000253</t>
  </si>
  <si>
    <t>01-Feb-2009</t>
  </si>
  <si>
    <t>31-Jan-2010</t>
  </si>
  <si>
    <t>FADCO NIGERIA LIMITED</t>
  </si>
  <si>
    <t>D00066900</t>
  </si>
  <si>
    <t>HO/V/29/E0000254</t>
  </si>
  <si>
    <t>05-Mar-2009</t>
  </si>
  <si>
    <t>D00065901</t>
  </si>
  <si>
    <t>HO/V/30/E0000191</t>
  </si>
  <si>
    <t>D00075688</t>
  </si>
  <si>
    <t>HO/V/30/E0000189</t>
  </si>
  <si>
    <t>15-Jan-2011</t>
  </si>
  <si>
    <t>THIB INSURANCE BROKERS</t>
  </si>
  <si>
    <t>D00070253</t>
  </si>
  <si>
    <t>HO/V/29/E0000161</t>
  </si>
  <si>
    <t>ADENIYI COKER ARCHITECTS LIMITED</t>
  </si>
  <si>
    <t>B0366/HO</t>
  </si>
  <si>
    <t>CLEAR VISION INSURANCE BROKERS LTD.</t>
  </si>
  <si>
    <t>D00097045</t>
  </si>
  <si>
    <t>HO/E/21/E0000169</t>
  </si>
  <si>
    <t>S.C.C. (NIG.) LTD/FEDERAL MIN. OF WATER</t>
  </si>
  <si>
    <t>B0418/HO</t>
  </si>
  <si>
    <t>TAQWA INSURANCE BROKERS</t>
  </si>
  <si>
    <t>D00070740</t>
  </si>
  <si>
    <t>HO/A/08/E0000012</t>
  </si>
  <si>
    <t>TOWNCRIERS LTD</t>
  </si>
  <si>
    <t>D00070739</t>
  </si>
  <si>
    <t>HO/A/11/E0000126</t>
  </si>
  <si>
    <t>BO264/HO</t>
  </si>
  <si>
    <t>HYBRID INSURANCE BROKERS</t>
  </si>
  <si>
    <t>D00065060</t>
  </si>
  <si>
    <t>HO/E/24/E0000015</t>
  </si>
  <si>
    <t>COMPUTER WAREHOUSE</t>
  </si>
  <si>
    <t>D00066492</t>
  </si>
  <si>
    <t>HO/A/07/E0000081</t>
  </si>
  <si>
    <t>STRATEGIC ENERGY LIMITED</t>
  </si>
  <si>
    <t>D00078295</t>
  </si>
  <si>
    <t>HO/A/15/E0000158</t>
  </si>
  <si>
    <t>RUYI COMMUNICATIONS LIMITED</t>
  </si>
  <si>
    <t>A0056/HO</t>
  </si>
  <si>
    <t>P. W. NIG. LTD.</t>
  </si>
  <si>
    <t>D00090147</t>
  </si>
  <si>
    <t>HO/V/30/0000191</t>
  </si>
  <si>
    <t>P.W. NIGERIA LIMITED</t>
  </si>
  <si>
    <t>28-Aug-2009</t>
  </si>
  <si>
    <t>D00071358</t>
  </si>
  <si>
    <t>HO/V/30/E0000166</t>
  </si>
  <si>
    <t>P.W. NIGERIA LTD</t>
  </si>
  <si>
    <t>D00067832</t>
  </si>
  <si>
    <t>HO/M/27/E0000229</t>
  </si>
  <si>
    <t>TAL-BERT ENGINEERING SERVIES LTD</t>
  </si>
  <si>
    <t>D00077206</t>
  </si>
  <si>
    <t>HO/A/11/E0000128</t>
  </si>
  <si>
    <t>03-Jan-2011</t>
  </si>
  <si>
    <t>D00064368</t>
  </si>
  <si>
    <t>HO/V/29/G0003579</t>
  </si>
  <si>
    <t>18-Dec-2008</t>
  </si>
  <si>
    <t>17-Dec-2009</t>
  </si>
  <si>
    <t>ABOSEDE OYEBOADE MARY MRS</t>
  </si>
  <si>
    <t>16-Nov-2011</t>
  </si>
  <si>
    <t>D00100296</t>
  </si>
  <si>
    <t>HO/V/29/G0004027</t>
  </si>
  <si>
    <t>NIGERIAN MARITIME ADMINISTRATION AND SAFETY AGENCY</t>
  </si>
  <si>
    <t>HO/V/30/G0000332</t>
  </si>
  <si>
    <t>D00078585</t>
  </si>
  <si>
    <t>HO/V/29/G0002541</t>
  </si>
  <si>
    <t>IHUEGBU A.E. MR.</t>
  </si>
  <si>
    <t>26-Jul-2010</t>
  </si>
  <si>
    <t>D00081827</t>
  </si>
  <si>
    <t>HO/V/29/G0002753</t>
  </si>
  <si>
    <t>18-Jun-2011</t>
  </si>
  <si>
    <t>DABIRI BIODUN MR.</t>
  </si>
  <si>
    <t>14-Dec-2010</t>
  </si>
  <si>
    <t>D00086278</t>
  </si>
  <si>
    <t>HO/V/29/G0004400</t>
  </si>
  <si>
    <t>EKE-ALUKO ABIODUN DR.</t>
  </si>
  <si>
    <t>30-Apr-2011</t>
  </si>
  <si>
    <t>D00092853</t>
  </si>
  <si>
    <t>HO/A/16/0000077</t>
  </si>
  <si>
    <t>SAGOE KWESI MR. &amp; MRS.</t>
  </si>
  <si>
    <t>D00071989</t>
  </si>
  <si>
    <t>HO/A/16/G0000078</t>
  </si>
  <si>
    <t>22-Sep-2009</t>
  </si>
  <si>
    <t>OSHIN OLUSEGUN DR</t>
  </si>
  <si>
    <t>D00076901</t>
  </si>
  <si>
    <t>HO/V/29/G0000560</t>
  </si>
  <si>
    <t>27-Feb-2010</t>
  </si>
  <si>
    <t>26-Feb-2011</t>
  </si>
  <si>
    <t>BAMIDELE .A. ABIOSE</t>
  </si>
  <si>
    <t>03-Jun-2010</t>
  </si>
  <si>
    <t>D00080035</t>
  </si>
  <si>
    <t>11-Jun-2010</t>
  </si>
  <si>
    <t>10-Jun-2011</t>
  </si>
  <si>
    <t>D00077947</t>
  </si>
  <si>
    <t>HO/F/01/G0000534</t>
  </si>
  <si>
    <t>CAXTON-MARTINS JANET ABIMBOLA MRS.</t>
  </si>
  <si>
    <t>D00100380</t>
  </si>
  <si>
    <t>HO/A/16/G0000285</t>
  </si>
  <si>
    <t>DR. F. GBADEBO-SMITH</t>
  </si>
  <si>
    <t>D00100693</t>
  </si>
  <si>
    <t>D00101125</t>
  </si>
  <si>
    <t>HO/V/29/G0004524</t>
  </si>
  <si>
    <t>SMITH GBADEBO OSHUA</t>
  </si>
  <si>
    <t>D00089521</t>
  </si>
  <si>
    <t>HO/V/29/G0004648</t>
  </si>
  <si>
    <t>11-Feb-2011</t>
  </si>
  <si>
    <t>MR ADESOLA ADEPETUN</t>
  </si>
  <si>
    <t>D00100151</t>
  </si>
  <si>
    <t>HO/V/29/G0002084</t>
  </si>
  <si>
    <t>BISIRIYU O.M. MRS.</t>
  </si>
  <si>
    <t>D00098689</t>
  </si>
  <si>
    <t>HO/V/29/G0003790</t>
  </si>
  <si>
    <t>AJADI ADEWALE MR.</t>
  </si>
  <si>
    <t>D00065180</t>
  </si>
  <si>
    <t>HO/V/29/G0003617</t>
  </si>
  <si>
    <t>20-Jan-2010</t>
  </si>
  <si>
    <t>OJEH KALU OJEH</t>
  </si>
  <si>
    <t>10-Jul-2009</t>
  </si>
  <si>
    <t>D00067397</t>
  </si>
  <si>
    <t>HO/V/29/G0003241</t>
  </si>
  <si>
    <t>JUDE MONYE</t>
  </si>
  <si>
    <t>14-Aug-2009</t>
  </si>
  <si>
    <t>D00065851</t>
  </si>
  <si>
    <t>HO/V/29/G0003604</t>
  </si>
  <si>
    <t>EMPLOYEES / SPOUSES OF BANK PHB</t>
  </si>
  <si>
    <t>D00071923</t>
  </si>
  <si>
    <t>HO/V/29/G0003959</t>
  </si>
  <si>
    <t>ROLAND NWACHUKWU E. MR.</t>
  </si>
  <si>
    <t>30-Oct-2009</t>
  </si>
  <si>
    <t>D00071258</t>
  </si>
  <si>
    <t>HO/V/29/G0003473</t>
  </si>
  <si>
    <t>30-Oct-2010</t>
  </si>
  <si>
    <t>TESLIM YERIMAH .K.</t>
  </si>
  <si>
    <t>D00067852</t>
  </si>
  <si>
    <t>HO/V/29/G0003768</t>
  </si>
  <si>
    <t>NKIRU ASHIEGBU</t>
  </si>
  <si>
    <t>D00068792</t>
  </si>
  <si>
    <t>HO/V/29/G0003797</t>
  </si>
  <si>
    <t>27-May-2009</t>
  </si>
  <si>
    <t>STEVEN EKE</t>
  </si>
  <si>
    <t>D00064799</t>
  </si>
  <si>
    <t>HO/V/29/G0003052</t>
  </si>
  <si>
    <t>20-Jan-2009</t>
  </si>
  <si>
    <t>AUGUSTINE AGBO</t>
  </si>
  <si>
    <t>D00068399</t>
  </si>
  <si>
    <t>HO/V/29/G0003291</t>
  </si>
  <si>
    <t>BRIDGET MADUKAIFE</t>
  </si>
  <si>
    <t>D00068402</t>
  </si>
  <si>
    <t>HO/V/29/G0003292</t>
  </si>
  <si>
    <t>UBA PLC/ MADUKAIFE NKECHI</t>
  </si>
  <si>
    <t>D00072184</t>
  </si>
  <si>
    <t>HO/V/29/G0003425</t>
  </si>
  <si>
    <t>02-Oct-2009</t>
  </si>
  <si>
    <t>HOKE .K. WINIFRED</t>
  </si>
  <si>
    <t>D00064861</t>
  </si>
  <si>
    <t>HO/V/29/G0003567</t>
  </si>
  <si>
    <t>29-Dec-2008</t>
  </si>
  <si>
    <t>28-Dec-2009</t>
  </si>
  <si>
    <t>BEDE ALUGBUE</t>
  </si>
  <si>
    <t>D00065560</t>
  </si>
  <si>
    <t>HO/V/29/G0003660</t>
  </si>
  <si>
    <t>12-Feb-2010</t>
  </si>
  <si>
    <t>IHIMIRE MILLICENT</t>
  </si>
  <si>
    <t>D00070069</t>
  </si>
  <si>
    <t>16-Jul-2009</t>
  </si>
  <si>
    <t>D00072835</t>
  </si>
  <si>
    <t>HO/V/29/G0003971</t>
  </si>
  <si>
    <t>29-Sep-2010</t>
  </si>
  <si>
    <t>BOLANLE WILLIAMS</t>
  </si>
  <si>
    <t>D00073378</t>
  </si>
  <si>
    <t>HO/V/29/G0004034</t>
  </si>
  <si>
    <t>04-Nov-2009</t>
  </si>
  <si>
    <t>03-Nov-2010</t>
  </si>
  <si>
    <t>CHUKWUEMEKA ONYEGBULA</t>
  </si>
  <si>
    <t>D00074753</t>
  </si>
  <si>
    <t>HO/V/29/G0004093</t>
  </si>
  <si>
    <t>18-Dec-2009</t>
  </si>
  <si>
    <t>BABATUNDE AROGUNDADE</t>
  </si>
  <si>
    <t>D00074679</t>
  </si>
  <si>
    <t>HO/V/29/G0004113</t>
  </si>
  <si>
    <t>IGBO ANSELEM MR.</t>
  </si>
  <si>
    <t>15-Jun-2010</t>
  </si>
  <si>
    <t>D00078679</t>
  </si>
  <si>
    <t>HO/V/29/G0004249</t>
  </si>
  <si>
    <t>OLADOKUN AJI TAJUDEEN ALH</t>
  </si>
  <si>
    <t>D00077861</t>
  </si>
  <si>
    <t>HO/V/29/G0002168</t>
  </si>
  <si>
    <t>ADEKUNLE AJAI MR.</t>
  </si>
  <si>
    <t>D00076116</t>
  </si>
  <si>
    <t>D00079991</t>
  </si>
  <si>
    <t>05-Jun-2010</t>
  </si>
  <si>
    <t>D00077027</t>
  </si>
  <si>
    <t>HO/V/29/G0004050</t>
  </si>
  <si>
    <t>STANLEY UGWUMBA IKENNA MR.</t>
  </si>
  <si>
    <t>D00076892</t>
  </si>
  <si>
    <t>HO/V/29/G0004128</t>
  </si>
  <si>
    <t>07-Jan-2010</t>
  </si>
  <si>
    <t>06-Jan-2011</t>
  </si>
  <si>
    <t>EGUNDINA MUYIWA MR</t>
  </si>
  <si>
    <t>11-Oct-2010</t>
  </si>
  <si>
    <t>D00082038</t>
  </si>
  <si>
    <t>HO/V/29/G0003883</t>
  </si>
  <si>
    <t>02-Aug-2010</t>
  </si>
  <si>
    <t>SHODUNKE OLUGBENGA MR &amp; MRS</t>
  </si>
  <si>
    <t>D00084057</t>
  </si>
  <si>
    <t>HO/V/29/G0003549</t>
  </si>
  <si>
    <t>ENGR. IDOWU OLUSEGUN OLAWALE</t>
  </si>
  <si>
    <t>D00081611</t>
  </si>
  <si>
    <t>D00086455</t>
  </si>
  <si>
    <t>HO/V/29/G0003661</t>
  </si>
  <si>
    <t>19-Dec-2011</t>
  </si>
  <si>
    <t>ANYAKORAH CHRISTOPHER .U. DR</t>
  </si>
  <si>
    <t>D00083155</t>
  </si>
  <si>
    <t>17-Sep-2010</t>
  </si>
  <si>
    <t>D00085179</t>
  </si>
  <si>
    <t>HO/V/29/G0004035</t>
  </si>
  <si>
    <t>ABIOLA MHARUF ADERINOLA</t>
  </si>
  <si>
    <t>D00081203</t>
  </si>
  <si>
    <t>HO/V/29/G0004329</t>
  </si>
  <si>
    <t>22-Jun-2011</t>
  </si>
  <si>
    <t>ERHIEYOVWEN ORURUORU</t>
  </si>
  <si>
    <t>D00084649</t>
  </si>
  <si>
    <t>HO/V/29/G0004330</t>
  </si>
  <si>
    <t>MR. FRANCIS MADUKWE</t>
  </si>
  <si>
    <t>D00085884</t>
  </si>
  <si>
    <t>HO/V/29/G0004519</t>
  </si>
  <si>
    <t>OLABINTAN &amp; FAMILY</t>
  </si>
  <si>
    <t>D00088220</t>
  </si>
  <si>
    <t>HO/V/29/G0004565</t>
  </si>
  <si>
    <t>DAYO JAIYESIMI/ BANKPHB STAFFS</t>
  </si>
  <si>
    <t>D00088222</t>
  </si>
  <si>
    <t>HO/V/29/G0004567</t>
  </si>
  <si>
    <t>OLUFUNTO MABEWEJE/ BANKPHB STAFFS</t>
  </si>
  <si>
    <t>D00089009</t>
  </si>
  <si>
    <t>HO/V/29/G0004594</t>
  </si>
  <si>
    <t>19-Jan-2011</t>
  </si>
  <si>
    <t>AUGUSTINE AISHA/ BANK PHB STAFFS</t>
  </si>
  <si>
    <t>D00090451</t>
  </si>
  <si>
    <t>HO/V/29/G0004674</t>
  </si>
  <si>
    <t>EUDOKIA JUMBO / BANK PHB STAFFS</t>
  </si>
  <si>
    <t>D00090448</t>
  </si>
  <si>
    <t>HO/V/31/G0000051</t>
  </si>
  <si>
    <t>AKINWALE OLUWADAMILOLA / BANK PHB STAFFS</t>
  </si>
  <si>
    <t>D00088218</t>
  </si>
  <si>
    <t>HO/V/29/G0004564</t>
  </si>
  <si>
    <t>ABIGAIL AFOLAYAN/ BANK PHB STAFFS</t>
  </si>
  <si>
    <t>D00089006</t>
  </si>
  <si>
    <t>HO/V/29/G0004625</t>
  </si>
  <si>
    <t>BABATUNDE OSIKOYA / BANK PHB STAFFS</t>
  </si>
  <si>
    <t>D00087973</t>
  </si>
  <si>
    <t>HO/V/29/G0004551</t>
  </si>
  <si>
    <t>22-Dec-2010</t>
  </si>
  <si>
    <t>TAIWO SANUSI</t>
  </si>
  <si>
    <t>D00094282</t>
  </si>
  <si>
    <t>HO/V/29/G0003604C</t>
  </si>
  <si>
    <t>AMADI PETER J.C.(MR. )</t>
  </si>
  <si>
    <t>D00094378</t>
  </si>
  <si>
    <t>HO/V/29/G0004797</t>
  </si>
  <si>
    <t>MR &amp; MRS ROBERTS NANCY CHIGOZIE</t>
  </si>
  <si>
    <t>D00096476</t>
  </si>
  <si>
    <t>HO/V/29/G0005062</t>
  </si>
  <si>
    <t>28-Jul-2011</t>
  </si>
  <si>
    <t>27-Jul-2012</t>
  </si>
  <si>
    <t>OGUNJOBI OLAMIDE DORIS</t>
  </si>
  <si>
    <t>D00097573</t>
  </si>
  <si>
    <t>HO/V/29/G0005099</t>
  </si>
  <si>
    <t>BOLATITO ONI</t>
  </si>
  <si>
    <t>D00096073</t>
  </si>
  <si>
    <t>HO/F/01/G0000585</t>
  </si>
  <si>
    <t>OJO EMMANUEL OLORUNDARE</t>
  </si>
  <si>
    <t>D00101635</t>
  </si>
  <si>
    <t>HO/V/29/G0004542</t>
  </si>
  <si>
    <t>OJO SOLOMON OPEYEMI</t>
  </si>
  <si>
    <t>D00085871</t>
  </si>
  <si>
    <t>HO/V/29/G0004516</t>
  </si>
  <si>
    <t>30-Nov-2010</t>
  </si>
  <si>
    <t>AJULO FEMI (MR.)</t>
  </si>
  <si>
    <t>B0016/HO</t>
  </si>
  <si>
    <t>IMPERIAL TRUST INS. BROKERS</t>
  </si>
  <si>
    <t>D00098757</t>
  </si>
  <si>
    <t>HO/V/29/G0002048</t>
  </si>
  <si>
    <t>PRINCE K.O. AKINGBADE</t>
  </si>
  <si>
    <t>D00064827</t>
  </si>
  <si>
    <t>HO/F/01/G0000277</t>
  </si>
  <si>
    <t>OGUNDARE SHADE MRS</t>
  </si>
  <si>
    <t>D00071370</t>
  </si>
  <si>
    <t>22-Aug-2009</t>
  </si>
  <si>
    <t>22-Aug-2010</t>
  </si>
  <si>
    <t>D00070494</t>
  </si>
  <si>
    <t>HO/V/29/G0003884</t>
  </si>
  <si>
    <t>OGUNRINDE OLUSOJI KAYODE MR.</t>
  </si>
  <si>
    <t>D00070251</t>
  </si>
  <si>
    <t>HO/V/29/G0003330</t>
  </si>
  <si>
    <t>OKE JOHN EYITAYO MR</t>
  </si>
  <si>
    <t>D00074978</t>
  </si>
  <si>
    <t>HO/V/30/G0000279</t>
  </si>
  <si>
    <t>AWOTIDE RICHARD MR.</t>
  </si>
  <si>
    <t>D00071025</t>
  </si>
  <si>
    <t>HO/F/01/G0000492</t>
  </si>
  <si>
    <t>DESALU OMORINSOJO MRS.</t>
  </si>
  <si>
    <t>D00086543</t>
  </si>
  <si>
    <t>HO/V/29/G0004105</t>
  </si>
  <si>
    <t>CHIEF (MRS) M.O. BABALOLA</t>
  </si>
  <si>
    <t>D00098240</t>
  </si>
  <si>
    <t>HO/V/29/G0000971</t>
  </si>
  <si>
    <t>25-Jul-2011</t>
  </si>
  <si>
    <t>OYINKAN ADEWALE (MRS)</t>
  </si>
  <si>
    <t>D00068725</t>
  </si>
  <si>
    <t>HO/V/29/G0002713</t>
  </si>
  <si>
    <t>VAUGHAN E.O.AYO - MR.</t>
  </si>
  <si>
    <t>D00070612</t>
  </si>
  <si>
    <t>HO/V/29/G0003903</t>
  </si>
  <si>
    <t>OLOPADE AKINLOLA IREWUNMI MR &amp; MRS</t>
  </si>
  <si>
    <t>D00096296</t>
  </si>
  <si>
    <t>HO/V/29/G0003917</t>
  </si>
  <si>
    <t>BUHARI SHEHU YAR'ADUA</t>
  </si>
  <si>
    <t>D00100364</t>
  </si>
  <si>
    <t>HO/V/29/G0004038</t>
  </si>
  <si>
    <t>11-Nov-2012</t>
  </si>
  <si>
    <t>MUKHTAR ABUBAKAR M. MR</t>
  </si>
  <si>
    <t>D00076332</t>
  </si>
  <si>
    <t>HO/V/29/G0004172</t>
  </si>
  <si>
    <t>26-Jan-2010</t>
  </si>
  <si>
    <t>EMAFO EBIAHO MR.</t>
  </si>
  <si>
    <t>D00068077</t>
  </si>
  <si>
    <t>HO/F/01/G0000433</t>
  </si>
  <si>
    <t>26-Apr-2009</t>
  </si>
  <si>
    <t>EMAFO EBIGHE MR.</t>
  </si>
  <si>
    <t>D00067742</t>
  </si>
  <si>
    <t>HO/A/16/G0000186</t>
  </si>
  <si>
    <t>06-Apr-2009</t>
  </si>
  <si>
    <t>OYEWUNMI BOYE MR</t>
  </si>
  <si>
    <t>D00093711</t>
  </si>
  <si>
    <t>HO/V/29/G0004768</t>
  </si>
  <si>
    <t>ESAN OLUWAFEMI ENIOLA</t>
  </si>
  <si>
    <t>D00088759</t>
  </si>
  <si>
    <t>HO/A/16/G0000263</t>
  </si>
  <si>
    <t>PASTOR &amp; MRS. OLATUNJI ADEBOWALE ADENOLA</t>
  </si>
  <si>
    <t>D00101752</t>
  </si>
  <si>
    <t>HO/V/29/G0005230</t>
  </si>
  <si>
    <t>MRS. AROKOYU OLANIKE STELLA</t>
  </si>
  <si>
    <t>D00099955</t>
  </si>
  <si>
    <t>HO/F/01/G0000603</t>
  </si>
  <si>
    <t>ADENIRAN TEMITAYO</t>
  </si>
  <si>
    <t>D00072576</t>
  </si>
  <si>
    <t>HO/V/29/G0003594</t>
  </si>
  <si>
    <t>31-Dec-2008</t>
  </si>
  <si>
    <t>FAJOBI A.O MR.</t>
  </si>
  <si>
    <t>D00086026</t>
  </si>
  <si>
    <t>HO/A/16/G0000195</t>
  </si>
  <si>
    <t>OBRIMAH TUNDE MR.</t>
  </si>
  <si>
    <t>D00066674</t>
  </si>
  <si>
    <t>HO/F/01/G0000475</t>
  </si>
  <si>
    <t>AGBABIAKA KEHINDE MR</t>
  </si>
  <si>
    <t>D00069793</t>
  </si>
  <si>
    <t>HO/V/29/G0003315</t>
  </si>
  <si>
    <t>16-Jun-2009</t>
  </si>
  <si>
    <t>YETADE ELSA ADEYEMI</t>
  </si>
  <si>
    <t>D00084235</t>
  </si>
  <si>
    <t>HO/V/29/G0003966</t>
  </si>
  <si>
    <t>MARTINS AYODELE O. MR.</t>
  </si>
  <si>
    <t>06-Aug-2010</t>
  </si>
  <si>
    <t>D00082171</t>
  </si>
  <si>
    <t>HO/F/01/G0000545</t>
  </si>
  <si>
    <t>NIGERIA PORTS AUTHORITY</t>
  </si>
  <si>
    <t>D00085178</t>
  </si>
  <si>
    <t>HO/V/29/G0004379</t>
  </si>
  <si>
    <t>NIGERIAN PORTS AUTHORITY</t>
  </si>
  <si>
    <t>D00072045</t>
  </si>
  <si>
    <t>HO/V/29/G0000777</t>
  </si>
  <si>
    <t>OGUNDIMU MOBOLAJI MISS</t>
  </si>
  <si>
    <t>D00065285</t>
  </si>
  <si>
    <t>HO/A/16/G0000214</t>
  </si>
  <si>
    <t>27-Jan-2009</t>
  </si>
  <si>
    <t>SHOJI OLADIMEJI MR</t>
  </si>
  <si>
    <t>D00067177</t>
  </si>
  <si>
    <t>HO/V/29/G0003218</t>
  </si>
  <si>
    <t>NJOWUSI GILBRALTAR MR</t>
  </si>
  <si>
    <t>D00071211</t>
  </si>
  <si>
    <t>HO/V/29/G0003926</t>
  </si>
  <si>
    <t>20-Aug-2009</t>
  </si>
  <si>
    <t>KUTEYI BIOLA MR.</t>
  </si>
  <si>
    <t>D00091902</t>
  </si>
  <si>
    <t>HO/V/29/G0002570</t>
  </si>
  <si>
    <t>09-Apr-2011</t>
  </si>
  <si>
    <t>08-Apr-2012</t>
  </si>
  <si>
    <t>ADEBIYI A.S. MR. &amp; MRS.</t>
  </si>
  <si>
    <t>B0107/HO</t>
  </si>
  <si>
    <t>MULTILATERAL INSURANCE BROKERS</t>
  </si>
  <si>
    <t>D00065600</t>
  </si>
  <si>
    <t>HO/V/29/G0003667</t>
  </si>
  <si>
    <t>22-Feb-2010</t>
  </si>
  <si>
    <t>ADEBOYE ENOCH A. PASTOR</t>
  </si>
  <si>
    <t>D00066210</t>
  </si>
  <si>
    <t>HO/V/29/G0003686</t>
  </si>
  <si>
    <t>04-Feb-2010</t>
  </si>
  <si>
    <t>ADENIYI OLUGBENGA OYEDELE</t>
  </si>
  <si>
    <t>B0111/HO</t>
  </si>
  <si>
    <t>FRED MORLEY INS. BROKERS</t>
  </si>
  <si>
    <t>D00083136</t>
  </si>
  <si>
    <t>HO/A/09/G0000004</t>
  </si>
  <si>
    <t>01-Jan-2003</t>
  </si>
  <si>
    <t>31-Dec-2003</t>
  </si>
  <si>
    <t>LAGOS STATE DEVELOPMENT AND PROPERTY COR</t>
  </si>
  <si>
    <t>D00083135</t>
  </si>
  <si>
    <t>HO/A/05/G0000003</t>
  </si>
  <si>
    <t>L/STATE DEV. &amp; PROP. CORPORATION</t>
  </si>
  <si>
    <t>D00083134</t>
  </si>
  <si>
    <t>HO/A/14/G0000002</t>
  </si>
  <si>
    <t>LAGOS STATE DEVELOPMENT AND PROPERTY CORPORATION</t>
  </si>
  <si>
    <t>B0124/HO</t>
  </si>
  <si>
    <t>AFRICAN INSURANCE BROKERS LTD</t>
  </si>
  <si>
    <t>13-Jul-2011</t>
  </si>
  <si>
    <t>D00095820</t>
  </si>
  <si>
    <t>HO/V/29/G0004351</t>
  </si>
  <si>
    <t>12-Jul-2011</t>
  </si>
  <si>
    <t>CAPT. &amp; MRS ANTHONY OGHIDE</t>
  </si>
  <si>
    <t>B0128/HO</t>
  </si>
  <si>
    <t>CHROME INSURANCE BROKERS</t>
  </si>
  <si>
    <t>D00101917</t>
  </si>
  <si>
    <t>HO/V/29/G0005242</t>
  </si>
  <si>
    <t>AARE TOLA ODUNUGA</t>
  </si>
  <si>
    <t>D00072330</t>
  </si>
  <si>
    <t>HO/V/30/G0000289</t>
  </si>
  <si>
    <t>OLAKANMI IGBEKELE EDWARD MR.</t>
  </si>
  <si>
    <t>D00068369</t>
  </si>
  <si>
    <t>HO/F/01/G0000507</t>
  </si>
  <si>
    <t>14-May-2009</t>
  </si>
  <si>
    <t>LANRE ADEDIRAN</t>
  </si>
  <si>
    <t>D00068322</t>
  </si>
  <si>
    <t>HO/V/29/G0003787</t>
  </si>
  <si>
    <t>18-May-2009</t>
  </si>
  <si>
    <t>17-May-2010</t>
  </si>
  <si>
    <t>FUNMILAYO MICHAEL BAMIDELE</t>
  </si>
  <si>
    <t>D00070877</t>
  </si>
  <si>
    <t>HO/V/29/G0003908</t>
  </si>
  <si>
    <t>06-Aug-2009</t>
  </si>
  <si>
    <t>OLUYEMISI OYEWOLE</t>
  </si>
  <si>
    <t>D00082466</t>
  </si>
  <si>
    <t>HO/V/29/G0004369</t>
  </si>
  <si>
    <t>27-Jul-2011</t>
  </si>
  <si>
    <t>AKINTOLA OLAYINKA</t>
  </si>
  <si>
    <t>D00082513</t>
  </si>
  <si>
    <t>HO/V/29/G0004395</t>
  </si>
  <si>
    <t>26-Jul-2011</t>
  </si>
  <si>
    <t>SHODUNKE MICHAEL O. MR</t>
  </si>
  <si>
    <t>D00086204</t>
  </si>
  <si>
    <t>14-Oct-2010</t>
  </si>
  <si>
    <t>D00083479</t>
  </si>
  <si>
    <t>HO/V/29/G0004438</t>
  </si>
  <si>
    <t>SAMUEL OLUDARE AINA</t>
  </si>
  <si>
    <t>D00083375</t>
  </si>
  <si>
    <t>HO/V/29/G0004444</t>
  </si>
  <si>
    <t>COKER OMOLOLA M. MRS</t>
  </si>
  <si>
    <t>18-Feb-2011</t>
  </si>
  <si>
    <t>D00089794</t>
  </si>
  <si>
    <t>HO/F/01/G0000565</t>
  </si>
  <si>
    <t>OLUSOLA OMOTUNDE-YOUNG</t>
  </si>
  <si>
    <t>D00084677</t>
  </si>
  <si>
    <t>HO/V/29/G0004436</t>
  </si>
  <si>
    <t>SURVEYOR SEGUN OSIFESO</t>
  </si>
  <si>
    <t>B0179/HO</t>
  </si>
  <si>
    <t>FAIRDEAL INSURANCE BROKERS</t>
  </si>
  <si>
    <t>D00080698</t>
  </si>
  <si>
    <t>HO/A/16/G0000251</t>
  </si>
  <si>
    <t>EBUH VINCENT MR.</t>
  </si>
  <si>
    <t>D00074145</t>
  </si>
  <si>
    <t>HO/A/37/G0000021</t>
  </si>
  <si>
    <t>08-Dec-2009</t>
  </si>
  <si>
    <t>08-Dec-2010</t>
  </si>
  <si>
    <t>AJOKU NKEM MR.</t>
  </si>
  <si>
    <t>D00074181</t>
  </si>
  <si>
    <t>HO/F/01/G0000511</t>
  </si>
  <si>
    <t>08-Dec-2008</t>
  </si>
  <si>
    <t>D00074182</t>
  </si>
  <si>
    <t>D00064390</t>
  </si>
  <si>
    <t>HO/V/29/G0003578</t>
  </si>
  <si>
    <t>19-Dec-2008</t>
  </si>
  <si>
    <t>EMENI IDISE MR</t>
  </si>
  <si>
    <t>D00066311</t>
  </si>
  <si>
    <t>HO/V/29/G0003695</t>
  </si>
  <si>
    <t>ADEBAYO KOFOWOROLA MRS</t>
  </si>
  <si>
    <t>D00068192</t>
  </si>
  <si>
    <t>HO/V/29/G0003789</t>
  </si>
  <si>
    <t>ADEBAYO ADETUNJI MR.</t>
  </si>
  <si>
    <t>D00071724</t>
  </si>
  <si>
    <t>HO/V/29/G0003952</t>
  </si>
  <si>
    <t>10-Sep-2010</t>
  </si>
  <si>
    <t>MICHAEL .A. IGHOFOSE</t>
  </si>
  <si>
    <t>D00074178</t>
  </si>
  <si>
    <t>HO/V/29/G0004089</t>
  </si>
  <si>
    <t>TONY NDAH</t>
  </si>
  <si>
    <t>D00075621</t>
  </si>
  <si>
    <t>HO/V/29/G0004142</t>
  </si>
  <si>
    <t>NNEKA RITA C NZERIBE</t>
  </si>
  <si>
    <t>D00082559</t>
  </si>
  <si>
    <t>HO/V/29/G0003933</t>
  </si>
  <si>
    <t>21-Aug-2010</t>
  </si>
  <si>
    <t>OKOSUN FRANCIS MR</t>
  </si>
  <si>
    <t>D00081617</t>
  </si>
  <si>
    <t>HO/V/29/G0004357</t>
  </si>
  <si>
    <t>LOLA IDUDU</t>
  </si>
  <si>
    <t>D00083321</t>
  </si>
  <si>
    <t>D00086242</t>
  </si>
  <si>
    <t>HO/V/29/G0004532</t>
  </si>
  <si>
    <t>10-Dec-2010</t>
  </si>
  <si>
    <t>SOLOMON OLATUNJI</t>
  </si>
  <si>
    <t>D00090462</t>
  </si>
  <si>
    <t>HO/V/29/G0003905</t>
  </si>
  <si>
    <t>CHIEF (MRS) ALICE AHWINAHWI</t>
  </si>
  <si>
    <t>D00092561</t>
  </si>
  <si>
    <t>HO/V/29/G0003520</t>
  </si>
  <si>
    <t>25-Nov-2010</t>
  </si>
  <si>
    <t>ADESALU .O. FRANCIS</t>
  </si>
  <si>
    <t>D00067105</t>
  </si>
  <si>
    <t>HO/F/01/G0000429</t>
  </si>
  <si>
    <t>ENGR. OLADELE ADISA QUADRI</t>
  </si>
  <si>
    <t>07-Dec-2009</t>
  </si>
  <si>
    <t>D00073397</t>
  </si>
  <si>
    <t>HO/V/29/G0002100</t>
  </si>
  <si>
    <t>OLUSANYA ADEKUNBI MRS</t>
  </si>
  <si>
    <t>D00074359</t>
  </si>
  <si>
    <t>HO/V/29/G0003513</t>
  </si>
  <si>
    <t>21-Dec-2010</t>
  </si>
  <si>
    <t>ANIMASHAUN ADEMOLA MR &amp; MRS</t>
  </si>
  <si>
    <t>B0217/HO</t>
  </si>
  <si>
    <t>FLOURISH INSURANCE BROKERS LTD</t>
  </si>
  <si>
    <t>D00076676</t>
  </si>
  <si>
    <t>HO/V/29/G0004181</t>
  </si>
  <si>
    <t>OMOJOKUN ABAYOMI MR. &amp; MRS.</t>
  </si>
  <si>
    <t>B0222/HO</t>
  </si>
  <si>
    <t>EXCELLENCE &amp; TRUST INS. BROKER</t>
  </si>
  <si>
    <t>D00100371</t>
  </si>
  <si>
    <t>HO/V/29/G0004486</t>
  </si>
  <si>
    <t>LAMBERT OFOEGBU</t>
  </si>
  <si>
    <t>D00100372</t>
  </si>
  <si>
    <t>HO/V/29/G0004487</t>
  </si>
  <si>
    <t>LAMBERT IKECHI OFOEGBU</t>
  </si>
  <si>
    <t>D00070421</t>
  </si>
  <si>
    <t>HO/V/29/G0003890</t>
  </si>
  <si>
    <t>LAGOS STATE DEV. &amp; PROPERTY CORPORATION</t>
  </si>
  <si>
    <t>D00070396</t>
  </si>
  <si>
    <t>HO/V/30/G0000280</t>
  </si>
  <si>
    <t>17-Apr-2009</t>
  </si>
  <si>
    <t>D00070418</t>
  </si>
  <si>
    <t>HO/V/30/G0000281</t>
  </si>
  <si>
    <t>D00070436</t>
  </si>
  <si>
    <t>HO/V/29/G0003891</t>
  </si>
  <si>
    <t>B0226/HO</t>
  </si>
  <si>
    <t>XCELLENCE &amp; TRUST INS BRKS LTD</t>
  </si>
  <si>
    <t>D00084129</t>
  </si>
  <si>
    <t>HO/V/30/G0000327</t>
  </si>
  <si>
    <t>VICTORIA ADECHI (MRS)</t>
  </si>
  <si>
    <t>D00095117</t>
  </si>
  <si>
    <t>HO/V/29/G0001903</t>
  </si>
  <si>
    <t>OGUNNAIKE OLUSEUN A. MR.</t>
  </si>
  <si>
    <t>D00085491</t>
  </si>
  <si>
    <t>HO/V/29/G0003475</t>
  </si>
  <si>
    <t>08-Nov-2010</t>
  </si>
  <si>
    <t>MR &amp; MRS JEFFERY TAYLAUR</t>
  </si>
  <si>
    <t>D00064402</t>
  </si>
  <si>
    <t>HO/V/29/G0001567</t>
  </si>
  <si>
    <t>18-Jan-2009</t>
  </si>
  <si>
    <t>17-Jan-2010</t>
  </si>
  <si>
    <t>OLATUNDE KOLA PASTOR</t>
  </si>
  <si>
    <t>D00066733</t>
  </si>
  <si>
    <t>D00071583</t>
  </si>
  <si>
    <t>HO/V/29/G0002715</t>
  </si>
  <si>
    <t>08-Sep-2009</t>
  </si>
  <si>
    <t>ADEDEJI KAYODE I. MR.</t>
  </si>
  <si>
    <t>D00067041</t>
  </si>
  <si>
    <t>HO/V/29/G0002535</t>
  </si>
  <si>
    <t>19-Mar-2010</t>
  </si>
  <si>
    <t>FOLUKE OLADAPO</t>
  </si>
  <si>
    <t>D00098328</t>
  </si>
  <si>
    <t>HO/F/01/G0000590</t>
  </si>
  <si>
    <t>LAGOS METROPOLITAN AREA TRANSPORT AUTHORITY</t>
  </si>
  <si>
    <t>D00064289</t>
  </si>
  <si>
    <t>HO/V/29/G0003597</t>
  </si>
  <si>
    <t>07-Jan-2009</t>
  </si>
  <si>
    <t>SANNI OLA MR.</t>
  </si>
  <si>
    <t>D00078416</t>
  </si>
  <si>
    <t>HO/V/29/G0002378</t>
  </si>
  <si>
    <t>BASSEY GODWIN MR.</t>
  </si>
  <si>
    <t>D00080218</t>
  </si>
  <si>
    <t>HO/V/29/G0003968</t>
  </si>
  <si>
    <t>11-Jan-2010</t>
  </si>
  <si>
    <t>10-Jan-2011</t>
  </si>
  <si>
    <t>TIJANI OLAWALE MR</t>
  </si>
  <si>
    <t>D00081188</t>
  </si>
  <si>
    <t>D00100774</t>
  </si>
  <si>
    <t>HO/V/29/G0004010</t>
  </si>
  <si>
    <t>OGUNSANYA WOLE MR</t>
  </si>
  <si>
    <t>D00102214</t>
  </si>
  <si>
    <t>HO/V/29/G0004104</t>
  </si>
  <si>
    <t>ADEDEJI AJI ISIAKA ADEGOKE ALH</t>
  </si>
  <si>
    <t>B0250/HO</t>
  </si>
  <si>
    <t>PARAMOUNT EDGE INS. BROKERS</t>
  </si>
  <si>
    <t>D00083379</t>
  </si>
  <si>
    <t>ho/v/29/g0004356</t>
  </si>
  <si>
    <t>OKONKWO FELIX IKE MR.</t>
  </si>
  <si>
    <t>D00067119</t>
  </si>
  <si>
    <t>HO/A/03/G0000161</t>
  </si>
  <si>
    <t>ADEGBOYE ADETAYO MR.</t>
  </si>
  <si>
    <t>D00067118</t>
  </si>
  <si>
    <t>HO/F/01/G0000504</t>
  </si>
  <si>
    <t>27-Mar-2010</t>
  </si>
  <si>
    <t>28-Apr-2009</t>
  </si>
  <si>
    <t>D00067431</t>
  </si>
  <si>
    <t>HO/V/29/G0003745</t>
  </si>
  <si>
    <t>OGUNLEYE VICTOR OLUFEMI</t>
  </si>
  <si>
    <t>D00073091</t>
  </si>
  <si>
    <t>HO/V/29/G0003438</t>
  </si>
  <si>
    <t>13-Oct-2009</t>
  </si>
  <si>
    <t>12-Oct-2010</t>
  </si>
  <si>
    <t>OMOLOLA OLA</t>
  </si>
  <si>
    <t>D00072868</t>
  </si>
  <si>
    <t>HO/V/29/G0002874</t>
  </si>
  <si>
    <t>08-Oct-2010</t>
  </si>
  <si>
    <t>ONI TOLULOPE MR.</t>
  </si>
  <si>
    <t>D00064463</t>
  </si>
  <si>
    <t>HO/V/29/G0003156</t>
  </si>
  <si>
    <t>24-Feb-2008</t>
  </si>
  <si>
    <t>SEGUN OPESEITAN</t>
  </si>
  <si>
    <t>24-Apr-2009</t>
  </si>
  <si>
    <t>D00067081</t>
  </si>
  <si>
    <t>HO/V/29/G0003728</t>
  </si>
  <si>
    <t>YAHAYA OLAYIWOLA MR.</t>
  </si>
  <si>
    <t>D00066653</t>
  </si>
  <si>
    <t>HO/V/29/G0003705</t>
  </si>
  <si>
    <t>18-Mar-2009</t>
  </si>
  <si>
    <t>LAWAL MODUPE MRS</t>
  </si>
  <si>
    <t>09-Jun-2009</t>
  </si>
  <si>
    <t>D00067228</t>
  </si>
  <si>
    <t>HO/F/01/G0000439</t>
  </si>
  <si>
    <t>WILLIAMS L.A. MR. &amp; MRS.</t>
  </si>
  <si>
    <t>D00067400</t>
  </si>
  <si>
    <t>HO/A/16/G0000173</t>
  </si>
  <si>
    <t>25-Apr-2010</t>
  </si>
  <si>
    <t>WILLIAMS L.A. MR &amp; MRS</t>
  </si>
  <si>
    <t>26-Jun-2009</t>
  </si>
  <si>
    <t>D00069476</t>
  </si>
  <si>
    <t>HO/V/29/G0003848</t>
  </si>
  <si>
    <t>ADEBAYO ADEBOYE CLEMENT</t>
  </si>
  <si>
    <t>D00067977</t>
  </si>
  <si>
    <t>HO/V/29/G0003731</t>
  </si>
  <si>
    <t>11-May-2009</t>
  </si>
  <si>
    <t>OWOEYE ADEKUNLE MR.</t>
  </si>
  <si>
    <t>D00070913</t>
  </si>
  <si>
    <t>HO/V/29/G0003913</t>
  </si>
  <si>
    <t>12-Aug-2009</t>
  </si>
  <si>
    <t>11-Aug-2010</t>
  </si>
  <si>
    <t>ADEGBITE OLUKUNLE MR</t>
  </si>
  <si>
    <t>D00071702</t>
  </si>
  <si>
    <t>HO/V/29/G0003949</t>
  </si>
  <si>
    <t>PROF A.O EKUNDAYO</t>
  </si>
  <si>
    <t>20-Oct-2009</t>
  </si>
  <si>
    <t>D00072180</t>
  </si>
  <si>
    <t>HO/V/29/G0003972</t>
  </si>
  <si>
    <t>YETUNDE SALAKO FOLASADE MRS</t>
  </si>
  <si>
    <t>D00072816</t>
  </si>
  <si>
    <t>HO/V/29/G0004009</t>
  </si>
  <si>
    <t>26-Oct-2009</t>
  </si>
  <si>
    <t>25-Oct-2010</t>
  </si>
  <si>
    <t>OLUSOLA IDOWU</t>
  </si>
  <si>
    <t>D00070915</t>
  </si>
  <si>
    <t>D00068652</t>
  </si>
  <si>
    <t>HO/V/29/G0003806</t>
  </si>
  <si>
    <t>16-May-2009</t>
  </si>
  <si>
    <t>KADIRI J.S. MR.</t>
  </si>
  <si>
    <t>D00074563</t>
  </si>
  <si>
    <t>HO/V/29/G0004073</t>
  </si>
  <si>
    <t>03-Dec-2010</t>
  </si>
  <si>
    <t>AKALA FRANCISCA A. DR.</t>
  </si>
  <si>
    <t>D00074611</t>
  </si>
  <si>
    <t>HO/V/29/G0004090</t>
  </si>
  <si>
    <t>OSUNKEYE YEJIDE MRS.</t>
  </si>
  <si>
    <t>D00077914</t>
  </si>
  <si>
    <t>HO/F/01/G0000471</t>
  </si>
  <si>
    <t>15-Jan-2010</t>
  </si>
  <si>
    <t>YEMILOLA OKANLAWON (MRS.)</t>
  </si>
  <si>
    <t>D00078764</t>
  </si>
  <si>
    <t>HO/F/01/G0000535</t>
  </si>
  <si>
    <t>OMOTOSHO YOMI MR</t>
  </si>
  <si>
    <t>D00078605</t>
  </si>
  <si>
    <t>HO/V/29/G0004246</t>
  </si>
  <si>
    <t>ADEOJO TITI MRS</t>
  </si>
  <si>
    <t>D00079246</t>
  </si>
  <si>
    <t>HO/V/29/G0004272</t>
  </si>
  <si>
    <t>IYAMU IMADE JENNIFER MISS</t>
  </si>
  <si>
    <t>D00077854</t>
  </si>
  <si>
    <t>HO/F/01/G0000501</t>
  </si>
  <si>
    <t>13-Feb-2011</t>
  </si>
  <si>
    <t>KANU NWANKWO</t>
  </si>
  <si>
    <t>D00075684</t>
  </si>
  <si>
    <t>HO/V/29/G0004145</t>
  </si>
  <si>
    <t>OGUNYEMI SAMSON MR</t>
  </si>
  <si>
    <t>D00080840</t>
  </si>
  <si>
    <t>HO/V/29/G0004327</t>
  </si>
  <si>
    <t>DANIEL FOLORUNSHO AYOKUNLE MR</t>
  </si>
  <si>
    <t>D00091909</t>
  </si>
  <si>
    <t>HO/V/29/G0004231</t>
  </si>
  <si>
    <t>BABOR-EGEREGOR TOKUNBO MRS.</t>
  </si>
  <si>
    <t>D00094936</t>
  </si>
  <si>
    <t>HO/A/16/G0000248</t>
  </si>
  <si>
    <t>BABOR-EGEREGOR TOKUNBOH MRS</t>
  </si>
  <si>
    <t>D00094918</t>
  </si>
  <si>
    <t>HO/F/01/G0000538</t>
  </si>
  <si>
    <t>D00094443</t>
  </si>
  <si>
    <t>HO/V/29/G0005004</t>
  </si>
  <si>
    <t>14-Jun-2011</t>
  </si>
  <si>
    <t>13-Jun-2012</t>
  </si>
  <si>
    <t>BELGORE ISIAKA OLARONGBE</t>
  </si>
  <si>
    <t>D00079168</t>
  </si>
  <si>
    <t>HO/V/29/G0004268</t>
  </si>
  <si>
    <t>ELODIMOR EDWIN MR.</t>
  </si>
  <si>
    <t>B0301/HO</t>
  </si>
  <si>
    <t>NISSI INSURANCE BROKERS LTD</t>
  </si>
  <si>
    <t>D00100190</t>
  </si>
  <si>
    <t>HO/V/29/G0001457</t>
  </si>
  <si>
    <t>CHIEF ADEDAYO MEGBOPE</t>
  </si>
  <si>
    <t>D00069098</t>
  </si>
  <si>
    <t>HO/V/29/G0003833</t>
  </si>
  <si>
    <t>ASHAFA FUNMILAYO MRS</t>
  </si>
  <si>
    <t>D00074756</t>
  </si>
  <si>
    <t>HO/V/29/G0004126</t>
  </si>
  <si>
    <t>AKINDIPE JOSHUA KEHINDE</t>
  </si>
  <si>
    <t>D00070360</t>
  </si>
  <si>
    <t>HO/V/29/G0003888</t>
  </si>
  <si>
    <t>24-Jul-2009</t>
  </si>
  <si>
    <t>23-Jul-2010</t>
  </si>
  <si>
    <t>ENGR. SAMUEL ADEGBOYEGA</t>
  </si>
  <si>
    <t>D00084299</t>
  </si>
  <si>
    <t>HO/V/29/G0003981</t>
  </si>
  <si>
    <t>OMOLE SUNDAY O. MR &amp; MRS</t>
  </si>
  <si>
    <t>D00095141</t>
  </si>
  <si>
    <t>HO/V/29/G0003866</t>
  </si>
  <si>
    <t>ADETIMEHIN OLUWOLE MR</t>
  </si>
  <si>
    <t>D00067450</t>
  </si>
  <si>
    <t>HO/V/29/G0003747</t>
  </si>
  <si>
    <t>ABDULMALIK OLAIDE FAUZIAH</t>
  </si>
  <si>
    <t>D00071093</t>
  </si>
  <si>
    <t>HO/V/29/G0003922</t>
  </si>
  <si>
    <t>MALIK KAZEEM</t>
  </si>
  <si>
    <t>B0332/HO</t>
  </si>
  <si>
    <t>BLYTHE INSURANCE BROKERS LTD</t>
  </si>
  <si>
    <t>D00066001</t>
  </si>
  <si>
    <t>HO/V/29/G0003170</t>
  </si>
  <si>
    <t>IDOWU ABIMBOLA SADE</t>
  </si>
  <si>
    <t>09-Mar-2011</t>
  </si>
  <si>
    <t>D00090461</t>
  </si>
  <si>
    <t>HO/V/29/G0004647</t>
  </si>
  <si>
    <t>EPE LOCAL GOVERNMENT</t>
  </si>
  <si>
    <t>B0352/HO</t>
  </si>
  <si>
    <t>BG INSURANCE BROKERS LTD</t>
  </si>
  <si>
    <t>D00079071</t>
  </si>
  <si>
    <t>HO/A/16/G0000196</t>
  </si>
  <si>
    <t>04-Apr-2010</t>
  </si>
  <si>
    <t>03-Apr-2011</t>
  </si>
  <si>
    <t>OLASUPO AKIN MR.</t>
  </si>
  <si>
    <t>B0355/HO</t>
  </si>
  <si>
    <t>INDENT INSURANCE BROKERS LTD.</t>
  </si>
  <si>
    <t>D00064968</t>
  </si>
  <si>
    <t>HO/A/16/G0000086</t>
  </si>
  <si>
    <t>AYENI BABATUNDE OLADIMEJI (MR)</t>
  </si>
  <si>
    <t>D00074588</t>
  </si>
  <si>
    <t>HO/V/29/G0003038</t>
  </si>
  <si>
    <t>10-Dec-2009</t>
  </si>
  <si>
    <t>09-Dec-2010</t>
  </si>
  <si>
    <t>SULE HAMMED MR.</t>
  </si>
  <si>
    <t>D00076207</t>
  </si>
  <si>
    <t>28-Nov-2009</t>
  </si>
  <si>
    <t>D00097905</t>
  </si>
  <si>
    <t>HO/V/29/G0003948</t>
  </si>
  <si>
    <t>08-Sep-2011</t>
  </si>
  <si>
    <t>KEMI SOTIMINU</t>
  </si>
  <si>
    <t>D00085153</t>
  </si>
  <si>
    <t>HO/V/29/G0004478</t>
  </si>
  <si>
    <t>BENJAMIN OLUROPO AJAYI</t>
  </si>
  <si>
    <t>D00096964</t>
  </si>
  <si>
    <t>HO/A/16/G0000252</t>
  </si>
  <si>
    <t>OLADIGBOLU ABIDEMI &amp; MRS. FOLAKE MR.</t>
  </si>
  <si>
    <t>28-Sep-2010</t>
  </si>
  <si>
    <t>D00083214</t>
  </si>
  <si>
    <t>HO/V/29/G0004425</t>
  </si>
  <si>
    <t>OLADIRAN AKINYEMI MR. &amp; MRS.</t>
  </si>
  <si>
    <t>B0372/HO</t>
  </si>
  <si>
    <t>GLOBAL TREND INSURANCE BROKERS LIMITED</t>
  </si>
  <si>
    <t>D00099921</t>
  </si>
  <si>
    <t>HO/V/29/G0005167</t>
  </si>
  <si>
    <t>MRS. KALEJAYE OLUWAFUNMILOLA</t>
  </si>
  <si>
    <t>D00099913</t>
  </si>
  <si>
    <t>HO/V/29/G0004025</t>
  </si>
  <si>
    <t>KALEJAIYE DOTUN KAYODE (MR)</t>
  </si>
  <si>
    <t>B0385/HO</t>
  </si>
  <si>
    <t>SUMMERFIELD INSURANCE BROKERS LTD</t>
  </si>
  <si>
    <t>D00071537</t>
  </si>
  <si>
    <t>HO/V/29/G0003936</t>
  </si>
  <si>
    <t>25-Aug-2010</t>
  </si>
  <si>
    <t>ABU MATTHEW MR.</t>
  </si>
  <si>
    <t>D00069958</t>
  </si>
  <si>
    <t>HO/F/01/G0000509</t>
  </si>
  <si>
    <t>ERIBAKE TUNDE MR &amp; MRS</t>
  </si>
  <si>
    <t>D00069866</t>
  </si>
  <si>
    <t>HO/V/29/G0003859</t>
  </si>
  <si>
    <t>OLUSOLA AKINTAJUWA</t>
  </si>
  <si>
    <t>D00070004</t>
  </si>
  <si>
    <t>HO/V/29/G0003872</t>
  </si>
  <si>
    <t>S. O AKINTAJUWA MRS.</t>
  </si>
  <si>
    <t>B0443/HO</t>
  </si>
  <si>
    <t>D00081706</t>
  </si>
  <si>
    <t>HO/V/29/G0003889</t>
  </si>
  <si>
    <t>AJIBOYE AKINWUMI I. MR. &amp; MRS.</t>
  </si>
  <si>
    <t>B0444/HO</t>
  </si>
  <si>
    <t>GLOBAL RISKS NETWORK INS BROKERS LTD</t>
  </si>
  <si>
    <t>D00091454</t>
  </si>
  <si>
    <t>HO/V/30/G0000294</t>
  </si>
  <si>
    <t>08-Mar-2011</t>
  </si>
  <si>
    <t>NIGERIA MARITIME &amp; SAFETY AGENCY</t>
  </si>
  <si>
    <t>D00091455</t>
  </si>
  <si>
    <t>B0497/HO</t>
  </si>
  <si>
    <t>TRM INSURANCE BROKERS LTD</t>
  </si>
  <si>
    <t>D00094612</t>
  </si>
  <si>
    <t>HO/V/29/G0004795</t>
  </si>
  <si>
    <t>07-Jun-2011</t>
  </si>
  <si>
    <t>06-Jun-2012</t>
  </si>
  <si>
    <t>TOKOYA TOPE (CHIEF)</t>
  </si>
  <si>
    <t>D00094491</t>
  </si>
  <si>
    <t>HO/F/01/G0000576</t>
  </si>
  <si>
    <t>D00067197</t>
  </si>
  <si>
    <t>HO/V/29/G0003648</t>
  </si>
  <si>
    <t>OGUNBANWO LEKAN MR. &amp; MRS.</t>
  </si>
  <si>
    <t>D00074297</t>
  </si>
  <si>
    <t>HO/V/29/G0004086</t>
  </si>
  <si>
    <t>15-Dec-2009</t>
  </si>
  <si>
    <t>OLADELE OYEDELE KAZEEM MR.</t>
  </si>
  <si>
    <t>17-Jun-2010</t>
  </si>
  <si>
    <t>D00075466</t>
  </si>
  <si>
    <t>HO/V/29/G0004137</t>
  </si>
  <si>
    <t>25-Dec-2009</t>
  </si>
  <si>
    <t>ONIYA OLUSOLA ADEKUNLE MR.</t>
  </si>
  <si>
    <t>D00078489</t>
  </si>
  <si>
    <t>HO/V/29/G0003668</t>
  </si>
  <si>
    <t>BANK-OLEMOH OLADELE MR.</t>
  </si>
  <si>
    <t>D00077071</t>
  </si>
  <si>
    <t>HO/V/29/G0004007</t>
  </si>
  <si>
    <t>CHUKWUEMEKA &amp; IBIDUN UKEGBU</t>
  </si>
  <si>
    <t>D00086241</t>
  </si>
  <si>
    <t>15-Dec-2010</t>
  </si>
  <si>
    <t>D00065781</t>
  </si>
  <si>
    <t>HO/V/29/G0003671</t>
  </si>
  <si>
    <t>ADEGBOYEGA YEMI .J. MR &amp; MRS</t>
  </si>
  <si>
    <t>D00076672</t>
  </si>
  <si>
    <t>D00085496</t>
  </si>
  <si>
    <t>HO/A/37/G0000016</t>
  </si>
  <si>
    <t>28-Nov-2010</t>
  </si>
  <si>
    <t>27-Nov-2011</t>
  </si>
  <si>
    <t>ODUNLAMI ADENIYI DR.</t>
  </si>
  <si>
    <t>A0015/HO</t>
  </si>
  <si>
    <t>MR. KOFI SAGOE</t>
  </si>
  <si>
    <t>D00084044</t>
  </si>
  <si>
    <t>HO/V/29/G0003150</t>
  </si>
  <si>
    <t>ODUWOLE OLOLADE A MRS.</t>
  </si>
  <si>
    <t>D00085162</t>
  </si>
  <si>
    <t>D00100752</t>
  </si>
  <si>
    <t>HO/V/29/G0002403</t>
  </si>
  <si>
    <t>14-Jan-2012</t>
  </si>
  <si>
    <t>REV. O. A. OYEWOLE</t>
  </si>
  <si>
    <t>15-Feb-2010</t>
  </si>
  <si>
    <t>D00076210</t>
  </si>
  <si>
    <t>HO/V/29/G0003111</t>
  </si>
  <si>
    <t>OMOLARA OSUNSOKO</t>
  </si>
  <si>
    <t>D00095966</t>
  </si>
  <si>
    <t>HO/V/29/G0003343</t>
  </si>
  <si>
    <t>ADIGUN M.A MR</t>
  </si>
  <si>
    <t>D00079693</t>
  </si>
  <si>
    <t>HO/V/30/G0000305</t>
  </si>
  <si>
    <t>OLUYEDE OLUWOLE O. DR</t>
  </si>
  <si>
    <t>D00077112</t>
  </si>
  <si>
    <t>HO/V/29/G0003172</t>
  </si>
  <si>
    <t>AMINA MUHAMMED</t>
  </si>
  <si>
    <t>D00093968</t>
  </si>
  <si>
    <t>D00093992</t>
  </si>
  <si>
    <t>27-Jun-2011</t>
  </si>
  <si>
    <t>09-Jun-2011</t>
  </si>
  <si>
    <t>D00094319</t>
  </si>
  <si>
    <t>D00094355</t>
  </si>
  <si>
    <t>03-Jul-2011</t>
  </si>
  <si>
    <t>17-Jul-2011</t>
  </si>
  <si>
    <t>08-Jul-2011</t>
  </si>
  <si>
    <t>D00095579</t>
  </si>
  <si>
    <t>30-Jul-2011</t>
  </si>
  <si>
    <t>13-Aug-2011</t>
  </si>
  <si>
    <t>D00096064</t>
  </si>
  <si>
    <t>D00097085</t>
  </si>
  <si>
    <t>17-Sep-2011</t>
  </si>
  <si>
    <t>D00097637</t>
  </si>
  <si>
    <t>07-Oct-2011</t>
  </si>
  <si>
    <t>D00097729</t>
  </si>
  <si>
    <t>11-Oct-2011</t>
  </si>
  <si>
    <t>D00099219</t>
  </si>
  <si>
    <t>D00100001</t>
  </si>
  <si>
    <t>28-Nov-2011</t>
  </si>
  <si>
    <t>D00100561</t>
  </si>
  <si>
    <t>03-Dec-2011</t>
  </si>
  <si>
    <t>D00100557</t>
  </si>
  <si>
    <t>25-Feb-2012</t>
  </si>
  <si>
    <t>D00100598</t>
  </si>
  <si>
    <t>27-Jan-2012</t>
  </si>
  <si>
    <t>D00101569</t>
  </si>
  <si>
    <t>21-Aug-2011</t>
  </si>
  <si>
    <t>16-Dec-2011</t>
  </si>
  <si>
    <t>D00101581</t>
  </si>
  <si>
    <t>D00101630</t>
  </si>
  <si>
    <t>D00101704</t>
  </si>
  <si>
    <t>D00102045</t>
  </si>
  <si>
    <t>D00097680</t>
  </si>
  <si>
    <t>HO/V/29/G0003769</t>
  </si>
  <si>
    <t>OLOKO ADETUNJI MR</t>
  </si>
  <si>
    <t>D00098857</t>
  </si>
  <si>
    <t>HO/V/29/G0000069</t>
  </si>
  <si>
    <t>22-Oct-2011</t>
  </si>
  <si>
    <t>PROF. G. A. OLAWOYIN</t>
  </si>
  <si>
    <t>D00100260</t>
  </si>
  <si>
    <t>HO/V/29/G0003600</t>
  </si>
  <si>
    <t>BISHOP MIKE OKONKWO</t>
  </si>
  <si>
    <t>D00079829</t>
  </si>
  <si>
    <t>HO/V/30/G0000315</t>
  </si>
  <si>
    <t>D00082202</t>
  </si>
  <si>
    <t>HO/V/29/G0003794</t>
  </si>
  <si>
    <t>05-Aug-2011</t>
  </si>
  <si>
    <t>MUSTAPHA AJI GANI OLAWALE ALH</t>
  </si>
  <si>
    <t>D00098685</t>
  </si>
  <si>
    <t>HO/V/29/G0004429</t>
  </si>
  <si>
    <t>KEHINDE OGUNDIPE</t>
  </si>
  <si>
    <t>D00101243</t>
  </si>
  <si>
    <t>HO/V/30/G0000359</t>
  </si>
  <si>
    <t>FEDERAL MINISTRY OF WATER RESOURCES</t>
  </si>
  <si>
    <t>02-Mar-2012</t>
  </si>
  <si>
    <t>D00086394</t>
  </si>
  <si>
    <t>HO/A/09/S0000026</t>
  </si>
  <si>
    <t>SEAWOLF OILFIELD SERVICES LIMITED</t>
  </si>
  <si>
    <t>D00086618</t>
  </si>
  <si>
    <t>HO/E/23/S0000023</t>
  </si>
  <si>
    <t>WALTERSMITH PETROMAN OIL LIMITED WALTERSMITH</t>
  </si>
  <si>
    <t>D00067328</t>
  </si>
  <si>
    <t>HO/V/29/S0000010</t>
  </si>
  <si>
    <t>01-Oct-2008</t>
  </si>
  <si>
    <t>GENERAL ELECTRIC INT'L OPERATIONS NIG. L</t>
  </si>
  <si>
    <t>D00064575</t>
  </si>
  <si>
    <t>HO/F/01/S0000041</t>
  </si>
  <si>
    <t>22-May-2009</t>
  </si>
  <si>
    <t>D00068346</t>
  </si>
  <si>
    <t>HO/A/15/S0000015</t>
  </si>
  <si>
    <t>D00099748</t>
  </si>
  <si>
    <t>25-Jun-2010</t>
  </si>
  <si>
    <t>D00080832</t>
  </si>
  <si>
    <t>HO/V/29/S0000009</t>
  </si>
  <si>
    <t>OANDO GROUP</t>
  </si>
  <si>
    <t>D00088906</t>
  </si>
  <si>
    <t>D00101828</t>
  </si>
  <si>
    <t>D00089797</t>
  </si>
  <si>
    <t>HO/V/29/S0000085</t>
  </si>
  <si>
    <t>EMPLOYEES OF OANDO PLC</t>
  </si>
  <si>
    <t>D00075721</t>
  </si>
  <si>
    <t>HO/A/11/S0000014</t>
  </si>
  <si>
    <t>26-Feb-2010</t>
  </si>
  <si>
    <t>BG GROUP</t>
  </si>
  <si>
    <t>D00076734</t>
  </si>
  <si>
    <t>D00097420</t>
  </si>
  <si>
    <t>HO/V/30/S0000056</t>
  </si>
  <si>
    <t>SIMBI OIL &amp; GAS LIMITED</t>
  </si>
  <si>
    <t>FOLAWIYO ENERGY</t>
  </si>
  <si>
    <t>HO/A/05/S0000004</t>
  </si>
  <si>
    <t>SAF PETROLEUM LIMITED</t>
  </si>
  <si>
    <t>D00093073</t>
  </si>
  <si>
    <t>D00071646</t>
  </si>
  <si>
    <t>HO/M/27/S0000024</t>
  </si>
  <si>
    <t>SHELL PETROLEUM DEV. COMPANY</t>
  </si>
  <si>
    <t>D00081734</t>
  </si>
  <si>
    <t>HO/A/15/S0000037</t>
  </si>
  <si>
    <t>FYMAK MARINE &amp; OIL SERVICES LIMITED</t>
  </si>
  <si>
    <t>D00088428</t>
  </si>
  <si>
    <t>HO/A/11/S0000019</t>
  </si>
  <si>
    <t>D00099795</t>
  </si>
  <si>
    <t>HO/A/09/S0000014</t>
  </si>
  <si>
    <t>26-Sep-2011</t>
  </si>
  <si>
    <t>D00067109</t>
  </si>
  <si>
    <t>HO/F/01/S0000055</t>
  </si>
  <si>
    <t>20-Apr-2008</t>
  </si>
  <si>
    <t>ALCONI NIGERIA LIMITED</t>
  </si>
  <si>
    <t>D00070814</t>
  </si>
  <si>
    <t>HO/A/15/S0000017</t>
  </si>
  <si>
    <t>GRAND PETROLEUM &amp; CHEMICALS LIMITED</t>
  </si>
  <si>
    <t>D00071456</t>
  </si>
  <si>
    <t>HO/M/27/S0000023</t>
  </si>
  <si>
    <t>23-Feb-2010</t>
  </si>
  <si>
    <t>D00072254</t>
  </si>
  <si>
    <t>28-Sep-2009</t>
  </si>
  <si>
    <t>27-Dec-2009</t>
  </si>
  <si>
    <t>D00072371</t>
  </si>
  <si>
    <t>D00071450</t>
  </si>
  <si>
    <t>HO/M/27/S0000034</t>
  </si>
  <si>
    <t>NOSAK DISTILLERIES LTD.</t>
  </si>
  <si>
    <t>D00076213</t>
  </si>
  <si>
    <t>D00076851</t>
  </si>
  <si>
    <t>D00078695</t>
  </si>
  <si>
    <t>D00079489</t>
  </si>
  <si>
    <t>D00084425</t>
  </si>
  <si>
    <t>20-Sep-2010</t>
  </si>
  <si>
    <t>19-Dec-2010</t>
  </si>
  <si>
    <t>D00081788</t>
  </si>
  <si>
    <t>D00085126</t>
  </si>
  <si>
    <t>26-Oct-2010</t>
  </si>
  <si>
    <t>D00088339</t>
  </si>
  <si>
    <t>D00088443</t>
  </si>
  <si>
    <t>D00092110</t>
  </si>
  <si>
    <t>D00092411</t>
  </si>
  <si>
    <t>D00093662</t>
  </si>
  <si>
    <t>D00093023</t>
  </si>
  <si>
    <t>D00094745</t>
  </si>
  <si>
    <t>D00093562</t>
  </si>
  <si>
    <t>D00096037</t>
  </si>
  <si>
    <t>HO/F/01/S0000029</t>
  </si>
  <si>
    <t>D00081984</t>
  </si>
  <si>
    <t>HO/V/30/S0000082</t>
  </si>
  <si>
    <t>VICOLLINS OIL &amp; CO. LIMITED</t>
  </si>
  <si>
    <t>D00065620</t>
  </si>
  <si>
    <t>HO/V/30/S0000032</t>
  </si>
  <si>
    <t>WINOIL LIMITED</t>
  </si>
  <si>
    <t>SWIFT INSURANCE BROKERS LTD</t>
  </si>
  <si>
    <t>D00076887</t>
  </si>
  <si>
    <t>HO/M/27/S0000043</t>
  </si>
  <si>
    <t>ZENON PETROLEUM AND GAS LIMITED</t>
  </si>
  <si>
    <t>D00081548</t>
  </si>
  <si>
    <t>D00082882</t>
  </si>
  <si>
    <t>HO/M/27/S0000036</t>
  </si>
  <si>
    <t>D00094562</t>
  </si>
  <si>
    <t>HO/V/30/S0000011</t>
  </si>
  <si>
    <t>FORTE OIL PLC</t>
  </si>
  <si>
    <t>D00066015</t>
  </si>
  <si>
    <t>HO/V/29/S0000066</t>
  </si>
  <si>
    <t>WESTCOM TECH. &amp; ENERGY/FUNSO SOBANDE</t>
  </si>
  <si>
    <t>B0112/HO</t>
  </si>
  <si>
    <t>CRYSTAL TRUST INSURANCE BROKER</t>
  </si>
  <si>
    <t>D00098401</t>
  </si>
  <si>
    <t>HO/V/29/S0000086</t>
  </si>
  <si>
    <t>06-Jun-2011</t>
  </si>
  <si>
    <t>PAN OCEAN OIL CORPORATION (NIGERIA)</t>
  </si>
  <si>
    <t>D00068040</t>
  </si>
  <si>
    <t>HO/A/15/S0000023</t>
  </si>
  <si>
    <t>11-May-2010</t>
  </si>
  <si>
    <t>GALAXY OILFIELDS RESOURCES NIG LTD</t>
  </si>
  <si>
    <t>30-Mar-2011</t>
  </si>
  <si>
    <t>D00091694</t>
  </si>
  <si>
    <t>HO/A/15/S0000044</t>
  </si>
  <si>
    <t>24-Mar-2011</t>
  </si>
  <si>
    <t>HOT-HED NIGERIA LIMITED</t>
  </si>
  <si>
    <t>10-Feb-2011</t>
  </si>
  <si>
    <t>D00089460</t>
  </si>
  <si>
    <t>HO/V/29/S0000064</t>
  </si>
  <si>
    <t>D00089459</t>
  </si>
  <si>
    <t>HO/V/30/S0000035</t>
  </si>
  <si>
    <t>D00092913</t>
  </si>
  <si>
    <t>HO/A/07/S0000013</t>
  </si>
  <si>
    <t>OILSERV LIMITED</t>
  </si>
  <si>
    <t>D00094303</t>
  </si>
  <si>
    <t>D00080878</t>
  </si>
  <si>
    <t>HO/V/30/S0000022</t>
  </si>
  <si>
    <t>D00080879</t>
  </si>
  <si>
    <t>D00077882</t>
  </si>
  <si>
    <t>HO/V/30/S0000045</t>
  </si>
  <si>
    <t>D00089575</t>
  </si>
  <si>
    <t>HO/V/30/S0000021</t>
  </si>
  <si>
    <t>D00089578</t>
  </si>
  <si>
    <t>D00105818</t>
  </si>
  <si>
    <t>HO/V/29/S0000053</t>
  </si>
  <si>
    <t>D00065027</t>
  </si>
  <si>
    <t>HO/V/30/S0000031</t>
  </si>
  <si>
    <t>11-Jan-2009</t>
  </si>
  <si>
    <t>10-Jan-2010</t>
  </si>
  <si>
    <t>GEOPLEX (WEST AFRICA) LIMITED</t>
  </si>
  <si>
    <t>D00066540</t>
  </si>
  <si>
    <t>HO/A/15/S0000022</t>
  </si>
  <si>
    <t>WEST AFRICA BITUMEN EMULSION CO. LIMITED</t>
  </si>
  <si>
    <t>D00075942</t>
  </si>
  <si>
    <t>D00075935</t>
  </si>
  <si>
    <t>HO/F/01/S0000057</t>
  </si>
  <si>
    <t>D00076004</t>
  </si>
  <si>
    <t>HO/F/01/S0000070</t>
  </si>
  <si>
    <t>WABECO PETROLEUM LIMITED</t>
  </si>
  <si>
    <t>D00086635</t>
  </si>
  <si>
    <t>HO/M/27/S0000049</t>
  </si>
  <si>
    <t>23-Dec-2010</t>
  </si>
  <si>
    <t>NIGERIAN NATIONAL PETROLEUM CORPORATION NNPC</t>
  </si>
  <si>
    <t>D00081652</t>
  </si>
  <si>
    <t>HO/V/31/S0000001</t>
  </si>
  <si>
    <t>29-Jun-2011</t>
  </si>
  <si>
    <t>10-Sep-2011</t>
  </si>
  <si>
    <t>SEAWOLF OILFIELDS NIGERIA LTD.</t>
  </si>
  <si>
    <t>D00091779</t>
  </si>
  <si>
    <t>HO/A/03/S0000025</t>
  </si>
  <si>
    <t>D00097820</t>
  </si>
  <si>
    <t>HO/V/29/S0000051</t>
  </si>
  <si>
    <t>TONIQUE OIL SERVICES LIMITED</t>
  </si>
  <si>
    <t>D00097815</t>
  </si>
  <si>
    <t>HO/V/30/S0000039</t>
  </si>
  <si>
    <t>INTERNATIONAL ENERGY SERVICES LIMITED</t>
  </si>
  <si>
    <t>D00097821</t>
  </si>
  <si>
    <t>D00098113</t>
  </si>
  <si>
    <t>GLANVILL</t>
  </si>
  <si>
    <t>SUMMARY OF AGE ANALYSIS OF OUTSTANDING PREMIUM FOR YEARS 2009 - 2011</t>
  </si>
  <si>
    <t>CODE</t>
  </si>
  <si>
    <t>NAME</t>
  </si>
  <si>
    <t>CUSTODIAN AND ALLIED INSURANCE LTD</t>
  </si>
  <si>
    <t>SENFORCE INSURANCE BROKERS</t>
  </si>
  <si>
    <t>CAPITAL TRUST INSURANCE BROKERS</t>
  </si>
  <si>
    <t>MULTICORN INSURANCE BROKERS</t>
  </si>
  <si>
    <t>GOLDFISH INSURANCE BROKERS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</si>
</sst>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0_);_(* \(#,##0.00\);_(* \-??_);_(@_)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color indexed="8"/>
      <name val="Times New Roman"/>
      <family val="1"/>
    </font>
    <font>
      <sz val="8"/>
      <color indexed="8"/>
      <name val="Times New Roman"/>
      <family val="1"/>
    </font>
    <font>
      <sz val="9.1999999999999993"/>
      <color indexed="8"/>
      <name val="Times New Roman"/>
      <family val="1"/>
    </font>
    <font>
      <sz val="9.1999999999999993"/>
      <color indexed="8"/>
      <name val="Times New Roman"/>
      <family val="1"/>
    </font>
    <font>
      <sz val="10"/>
      <color indexed="8"/>
      <name val="MS Sans Serif"/>
      <family val="2"/>
    </font>
    <font>
      <u/>
      <sz val="11"/>
      <color theme="10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MS Sans Serif"/>
      <family val="2"/>
    </font>
    <font>
      <sz val="8"/>
      <name val="Times New Roman"/>
      <family val="1"/>
    </font>
    <font>
      <sz val="11"/>
      <color rgb="FF0061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20"/>
      <name val="Calibri"/>
      <family val="2"/>
    </font>
    <font>
      <sz val="11"/>
      <color indexed="17"/>
      <name val="Calibri"/>
      <family val="2"/>
    </font>
    <font>
      <sz val="10"/>
      <color indexed="8"/>
      <name val="Times New Roman"/>
      <family val="1"/>
    </font>
    <font>
      <sz val="10"/>
      <color indexed="8"/>
      <name val="MS Sans Serif"/>
      <family val="2"/>
    </font>
    <font>
      <sz val="9.1999999999999993"/>
      <color indexed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8"/>
      <color indexed="8"/>
      <name val="Times New Roman"/>
      <family val="1"/>
    </font>
    <font>
      <sz val="10"/>
      <color indexed="8"/>
      <name val="MS Sans Serif"/>
      <family val="2"/>
    </font>
    <font>
      <sz val="10"/>
      <name val="Arial"/>
      <family val="2"/>
    </font>
    <font>
      <sz val="8"/>
      <color theme="1"/>
      <name val="Times New Roman"/>
      <family val="1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8"/>
      <name val="Calibri"/>
      <family val="2"/>
    </font>
    <font>
      <sz val="8"/>
      <name val="Calibri"/>
      <family val="2"/>
      <charset val="1"/>
    </font>
    <font>
      <b/>
      <sz val="8"/>
      <color indexed="8"/>
      <name val="Calibri"/>
      <family val="2"/>
    </font>
    <font>
      <b/>
      <sz val="8"/>
      <name val="Calibri"/>
      <family val="2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indexed="8"/>
      <name val="Calibri"/>
      <family val="2"/>
    </font>
    <font>
      <sz val="8"/>
      <name val="MS Sans Serif"/>
      <family val="2"/>
    </font>
    <font>
      <b/>
      <sz val="8"/>
      <name val="Calibri"/>
      <family val="2"/>
      <charset val="1"/>
    </font>
    <font>
      <b/>
      <u/>
      <sz val="8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522">
    <xf numFmtId="0" fontId="0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0" fillId="0" borderId="0" applyFont="0" applyFill="0" applyBorder="0" applyAlignment="0" applyProtection="0"/>
    <xf numFmtId="0" fontId="9" fillId="0" borderId="0" applyNumberFormat="0" applyFont="0" applyFill="0" applyBorder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13" fillId="0" borderId="0"/>
    <xf numFmtId="0" fontId="13" fillId="0" borderId="0"/>
    <xf numFmtId="0" fontId="6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6" fillId="0" borderId="0"/>
    <xf numFmtId="0" fontId="13" fillId="0" borderId="0"/>
    <xf numFmtId="0" fontId="6" fillId="0" borderId="0"/>
    <xf numFmtId="0" fontId="13" fillId="0" borderId="0"/>
    <xf numFmtId="0" fontId="6" fillId="0" borderId="0"/>
    <xf numFmtId="0" fontId="6" fillId="0" borderId="0"/>
    <xf numFmtId="0" fontId="13" fillId="0" borderId="0"/>
    <xf numFmtId="43" fontId="12" fillId="0" borderId="0" applyFont="0" applyFill="0" applyBorder="0" applyAlignment="0" applyProtection="0"/>
    <xf numFmtId="0" fontId="13" fillId="0" borderId="0"/>
    <xf numFmtId="0" fontId="6" fillId="0" borderId="0"/>
    <xf numFmtId="0" fontId="6" fillId="0" borderId="0"/>
    <xf numFmtId="0" fontId="13" fillId="0" borderId="0"/>
    <xf numFmtId="0" fontId="6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13" fillId="0" borderId="0"/>
    <xf numFmtId="0" fontId="6" fillId="0" borderId="0"/>
    <xf numFmtId="0" fontId="13" fillId="0" borderId="0" applyNumberFormat="0" applyFont="0" applyFill="0" applyBorder="0" applyProtection="0">
      <alignment vertical="center"/>
    </xf>
    <xf numFmtId="0" fontId="6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13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ont="0" applyFill="0" applyBorder="0" applyProtection="0">
      <alignment vertical="center"/>
    </xf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2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43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9" fillId="0" borderId="0"/>
    <xf numFmtId="0" fontId="5" fillId="0" borderId="0"/>
    <xf numFmtId="0" fontId="7" fillId="0" borderId="0"/>
    <xf numFmtId="0" fontId="13" fillId="0" borderId="0"/>
    <xf numFmtId="0" fontId="9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3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13" fillId="0" borderId="0"/>
    <xf numFmtId="0" fontId="13" fillId="0" borderId="0"/>
    <xf numFmtId="0" fontId="7" fillId="0" borderId="0"/>
    <xf numFmtId="0" fontId="13" fillId="0" borderId="0"/>
    <xf numFmtId="0" fontId="13" fillId="0" borderId="0"/>
    <xf numFmtId="0" fontId="2" fillId="0" borderId="0"/>
    <xf numFmtId="0" fontId="7" fillId="0" borderId="0"/>
    <xf numFmtId="0" fontId="9" fillId="0" borderId="0"/>
    <xf numFmtId="0" fontId="5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 applyNumberFormat="0" applyFont="0" applyFill="0" applyBorder="0" applyProtection="0">
      <alignment vertical="center"/>
    </xf>
    <xf numFmtId="43" fontId="1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3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3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3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3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43" fontId="20" fillId="0" borderId="0" applyFont="0" applyFill="0" applyBorder="0" applyAlignment="0" applyProtection="0"/>
    <xf numFmtId="0" fontId="2" fillId="0" borderId="0" applyNumberFormat="0" applyFont="0" applyFill="0" applyBorder="0" applyProtection="0">
      <alignment vertical="center"/>
    </xf>
    <xf numFmtId="43" fontId="1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" fillId="0" borderId="0" applyNumberFormat="0" applyFont="0" applyFill="0" applyBorder="0" applyProtection="0">
      <alignment vertical="center"/>
    </xf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20" fillId="0" borderId="0"/>
    <xf numFmtId="0" fontId="21" fillId="0" borderId="0"/>
    <xf numFmtId="0" fontId="1" fillId="0" borderId="0"/>
    <xf numFmtId="0" fontId="18" fillId="0" borderId="0"/>
    <xf numFmtId="0" fontId="2" fillId="0" borderId="0"/>
    <xf numFmtId="0" fontId="21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0" fillId="0" borderId="0" applyFont="0" applyFill="0" applyBorder="0" applyAlignment="0" applyProtection="0"/>
    <xf numFmtId="0" fontId="17" fillId="0" borderId="0" applyNumberFormat="0" applyFont="0" applyFill="0" applyBorder="0" applyProtection="0">
      <alignment vertical="center"/>
    </xf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3" fillId="0" borderId="0" applyNumberFormat="0" applyFont="0" applyFill="0" applyBorder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" fillId="0" borderId="0"/>
    <xf numFmtId="0" fontId="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4" fillId="0" borderId="0"/>
    <xf numFmtId="0" fontId="1" fillId="0" borderId="0"/>
    <xf numFmtId="0" fontId="1" fillId="0" borderId="0"/>
    <xf numFmtId="43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4" fillId="0" borderId="0" applyFont="0" applyFill="0" applyBorder="0" applyAlignment="0" applyProtection="0"/>
    <xf numFmtId="0" fontId="1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4" fillId="0" borderId="0" applyFont="0" applyFill="0" applyBorder="0" applyAlignment="0" applyProtection="0"/>
    <xf numFmtId="0" fontId="20" fillId="0" borderId="0"/>
    <xf numFmtId="43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4" fillId="0" borderId="0" applyFont="0" applyFill="0" applyBorder="0" applyAlignment="0" applyProtection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4" fillId="0" borderId="0" applyFont="0" applyFill="0" applyBorder="0" applyAlignment="0" applyProtection="0"/>
    <xf numFmtId="0" fontId="2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ont="0" applyFill="0" applyBorder="0" applyProtection="0">
      <alignment vertical="center"/>
    </xf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43" fontId="24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" fillId="0" borderId="0"/>
    <xf numFmtId="43" fontId="24" fillId="0" borderId="0" applyFont="0" applyFill="0" applyBorder="0" applyAlignment="0" applyProtection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4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26">
    <xf numFmtId="0" fontId="0" fillId="0" borderId="0" xfId="0"/>
    <xf numFmtId="40" fontId="11" fillId="0" borderId="0" xfId="1458" applyNumberFormat="1" applyFont="1" applyFill="1" applyBorder="1" applyAlignment="1">
      <alignment vertical="center"/>
    </xf>
    <xf numFmtId="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4" fontId="4" fillId="0" borderId="0" xfId="0" applyNumberFormat="1" applyFont="1" applyFill="1" applyBorder="1" applyAlignment="1">
      <alignment vertical="center"/>
    </xf>
    <xf numFmtId="0" fontId="2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5" fontId="4" fillId="0" borderId="0" xfId="0" applyNumberFormat="1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4" fontId="11" fillId="0" borderId="0" xfId="0" applyNumberFormat="1" applyFont="1" applyBorder="1" applyAlignment="1">
      <alignment vertical="center"/>
    </xf>
    <xf numFmtId="0" fontId="11" fillId="0" borderId="0" xfId="1663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4" fontId="11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1" fillId="0" borderId="0" xfId="8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8" applyFont="1" applyBorder="1" applyAlignment="1">
      <alignment vertical="center"/>
    </xf>
    <xf numFmtId="40" fontId="11" fillId="0" borderId="0" xfId="0" applyNumberFormat="1" applyFont="1" applyBorder="1" applyAlignment="1">
      <alignment vertical="center"/>
    </xf>
    <xf numFmtId="40" fontId="11" fillId="0" borderId="0" xfId="0" applyNumberFormat="1" applyFont="1" applyFill="1" applyBorder="1" applyAlignment="1">
      <alignment vertical="center"/>
    </xf>
    <xf numFmtId="15" fontId="11" fillId="0" borderId="0" xfId="0" applyNumberFormat="1" applyFont="1" applyFill="1" applyBorder="1" applyAlignment="1">
      <alignment horizontal="left" vertical="center"/>
    </xf>
    <xf numFmtId="15" fontId="11" fillId="0" borderId="0" xfId="0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2" fontId="11" fillId="0" borderId="0" xfId="0" applyNumberFormat="1" applyFont="1" applyBorder="1" applyAlignment="1">
      <alignment vertical="center"/>
    </xf>
    <xf numFmtId="0" fontId="4" fillId="0" borderId="0" xfId="3781" applyFont="1" applyBorder="1" applyAlignment="1">
      <alignment vertical="center"/>
    </xf>
    <xf numFmtId="0" fontId="4" fillId="0" borderId="0" xfId="1819" applyFont="1" applyBorder="1" applyAlignment="1">
      <alignment vertical="center"/>
    </xf>
    <xf numFmtId="4" fontId="4" fillId="0" borderId="0" xfId="1819" applyNumberFormat="1" applyFont="1" applyBorder="1" applyAlignment="1">
      <alignment vertical="center"/>
    </xf>
    <xf numFmtId="0" fontId="4" fillId="0" borderId="0" xfId="6350" applyFont="1" applyBorder="1" applyAlignment="1">
      <alignment vertical="center"/>
    </xf>
    <xf numFmtId="0" fontId="4" fillId="0" borderId="0" xfId="1819" applyFont="1" applyBorder="1" applyAlignment="1">
      <alignment horizontal="left" vertical="center"/>
    </xf>
    <xf numFmtId="0" fontId="4" fillId="0" borderId="0" xfId="8" applyFont="1" applyBorder="1" applyAlignment="1">
      <alignment vertical="center"/>
    </xf>
    <xf numFmtId="4" fontId="4" fillId="0" borderId="0" xfId="6350" applyNumberFormat="1" applyFont="1" applyBorder="1" applyAlignment="1">
      <alignment vertical="center"/>
    </xf>
    <xf numFmtId="4" fontId="4" fillId="3" borderId="0" xfId="0" applyNumberFormat="1" applyFont="1" applyFill="1" applyBorder="1" applyAlignment="1">
      <alignment vertical="center"/>
    </xf>
    <xf numFmtId="0" fontId="28" fillId="0" borderId="0" xfId="0" applyFont="1"/>
    <xf numFmtId="0" fontId="29" fillId="0" borderId="0" xfId="0" applyFont="1" applyFill="1" applyBorder="1" applyAlignment="1">
      <alignment horizontal="left"/>
    </xf>
    <xf numFmtId="0" fontId="29" fillId="0" borderId="0" xfId="0" applyFont="1" applyFill="1" applyBorder="1"/>
    <xf numFmtId="40" fontId="30" fillId="0" borderId="0" xfId="1458" applyNumberFormat="1" applyFont="1" applyFill="1" applyBorder="1" applyAlignment="1" applyProtection="1"/>
    <xf numFmtId="164" fontId="30" fillId="0" borderId="0" xfId="1458" applyNumberFormat="1" applyFont="1" applyFill="1" applyBorder="1" applyAlignment="1" applyProtection="1"/>
    <xf numFmtId="0" fontId="26" fillId="0" borderId="0" xfId="0" applyFont="1" applyFill="1" applyBorder="1" applyAlignment="1">
      <alignment horizontal="left"/>
    </xf>
    <xf numFmtId="0" fontId="28" fillId="0" borderId="0" xfId="0" applyFont="1" applyAlignment="1">
      <alignment horizontal="left"/>
    </xf>
    <xf numFmtId="0" fontId="27" fillId="0" borderId="0" xfId="0" applyFont="1" applyFill="1"/>
    <xf numFmtId="0" fontId="28" fillId="0" borderId="0" xfId="0" applyFont="1" applyBorder="1"/>
    <xf numFmtId="0" fontId="31" fillId="0" borderId="0" xfId="0" applyFont="1" applyBorder="1"/>
    <xf numFmtId="0" fontId="32" fillId="0" borderId="0" xfId="0" applyFont="1" applyFill="1" applyBorder="1"/>
    <xf numFmtId="0" fontId="32" fillId="0" borderId="0" xfId="0" applyFont="1" applyFill="1" applyBorder="1" applyAlignment="1">
      <alignment horizontal="left"/>
    </xf>
    <xf numFmtId="40" fontId="32" fillId="0" borderId="0" xfId="1458" applyNumberFormat="1" applyFont="1" applyFill="1" applyBorder="1" applyAlignment="1" applyProtection="1"/>
    <xf numFmtId="40" fontId="32" fillId="0" borderId="0" xfId="1458" applyNumberFormat="1" applyFont="1" applyFill="1" applyBorder="1" applyAlignment="1" applyProtection="1">
      <alignment horizontal="center"/>
    </xf>
    <xf numFmtId="164" fontId="32" fillId="0" borderId="0" xfId="1458" applyNumberFormat="1" applyFont="1" applyFill="1" applyBorder="1" applyAlignment="1" applyProtection="1">
      <alignment horizontal="center"/>
    </xf>
    <xf numFmtId="49" fontId="32" fillId="0" borderId="0" xfId="1458" applyNumberFormat="1" applyFont="1" applyFill="1" applyBorder="1" applyAlignment="1" applyProtection="1">
      <alignment horizontal="center"/>
    </xf>
    <xf numFmtId="164" fontId="32" fillId="0" borderId="0" xfId="1458" quotePrefix="1" applyNumberFormat="1" applyFont="1" applyFill="1" applyBorder="1" applyAlignment="1" applyProtection="1">
      <alignment horizontal="center"/>
    </xf>
    <xf numFmtId="4" fontId="4" fillId="0" borderId="0" xfId="3781" applyNumberFormat="1" applyFont="1" applyBorder="1" applyAlignment="1">
      <alignment vertical="center"/>
    </xf>
    <xf numFmtId="15" fontId="11" fillId="0" borderId="0" xfId="0" applyNumberFormat="1" applyFont="1" applyBorder="1" applyAlignment="1">
      <alignment horizontal="left" vertical="center"/>
    </xf>
    <xf numFmtId="15" fontId="11" fillId="0" borderId="0" xfId="0" applyNumberFormat="1" applyFont="1" applyBorder="1" applyAlignment="1">
      <alignment vertical="center"/>
    </xf>
    <xf numFmtId="40" fontId="29" fillId="0" borderId="0" xfId="0" applyNumberFormat="1" applyFont="1" applyFill="1" applyBorder="1"/>
    <xf numFmtId="40" fontId="29" fillId="0" borderId="0" xfId="1458" applyNumberFormat="1" applyFont="1" applyFill="1" applyBorder="1"/>
    <xf numFmtId="0" fontId="28" fillId="0" borderId="0" xfId="0" applyFont="1" applyBorder="1" applyAlignment="1">
      <alignment horizontal="left"/>
    </xf>
    <xf numFmtId="0" fontId="28" fillId="0" borderId="0" xfId="0" applyFont="1" applyFill="1" applyBorder="1"/>
    <xf numFmtId="0" fontId="11" fillId="0" borderId="0" xfId="0" applyFont="1" applyBorder="1"/>
    <xf numFmtId="4" fontId="11" fillId="0" borderId="0" xfId="0" applyNumberFormat="1" applyFont="1" applyBorder="1"/>
    <xf numFmtId="0" fontId="33" fillId="0" borderId="0" xfId="0" applyFont="1" applyBorder="1"/>
    <xf numFmtId="40" fontId="28" fillId="0" borderId="0" xfId="0" applyNumberFormat="1" applyFont="1" applyBorder="1"/>
    <xf numFmtId="0" fontId="11" fillId="0" borderId="0" xfId="9" applyFont="1" applyBorder="1" applyAlignment="1">
      <alignment vertical="center"/>
    </xf>
    <xf numFmtId="164" fontId="29" fillId="0" borderId="0" xfId="0" applyNumberFormat="1" applyFont="1" applyFill="1" applyBorder="1"/>
    <xf numFmtId="0" fontId="28" fillId="2" borderId="0" xfId="0" applyFont="1" applyFill="1" applyBorder="1"/>
    <xf numFmtId="15" fontId="11" fillId="0" borderId="0" xfId="8" applyNumberFormat="1" applyFont="1" applyBorder="1" applyAlignment="1">
      <alignment vertical="center"/>
    </xf>
    <xf numFmtId="4" fontId="11" fillId="0" borderId="0" xfId="8" applyNumberFormat="1" applyFont="1" applyBorder="1" applyAlignment="1">
      <alignment vertical="center"/>
    </xf>
    <xf numFmtId="15" fontId="28" fillId="0" borderId="0" xfId="0" applyNumberFormat="1" applyFont="1" applyBorder="1" applyAlignment="1">
      <alignment horizontal="left"/>
    </xf>
    <xf numFmtId="0" fontId="29" fillId="0" borderId="0" xfId="0" applyFont="1" applyBorder="1"/>
    <xf numFmtId="40" fontId="29" fillId="0" borderId="0" xfId="1458" applyNumberFormat="1" applyFont="1" applyBorder="1"/>
    <xf numFmtId="40" fontId="29" fillId="0" borderId="0" xfId="0" applyNumberFormat="1" applyFont="1" applyBorder="1"/>
    <xf numFmtId="15" fontId="33" fillId="0" borderId="0" xfId="0" applyNumberFormat="1" applyFont="1" applyBorder="1" applyAlignment="1">
      <alignment horizontal="left"/>
    </xf>
    <xf numFmtId="0" fontId="11" fillId="0" borderId="0" xfId="6350" applyFont="1" applyBorder="1" applyAlignment="1">
      <alignment vertical="center"/>
    </xf>
    <xf numFmtId="15" fontId="33" fillId="0" borderId="0" xfId="0" applyNumberFormat="1" applyFont="1" applyBorder="1"/>
    <xf numFmtId="4" fontId="11" fillId="0" borderId="0" xfId="6350" applyNumberFormat="1" applyFont="1" applyBorder="1" applyAlignment="1">
      <alignment vertical="center"/>
    </xf>
    <xf numFmtId="40" fontId="33" fillId="0" borderId="0" xfId="0" applyNumberFormat="1" applyFont="1" applyBorder="1"/>
    <xf numFmtId="40" fontId="28" fillId="0" borderId="0" xfId="0" applyNumberFormat="1" applyFont="1" applyFill="1" applyBorder="1"/>
    <xf numFmtId="4" fontId="4" fillId="0" borderId="0" xfId="5659" applyNumberFormat="1" applyFont="1" applyBorder="1" applyAlignment="1">
      <alignment vertical="center"/>
    </xf>
    <xf numFmtId="4" fontId="4" fillId="0" borderId="0" xfId="8" applyNumberFormat="1" applyFont="1" applyBorder="1" applyAlignment="1">
      <alignment vertical="center"/>
    </xf>
    <xf numFmtId="40" fontId="35" fillId="0" borderId="0" xfId="1458" applyNumberFormat="1" applyFont="1" applyBorder="1"/>
    <xf numFmtId="40" fontId="36" fillId="0" borderId="0" xfId="0" applyNumberFormat="1" applyFont="1" applyFill="1" applyBorder="1"/>
    <xf numFmtId="40" fontId="36" fillId="0" borderId="0" xfId="0" applyNumberFormat="1" applyFont="1" applyBorder="1"/>
    <xf numFmtId="0" fontId="36" fillId="0" borderId="0" xfId="0" applyFont="1" applyBorder="1"/>
    <xf numFmtId="4" fontId="28" fillId="0" borderId="0" xfId="0" applyNumberFormat="1" applyFont="1" applyBorder="1"/>
    <xf numFmtId="0" fontId="34" fillId="0" borderId="0" xfId="0" applyFont="1" applyBorder="1"/>
    <xf numFmtId="15" fontId="29" fillId="0" borderId="0" xfId="0" applyNumberFormat="1" applyFont="1" applyFill="1" applyBorder="1" applyAlignment="1">
      <alignment horizontal="left"/>
    </xf>
    <xf numFmtId="43" fontId="29" fillId="0" borderId="0" xfId="1458" applyFont="1" applyFill="1" applyBorder="1"/>
    <xf numFmtId="0" fontId="36" fillId="0" borderId="0" xfId="0" applyFont="1" applyFill="1" applyBorder="1"/>
    <xf numFmtId="15" fontId="28" fillId="0" borderId="0" xfId="0" applyNumberFormat="1" applyFont="1" applyBorder="1" applyAlignment="1">
      <alignment horizontal="right"/>
    </xf>
    <xf numFmtId="15" fontId="29" fillId="0" borderId="0" xfId="0" applyNumberFormat="1" applyFont="1" applyFill="1" applyBorder="1"/>
    <xf numFmtId="39" fontId="28" fillId="0" borderId="0" xfId="0" applyNumberFormat="1" applyFont="1" applyBorder="1"/>
    <xf numFmtId="164" fontId="29" fillId="0" borderId="0" xfId="0" applyNumberFormat="1" applyFont="1" applyBorder="1"/>
    <xf numFmtId="43" fontId="29" fillId="0" borderId="0" xfId="1458" applyFont="1" applyBorder="1"/>
    <xf numFmtId="15" fontId="4" fillId="0" borderId="0" xfId="0" applyNumberFormat="1" applyFont="1" applyBorder="1" applyAlignment="1">
      <alignment horizontal="left" vertical="center"/>
    </xf>
    <xf numFmtId="0" fontId="29" fillId="0" borderId="0" xfId="0" applyFont="1" applyBorder="1" applyAlignment="1">
      <alignment horizontal="left"/>
    </xf>
    <xf numFmtId="0" fontId="34" fillId="0" borderId="0" xfId="0" applyFont="1"/>
    <xf numFmtId="4" fontId="28" fillId="0" borderId="0" xfId="0" applyNumberFormat="1" applyFont="1"/>
    <xf numFmtId="4" fontId="34" fillId="0" borderId="0" xfId="0" applyNumberFormat="1" applyFont="1"/>
    <xf numFmtId="40" fontId="37" fillId="0" borderId="0" xfId="1458" applyNumberFormat="1" applyFont="1" applyFill="1" applyBorder="1" applyAlignment="1" applyProtection="1"/>
    <xf numFmtId="164" fontId="37" fillId="0" borderId="0" xfId="1458" applyNumberFormat="1" applyFont="1" applyFill="1" applyBorder="1" applyAlignment="1" applyProtection="1"/>
    <xf numFmtId="0" fontId="34" fillId="0" borderId="0" xfId="0" applyFont="1" applyAlignment="1">
      <alignment horizontal="left"/>
    </xf>
    <xf numFmtId="0" fontId="27" fillId="0" borderId="0" xfId="0" applyFont="1"/>
    <xf numFmtId="0" fontId="38" fillId="0" borderId="0" xfId="0" applyFont="1" applyBorder="1" applyAlignment="1">
      <alignment horizontal="left" vertical="center"/>
    </xf>
    <xf numFmtId="3" fontId="22" fillId="0" borderId="0" xfId="0" applyNumberFormat="1" applyFont="1" applyBorder="1" applyAlignment="1">
      <alignment horizontal="left" vertical="center"/>
    </xf>
    <xf numFmtId="40" fontId="37" fillId="0" borderId="0" xfId="1458" applyNumberFormat="1" applyFont="1" applyFill="1" applyBorder="1" applyAlignment="1" applyProtection="1">
      <alignment horizontal="center"/>
    </xf>
    <xf numFmtId="164" fontId="37" fillId="0" borderId="0" xfId="1458" applyNumberFormat="1" applyFont="1" applyFill="1" applyBorder="1" applyAlignment="1" applyProtection="1">
      <alignment horizontal="center"/>
    </xf>
    <xf numFmtId="4" fontId="22" fillId="0" borderId="0" xfId="0" applyNumberFormat="1" applyFont="1" applyBorder="1" applyAlignment="1">
      <alignment vertical="center"/>
    </xf>
    <xf numFmtId="4" fontId="22" fillId="0" borderId="0" xfId="3781" applyNumberFormat="1" applyFont="1" applyBorder="1" applyAlignment="1">
      <alignment vertical="center"/>
    </xf>
    <xf numFmtId="4" fontId="26" fillId="0" borderId="0" xfId="0" applyNumberFormat="1" applyFont="1" applyFill="1" applyBorder="1" applyAlignment="1">
      <alignment vertical="center"/>
    </xf>
    <xf numFmtId="40" fontId="26" fillId="0" borderId="0" xfId="0" applyNumberFormat="1" applyFont="1" applyBorder="1" applyAlignment="1">
      <alignment vertical="center"/>
    </xf>
    <xf numFmtId="40" fontId="26" fillId="0" borderId="0" xfId="1458" applyNumberFormat="1" applyFont="1" applyFill="1" applyBorder="1" applyAlignment="1">
      <alignment vertical="center"/>
    </xf>
    <xf numFmtId="40" fontId="26" fillId="0" borderId="0" xfId="0" applyNumberFormat="1" applyFont="1" applyFill="1" applyBorder="1" applyAlignment="1">
      <alignment vertical="center"/>
    </xf>
    <xf numFmtId="4" fontId="22" fillId="0" borderId="0" xfId="0" applyNumberFormat="1" applyFont="1" applyFill="1" applyBorder="1" applyAlignment="1">
      <alignment vertical="center"/>
    </xf>
    <xf numFmtId="4" fontId="26" fillId="0" borderId="0" xfId="0" applyNumberFormat="1" applyFont="1" applyBorder="1" applyAlignment="1">
      <alignment vertical="center"/>
    </xf>
    <xf numFmtId="40" fontId="32" fillId="0" borderId="0" xfId="1458" applyNumberFormat="1" applyFont="1" applyBorder="1"/>
    <xf numFmtId="4" fontId="26" fillId="0" borderId="0" xfId="6350" applyNumberFormat="1" applyFont="1" applyBorder="1" applyAlignment="1">
      <alignment vertical="center"/>
    </xf>
    <xf numFmtId="4" fontId="22" fillId="0" borderId="0" xfId="5659" applyNumberFormat="1" applyFont="1" applyBorder="1" applyAlignment="1">
      <alignment vertical="center"/>
    </xf>
    <xf numFmtId="4" fontId="22" fillId="0" borderId="0" xfId="6350" applyNumberFormat="1" applyFont="1" applyBorder="1" applyAlignment="1">
      <alignment vertical="center"/>
    </xf>
    <xf numFmtId="4" fontId="22" fillId="0" borderId="0" xfId="8" applyNumberFormat="1" applyFont="1" applyBorder="1" applyAlignment="1">
      <alignment vertical="center"/>
    </xf>
    <xf numFmtId="4" fontId="22" fillId="0" borderId="0" xfId="1819" applyNumberFormat="1" applyFont="1" applyBorder="1" applyAlignment="1">
      <alignment vertical="center"/>
    </xf>
    <xf numFmtId="39" fontId="22" fillId="0" borderId="0" xfId="0" applyNumberFormat="1" applyFont="1" applyBorder="1" applyAlignment="1">
      <alignment vertical="center"/>
    </xf>
    <xf numFmtId="0" fontId="4" fillId="0" borderId="0" xfId="3781" applyFont="1" applyBorder="1" applyAlignment="1">
      <alignment horizontal="left" vertical="center"/>
    </xf>
    <xf numFmtId="0" fontId="4" fillId="0" borderId="0" xfId="6350" applyFont="1" applyBorder="1" applyAlignment="1">
      <alignment horizontal="left" vertical="center"/>
    </xf>
    <xf numFmtId="15" fontId="11" fillId="0" borderId="0" xfId="8" applyNumberFormat="1" applyFont="1" applyBorder="1" applyAlignment="1">
      <alignment horizontal="left" vertical="center"/>
    </xf>
    <xf numFmtId="0" fontId="4" fillId="0" borderId="0" xfId="8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3" fillId="0" borderId="0" xfId="0" applyFont="1" applyBorder="1" applyAlignment="1">
      <alignment horizontal="left"/>
    </xf>
  </cellXfs>
  <cellStyles count="7522">
    <cellStyle name="Comma 2" xfId="2"/>
    <cellStyle name="Comma 2 2" xfId="236"/>
    <cellStyle name="Comma 2 2 2" xfId="628"/>
    <cellStyle name="Comma 2 2 2 2" xfId="1457"/>
    <cellStyle name="Comma 2 2 2 2 2" xfId="7489"/>
    <cellStyle name="Comma 2 2 2 3" xfId="4408"/>
    <cellStyle name="Comma 2 2 2 4" xfId="3765"/>
    <cellStyle name="Comma 2 2 2 5" xfId="5697"/>
    <cellStyle name="Comma 2 2 2 5 2" xfId="7516"/>
    <cellStyle name="Comma 2 2 3" xfId="923"/>
    <cellStyle name="Comma 2 2 3 2" xfId="5701"/>
    <cellStyle name="Comma 2 2 3 2 2" xfId="7517"/>
    <cellStyle name="Comma 2 2 4" xfId="4067"/>
    <cellStyle name="Comma 2 2 4 2" xfId="5897"/>
    <cellStyle name="Comma 2 2 4 3" xfId="7490"/>
    <cellStyle name="Comma 2 2 5" xfId="3764"/>
    <cellStyle name="Comma 2 2 6" xfId="5676"/>
    <cellStyle name="Comma 2 2 6 2" xfId="7511"/>
    <cellStyle name="Comma 2 3" xfId="3766"/>
    <cellStyle name="Comma 2 3 2" xfId="5703"/>
    <cellStyle name="Comma 2 3 3" xfId="7495"/>
    <cellStyle name="Comma 2 3 3 2" xfId="7519"/>
    <cellStyle name="Comma 2 4" xfId="3763"/>
    <cellStyle name="Comma 2 4 2" xfId="5667"/>
    <cellStyle name="Comma 2 4 2 2" xfId="7509"/>
    <cellStyle name="Comma 2 5" xfId="7493"/>
    <cellStyle name="Comma 2 6" xfId="5688"/>
    <cellStyle name="Comma 2 6 2" xfId="7514"/>
    <cellStyle name="Comma 3" xfId="235"/>
    <cellStyle name="Comma 3 2" xfId="592"/>
    <cellStyle name="Comma 3 2 2" xfId="1302"/>
    <cellStyle name="Comma 3 2 2 2" xfId="5669"/>
    <cellStyle name="Comma 3 2 3" xfId="4398"/>
    <cellStyle name="Comma 3 2 4" xfId="3768"/>
    <cellStyle name="Comma 3 2 5" xfId="7492"/>
    <cellStyle name="Comma 3 2 5 2" xfId="7518"/>
    <cellStyle name="Comma 3 3" xfId="4066"/>
    <cellStyle name="Comma 3 3 2" xfId="5674"/>
    <cellStyle name="Comma 3 3 2 2" xfId="7510"/>
    <cellStyle name="Comma 3 4" xfId="3767"/>
    <cellStyle name="Comma 3 4 2" xfId="5704"/>
    <cellStyle name="Comma 3 5" xfId="5663"/>
    <cellStyle name="Comma 3 5 2" xfId="7508"/>
    <cellStyle name="Comma 4" xfId="1458"/>
    <cellStyle name="Comma 4 2" xfId="3769"/>
    <cellStyle name="Comma 4 3" xfId="3770"/>
    <cellStyle name="Comma 4 3 2" xfId="3771"/>
    <cellStyle name="Comma 4 4" xfId="5670"/>
    <cellStyle name="Comma 5" xfId="3772"/>
    <cellStyle name="Comma 5 2" xfId="3773"/>
    <cellStyle name="Comma 5 2 2" xfId="3774"/>
    <cellStyle name="Comma 5 3" xfId="3775"/>
    <cellStyle name="Comma 6" xfId="3776"/>
    <cellStyle name="Comma 6 2" xfId="3777"/>
    <cellStyle name="Comma 6 2 2" xfId="3778"/>
    <cellStyle name="Comma 6 3" xfId="3779"/>
    <cellStyle name="Comma 7" xfId="7503"/>
    <cellStyle name="Comma 7 2" xfId="7521"/>
    <cellStyle name="Hyperlink 2" xfId="130"/>
    <cellStyle name="Hyperlink 2 2" xfId="237"/>
    <cellStyle name="Normal" xfId="0" builtinId="0"/>
    <cellStyle name="Normal 10" xfId="8"/>
    <cellStyle name="Normal 10 10" xfId="1342"/>
    <cellStyle name="Normal 10 10 2" xfId="1819"/>
    <cellStyle name="Normal 10 10 3" xfId="4524"/>
    <cellStyle name="Normal 10 10 3 2" xfId="6350"/>
    <cellStyle name="Normal 10 11" xfId="1292"/>
    <cellStyle name="Normal 10 11 2" xfId="1901"/>
    <cellStyle name="Normal 10 11 3" xfId="4483"/>
    <cellStyle name="Normal 10 11 3 2" xfId="6309"/>
    <cellStyle name="Normal 10 12" xfId="1360"/>
    <cellStyle name="Normal 10 12 2" xfId="1804"/>
    <cellStyle name="Normal 10 12 3" xfId="4540"/>
    <cellStyle name="Normal 10 12 3 2" xfId="6366"/>
    <cellStyle name="Normal 10 13" xfId="1454"/>
    <cellStyle name="Normal 10 13 2" xfId="1641"/>
    <cellStyle name="Normal 10 13 3" xfId="4619"/>
    <cellStyle name="Normal 10 13 3 2" xfId="6445"/>
    <cellStyle name="Normal 10 14" xfId="1437"/>
    <cellStyle name="Normal 10 14 2" xfId="1681"/>
    <cellStyle name="Normal 10 14 3" xfId="4603"/>
    <cellStyle name="Normal 10 14 3 2" xfId="6429"/>
    <cellStyle name="Normal 10 15" xfId="1422"/>
    <cellStyle name="Normal 10 15 2" xfId="1712"/>
    <cellStyle name="Normal 10 15 3" xfId="4590"/>
    <cellStyle name="Normal 10 15 3 2" xfId="6416"/>
    <cellStyle name="Normal 10 16" xfId="1549"/>
    <cellStyle name="Normal 10 16 2" xfId="3729"/>
    <cellStyle name="Normal 10 16 3" xfId="4686"/>
    <cellStyle name="Normal 10 16 3 2" xfId="6512"/>
    <cellStyle name="Normal 10 17" xfId="1550"/>
    <cellStyle name="Normal 10 17 2" xfId="3268"/>
    <cellStyle name="Normal 10 17 3" xfId="4687"/>
    <cellStyle name="Normal 10 17 3 2" xfId="6513"/>
    <cellStyle name="Normal 10 18" xfId="1551"/>
    <cellStyle name="Normal 10 18 2" xfId="3501"/>
    <cellStyle name="Normal 10 18 3" xfId="4688"/>
    <cellStyle name="Normal 10 18 3 2" xfId="6514"/>
    <cellStyle name="Normal 10 19" xfId="1552"/>
    <cellStyle name="Normal 10 19 2" xfId="3582"/>
    <cellStyle name="Normal 10 19 3" xfId="4689"/>
    <cellStyle name="Normal 10 19 3 2" xfId="6515"/>
    <cellStyle name="Normal 10 2" xfId="238"/>
    <cellStyle name="Normal 10 2 2" xfId="626"/>
    <cellStyle name="Normal 10 2 2 2" xfId="1407"/>
    <cellStyle name="Normal 10 2 2 2 2" xfId="1361"/>
    <cellStyle name="Normal 10 2 2 2 3" xfId="1721"/>
    <cellStyle name="Normal 10 2 2 2 4" xfId="4581"/>
    <cellStyle name="Normal 10 2 2 2 4 2" xfId="6407"/>
    <cellStyle name="Normal 10 2 3" xfId="924"/>
    <cellStyle name="Normal 10 2 4" xfId="1307"/>
    <cellStyle name="Normal 10 2 5" xfId="4068"/>
    <cellStyle name="Normal 10 2 5 2" xfId="5898"/>
    <cellStyle name="Normal 10 20" xfId="1557"/>
    <cellStyle name="Normal 10 20 2" xfId="3145"/>
    <cellStyle name="Normal 10 20 3" xfId="4690"/>
    <cellStyle name="Normal 10 20 3 2" xfId="6516"/>
    <cellStyle name="Normal 10 21" xfId="1558"/>
    <cellStyle name="Normal 10 21 2" xfId="3249"/>
    <cellStyle name="Normal 10 21 3" xfId="4691"/>
    <cellStyle name="Normal 10 21 3 2" xfId="6517"/>
    <cellStyle name="Normal 10 22" xfId="1559"/>
    <cellStyle name="Normal 10 22 2" xfId="3226"/>
    <cellStyle name="Normal 10 22 3" xfId="4692"/>
    <cellStyle name="Normal 10 22 3 2" xfId="6518"/>
    <cellStyle name="Normal 10 23" xfId="1560"/>
    <cellStyle name="Normal 10 23 2" xfId="3202"/>
    <cellStyle name="Normal 10 23 3" xfId="4693"/>
    <cellStyle name="Normal 10 23 3 2" xfId="6519"/>
    <cellStyle name="Normal 10 24" xfId="233"/>
    <cellStyle name="Normal 10 24 2" xfId="239"/>
    <cellStyle name="Normal 10 24 2 2" xfId="727"/>
    <cellStyle name="Normal 10 24 2 3" xfId="925"/>
    <cellStyle name="Normal 10 24 2 4" xfId="4069"/>
    <cellStyle name="Normal 10 24 2 4 2" xfId="5899"/>
    <cellStyle name="Normal 10 25" xfId="1565"/>
    <cellStyle name="Normal 10 25 2" xfId="3730"/>
    <cellStyle name="Normal 10 25 3" xfId="4694"/>
    <cellStyle name="Normal 10 25 3 2" xfId="6520"/>
    <cellStyle name="Normal 10 26" xfId="1566"/>
    <cellStyle name="Normal 10 26 2" xfId="2859"/>
    <cellStyle name="Normal 10 26 3" xfId="4695"/>
    <cellStyle name="Normal 10 26 3 2" xfId="6521"/>
    <cellStyle name="Normal 10 27" xfId="1567"/>
    <cellStyle name="Normal 10 27 2" xfId="3644"/>
    <cellStyle name="Normal 10 27 3" xfId="4696"/>
    <cellStyle name="Normal 10 27 3 2" xfId="6522"/>
    <cellStyle name="Normal 10 28" xfId="1568"/>
    <cellStyle name="Normal 10 28 2" xfId="3179"/>
    <cellStyle name="Normal 10 28 3" xfId="4697"/>
    <cellStyle name="Normal 10 28 3 2" xfId="6523"/>
    <cellStyle name="Normal 10 29" xfId="1569"/>
    <cellStyle name="Normal 10 29 2" xfId="3290"/>
    <cellStyle name="Normal 10 29 3" xfId="4698"/>
    <cellStyle name="Normal 10 29 3 2" xfId="6524"/>
    <cellStyle name="Normal 10 3" xfId="629"/>
    <cellStyle name="Normal 10 3 2" xfId="2556"/>
    <cellStyle name="Normal 10 3 3" xfId="4409"/>
    <cellStyle name="Normal 10 3 3 2" xfId="6238"/>
    <cellStyle name="Normal 10 30" xfId="1571"/>
    <cellStyle name="Normal 10 30 2" xfId="3645"/>
    <cellStyle name="Normal 10 30 3" xfId="4699"/>
    <cellStyle name="Normal 10 30 3 2" xfId="6525"/>
    <cellStyle name="Normal 10 31" xfId="1572"/>
    <cellStyle name="Normal 10 31 2" xfId="3035"/>
    <cellStyle name="Normal 10 31 3" xfId="4700"/>
    <cellStyle name="Normal 10 31 3 2" xfId="6526"/>
    <cellStyle name="Normal 10 32" xfId="1573"/>
    <cellStyle name="Normal 10 32 2" xfId="3731"/>
    <cellStyle name="Normal 10 32 3" xfId="4701"/>
    <cellStyle name="Normal 10 32 3 2" xfId="6527"/>
    <cellStyle name="Normal 10 33" xfId="1574"/>
    <cellStyle name="Normal 10 33 2" xfId="3359"/>
    <cellStyle name="Normal 10 33 3" xfId="4702"/>
    <cellStyle name="Normal 10 33 3 2" xfId="6528"/>
    <cellStyle name="Normal 10 34" xfId="1575"/>
    <cellStyle name="Normal 10 34 2" xfId="3264"/>
    <cellStyle name="Normal 10 34 3" xfId="4703"/>
    <cellStyle name="Normal 10 34 3 2" xfId="6529"/>
    <cellStyle name="Normal 10 35" xfId="1576"/>
    <cellStyle name="Normal 10 35 2" xfId="3369"/>
    <cellStyle name="Normal 10 35 3" xfId="4704"/>
    <cellStyle name="Normal 10 35 3 2" xfId="6530"/>
    <cellStyle name="Normal 10 36" xfId="1577"/>
    <cellStyle name="Normal 10 36 2" xfId="3270"/>
    <cellStyle name="Normal 10 36 3" xfId="4705"/>
    <cellStyle name="Normal 10 36 3 2" xfId="6531"/>
    <cellStyle name="Normal 10 37" xfId="1578"/>
    <cellStyle name="Normal 10 37 2" xfId="3363"/>
    <cellStyle name="Normal 10 37 3" xfId="4706"/>
    <cellStyle name="Normal 10 37 3 2" xfId="6532"/>
    <cellStyle name="Normal 10 38" xfId="1579"/>
    <cellStyle name="Normal 10 38 2" xfId="3241"/>
    <cellStyle name="Normal 10 38 3" xfId="4707"/>
    <cellStyle name="Normal 10 38 3 2" xfId="6533"/>
    <cellStyle name="Normal 10 39" xfId="1580"/>
    <cellStyle name="Normal 10 39 2" xfId="3118"/>
    <cellStyle name="Normal 10 39 3" xfId="4708"/>
    <cellStyle name="Normal 10 39 3 2" xfId="6534"/>
    <cellStyle name="Normal 10 4" xfId="1272"/>
    <cellStyle name="Normal 10 4 2" xfId="1920"/>
    <cellStyle name="Normal 10 4 3" xfId="4464"/>
    <cellStyle name="Normal 10 4 3 2" xfId="6290"/>
    <cellStyle name="Normal 10 40" xfId="1582"/>
    <cellStyle name="Normal 10 40 2" xfId="3208"/>
    <cellStyle name="Normal 10 40 3" xfId="4709"/>
    <cellStyle name="Normal 10 40 3 2" xfId="6535"/>
    <cellStyle name="Normal 10 41" xfId="1583"/>
    <cellStyle name="Normal 10 41 2" xfId="3405"/>
    <cellStyle name="Normal 10 41 3" xfId="4710"/>
    <cellStyle name="Normal 10 41 3 2" xfId="6536"/>
    <cellStyle name="Normal 10 42" xfId="1584"/>
    <cellStyle name="Normal 10 42 2" xfId="2828"/>
    <cellStyle name="Normal 10 42 3" xfId="4711"/>
    <cellStyle name="Normal 10 42 3 2" xfId="6537"/>
    <cellStyle name="Normal 10 43" xfId="1585"/>
    <cellStyle name="Normal 10 43 2" xfId="2867"/>
    <cellStyle name="Normal 10 43 3" xfId="4712"/>
    <cellStyle name="Normal 10 43 3 2" xfId="6538"/>
    <cellStyle name="Normal 10 44" xfId="1586"/>
    <cellStyle name="Normal 10 44 2" xfId="3098"/>
    <cellStyle name="Normal 10 44 3" xfId="4713"/>
    <cellStyle name="Normal 10 44 3 2" xfId="6539"/>
    <cellStyle name="Normal 10 45" xfId="1587"/>
    <cellStyle name="Normal 10 45 2" xfId="3060"/>
    <cellStyle name="Normal 10 45 3" xfId="4714"/>
    <cellStyle name="Normal 10 45 3 2" xfId="6540"/>
    <cellStyle name="Normal 10 46" xfId="1588"/>
    <cellStyle name="Normal 10 46 2" xfId="2827"/>
    <cellStyle name="Normal 10 46 3" xfId="4715"/>
    <cellStyle name="Normal 10 46 3 2" xfId="6541"/>
    <cellStyle name="Normal 10 47" xfId="1589"/>
    <cellStyle name="Normal 10 47 2" xfId="2868"/>
    <cellStyle name="Normal 10 47 3" xfId="4716"/>
    <cellStyle name="Normal 10 47 3 2" xfId="6542"/>
    <cellStyle name="Normal 10 48" xfId="1590"/>
    <cellStyle name="Normal 10 48 2" xfId="3099"/>
    <cellStyle name="Normal 10 48 3" xfId="4717"/>
    <cellStyle name="Normal 10 48 3 2" xfId="6543"/>
    <cellStyle name="Normal 10 49" xfId="1591"/>
    <cellStyle name="Normal 10 49 2" xfId="3411"/>
    <cellStyle name="Normal 10 49 3" xfId="4718"/>
    <cellStyle name="Normal 10 49 3 2" xfId="6544"/>
    <cellStyle name="Normal 10 5" xfId="1436"/>
    <cellStyle name="Normal 10 5 2" xfId="1692"/>
    <cellStyle name="Normal 10 5 3" xfId="4602"/>
    <cellStyle name="Normal 10 5 3 2" xfId="6428"/>
    <cellStyle name="Normal 10 50" xfId="1593"/>
    <cellStyle name="Normal 10 50 2" xfId="2869"/>
    <cellStyle name="Normal 10 50 3" xfId="4719"/>
    <cellStyle name="Normal 10 50 3 2" xfId="6545"/>
    <cellStyle name="Normal 10 51" xfId="1594"/>
    <cellStyle name="Normal 10 51 2" xfId="3100"/>
    <cellStyle name="Normal 10 51 3" xfId="4720"/>
    <cellStyle name="Normal 10 51 3 2" xfId="6546"/>
    <cellStyle name="Normal 10 52" xfId="1595"/>
    <cellStyle name="Normal 10 52 2" xfId="3058"/>
    <cellStyle name="Normal 10 52 3" xfId="4721"/>
    <cellStyle name="Normal 10 52 3 2" xfId="6547"/>
    <cellStyle name="Normal 10 53" xfId="1596"/>
    <cellStyle name="Normal 10 53 2" xfId="2821"/>
    <cellStyle name="Normal 10 53 3" xfId="4722"/>
    <cellStyle name="Normal 10 53 3 2" xfId="6548"/>
    <cellStyle name="Normal 10 54" xfId="1597"/>
    <cellStyle name="Normal 10 54 2" xfId="2870"/>
    <cellStyle name="Normal 10 54 3" xfId="4723"/>
    <cellStyle name="Normal 10 54 3 2" xfId="6549"/>
    <cellStyle name="Normal 10 55" xfId="1598"/>
    <cellStyle name="Normal 10 55 2" xfId="3101"/>
    <cellStyle name="Normal 10 55 3" xfId="4724"/>
    <cellStyle name="Normal 10 55 3 2" xfId="6550"/>
    <cellStyle name="Normal 10 56" xfId="1599"/>
    <cellStyle name="Normal 10 56 2" xfId="3646"/>
    <cellStyle name="Normal 10 56 3" xfId="4725"/>
    <cellStyle name="Normal 10 56 3 2" xfId="6551"/>
    <cellStyle name="Normal 10 57" xfId="1600"/>
    <cellStyle name="Normal 10 57 2" xfId="2820"/>
    <cellStyle name="Normal 10 57 3" xfId="4726"/>
    <cellStyle name="Normal 10 57 3 2" xfId="6552"/>
    <cellStyle name="Normal 10 58" xfId="1601"/>
    <cellStyle name="Normal 10 58 2" xfId="2804"/>
    <cellStyle name="Normal 10 58 3" xfId="4727"/>
    <cellStyle name="Normal 10 58 3 2" xfId="6553"/>
    <cellStyle name="Normal 10 59" xfId="1602"/>
    <cellStyle name="Normal 10 59 2" xfId="3155"/>
    <cellStyle name="Normal 10 59 3" xfId="4728"/>
    <cellStyle name="Normal 10 59 3 2" xfId="6554"/>
    <cellStyle name="Normal 10 6" xfId="1387"/>
    <cellStyle name="Normal 10 6 2" xfId="1745"/>
    <cellStyle name="Normal 10 6 3" xfId="4564"/>
    <cellStyle name="Normal 10 6 3 2" xfId="6390"/>
    <cellStyle name="Normal 10 60" xfId="1604"/>
    <cellStyle name="Normal 10 60 2" xfId="3620"/>
    <cellStyle name="Normal 10 60 3" xfId="4729"/>
    <cellStyle name="Normal 10 60 3 2" xfId="6555"/>
    <cellStyle name="Normal 10 61" xfId="2785"/>
    <cellStyle name="Normal 10 61 2" xfId="3348"/>
    <cellStyle name="Normal 10 61 3" xfId="5650"/>
    <cellStyle name="Normal 10 61 3 2" xfId="7476"/>
    <cellStyle name="Normal 10 7" xfId="1312"/>
    <cellStyle name="Normal 10 7 2" xfId="1884"/>
    <cellStyle name="Normal 10 7 3" xfId="4500"/>
    <cellStyle name="Normal 10 7 3 2" xfId="6326"/>
    <cellStyle name="Normal 10 8" xfId="1352"/>
    <cellStyle name="Normal 10 8 2" xfId="1811"/>
    <cellStyle name="Normal 10 8 3" xfId="4532"/>
    <cellStyle name="Normal 10 8 3 2" xfId="6358"/>
    <cellStyle name="Normal 10 9" xfId="1339"/>
    <cellStyle name="Normal 10 9 2" xfId="1822"/>
    <cellStyle name="Normal 10 9 3" xfId="4521"/>
    <cellStyle name="Normal 10 9 3 2" xfId="6347"/>
    <cellStyle name="Normal 100" xfId="72"/>
    <cellStyle name="Normal 100 2" xfId="240"/>
    <cellStyle name="Normal 100 2 2" xfId="926"/>
    <cellStyle name="Normal 100 2 3" xfId="4070"/>
    <cellStyle name="Normal 100 2 3 2" xfId="5900"/>
    <cellStyle name="Normal 100 2 4" xfId="3781"/>
    <cellStyle name="Normal 100 3" xfId="780"/>
    <cellStyle name="Normal 100 4" xfId="3780"/>
    <cellStyle name="Normal 100 4 2" xfId="5705"/>
    <cellStyle name="Normal 101" xfId="73"/>
    <cellStyle name="Normal 101 2" xfId="241"/>
    <cellStyle name="Normal 101 2 2" xfId="927"/>
    <cellStyle name="Normal 101 2 3" xfId="4071"/>
    <cellStyle name="Normal 101 2 3 2" xfId="5901"/>
    <cellStyle name="Normal 101 2 4" xfId="3783"/>
    <cellStyle name="Normal 101 3" xfId="781"/>
    <cellStyle name="Normal 101 4" xfId="3782"/>
    <cellStyle name="Normal 101 4 2" xfId="5706"/>
    <cellStyle name="Normal 102" xfId="74"/>
    <cellStyle name="Normal 102 2" xfId="242"/>
    <cellStyle name="Normal 102 2 2" xfId="928"/>
    <cellStyle name="Normal 102 2 3" xfId="4072"/>
    <cellStyle name="Normal 102 2 3 2" xfId="5902"/>
    <cellStyle name="Normal 102 2 4" xfId="3785"/>
    <cellStyle name="Normal 102 3" xfId="782"/>
    <cellStyle name="Normal 102 4" xfId="3784"/>
    <cellStyle name="Normal 102 4 2" xfId="5707"/>
    <cellStyle name="Normal 103" xfId="75"/>
    <cellStyle name="Normal 103 2" xfId="243"/>
    <cellStyle name="Normal 103 2 2" xfId="929"/>
    <cellStyle name="Normal 103 2 3" xfId="4073"/>
    <cellStyle name="Normal 103 2 3 2" xfId="5903"/>
    <cellStyle name="Normal 103 2 4" xfId="3787"/>
    <cellStyle name="Normal 103 3" xfId="783"/>
    <cellStyle name="Normal 103 4" xfId="3786"/>
    <cellStyle name="Normal 103 4 2" xfId="5708"/>
    <cellStyle name="Normal 104" xfId="76"/>
    <cellStyle name="Normal 104 2" xfId="244"/>
    <cellStyle name="Normal 104 2 2" xfId="930"/>
    <cellStyle name="Normal 104 2 3" xfId="4074"/>
    <cellStyle name="Normal 104 2 3 2" xfId="5904"/>
    <cellStyle name="Normal 104 2 4" xfId="3789"/>
    <cellStyle name="Normal 104 3" xfId="784"/>
    <cellStyle name="Normal 104 4" xfId="3788"/>
    <cellStyle name="Normal 104 4 2" xfId="5709"/>
    <cellStyle name="Normal 105" xfId="77"/>
    <cellStyle name="Normal 105 2" xfId="245"/>
    <cellStyle name="Normal 105 2 2" xfId="931"/>
    <cellStyle name="Normal 105 2 3" xfId="4075"/>
    <cellStyle name="Normal 105 2 3 2" xfId="5905"/>
    <cellStyle name="Normal 105 2 4" xfId="3791"/>
    <cellStyle name="Normal 105 3" xfId="785"/>
    <cellStyle name="Normal 105 4" xfId="3790"/>
    <cellStyle name="Normal 105 4 2" xfId="5710"/>
    <cellStyle name="Normal 106" xfId="140"/>
    <cellStyle name="Normal 106 2" xfId="246"/>
    <cellStyle name="Normal 106 2 2" xfId="932"/>
    <cellStyle name="Normal 106 2 3" xfId="4076"/>
    <cellStyle name="Normal 106 2 3 2" xfId="5906"/>
    <cellStyle name="Normal 106 3" xfId="845"/>
    <cellStyle name="Normal 106 4" xfId="3985"/>
    <cellStyle name="Normal 106 4 2" xfId="5819"/>
    <cellStyle name="Normal 107" xfId="139"/>
    <cellStyle name="Normal 107 2" xfId="247"/>
    <cellStyle name="Normal 107 2 2" xfId="933"/>
    <cellStyle name="Normal 107 2 3" xfId="4077"/>
    <cellStyle name="Normal 107 2 3 2" xfId="5907"/>
    <cellStyle name="Normal 107 3" xfId="844"/>
    <cellStyle name="Normal 107 4" xfId="3984"/>
    <cellStyle name="Normal 107 4 2" xfId="5818"/>
    <cellStyle name="Normal 108" xfId="78"/>
    <cellStyle name="Normal 108 2" xfId="248"/>
    <cellStyle name="Normal 108 2 2" xfId="934"/>
    <cellStyle name="Normal 108 2 3" xfId="4078"/>
    <cellStyle name="Normal 108 2 3 2" xfId="5908"/>
    <cellStyle name="Normal 108 2 4" xfId="3793"/>
    <cellStyle name="Normal 108 3" xfId="786"/>
    <cellStyle name="Normal 108 4" xfId="3792"/>
    <cellStyle name="Normal 108 4 2" xfId="5711"/>
    <cellStyle name="Normal 109" xfId="79"/>
    <cellStyle name="Normal 109 2" xfId="249"/>
    <cellStyle name="Normal 109 2 2" xfId="935"/>
    <cellStyle name="Normal 109 2 3" xfId="4079"/>
    <cellStyle name="Normal 109 2 3 2" xfId="5909"/>
    <cellStyle name="Normal 109 2 4" xfId="3795"/>
    <cellStyle name="Normal 109 3" xfId="787"/>
    <cellStyle name="Normal 109 4" xfId="3794"/>
    <cellStyle name="Normal 109 4 2" xfId="5712"/>
    <cellStyle name="Normal 11" xfId="9"/>
    <cellStyle name="Normal 11 10" xfId="1263"/>
    <cellStyle name="Normal 11 10 2" xfId="1929"/>
    <cellStyle name="Normal 11 10 3" xfId="4455"/>
    <cellStyle name="Normal 11 10 3 2" xfId="6281"/>
    <cellStyle name="Normal 11 11" xfId="1391"/>
    <cellStyle name="Normal 11 11 2" xfId="1735"/>
    <cellStyle name="Normal 11 11 3" xfId="4567"/>
    <cellStyle name="Normal 11 11 3 2" xfId="6393"/>
    <cellStyle name="Normal 11 12" xfId="1367"/>
    <cellStyle name="Normal 11 12 2" xfId="1798"/>
    <cellStyle name="Normal 11 12 3" xfId="4546"/>
    <cellStyle name="Normal 11 12 3 2" xfId="6372"/>
    <cellStyle name="Normal 11 13" xfId="1247"/>
    <cellStyle name="Normal 11 13 2" xfId="1943"/>
    <cellStyle name="Normal 11 13 3" xfId="4441"/>
    <cellStyle name="Normal 11 13 3 2" xfId="6267"/>
    <cellStyle name="Normal 11 14" xfId="1646"/>
    <cellStyle name="Normal 11 14 2" xfId="3648"/>
    <cellStyle name="Normal 11 14 3" xfId="4730"/>
    <cellStyle name="Normal 11 14 3 2" xfId="6556"/>
    <cellStyle name="Normal 11 15" xfId="1647"/>
    <cellStyle name="Normal 11 15 2" xfId="2952"/>
    <cellStyle name="Normal 11 15 3" xfId="4731"/>
    <cellStyle name="Normal 11 15 3 2" xfId="6557"/>
    <cellStyle name="Normal 11 16" xfId="1648"/>
    <cellStyle name="Normal 11 16 2" xfId="3732"/>
    <cellStyle name="Normal 11 16 3" xfId="4732"/>
    <cellStyle name="Normal 11 16 3 2" xfId="6558"/>
    <cellStyle name="Normal 11 17" xfId="1649"/>
    <cellStyle name="Normal 11 17 2" xfId="3156"/>
    <cellStyle name="Normal 11 17 3" xfId="4733"/>
    <cellStyle name="Normal 11 17 3 2" xfId="6559"/>
    <cellStyle name="Normal 11 18" xfId="1650"/>
    <cellStyle name="Normal 11 18 2" xfId="3649"/>
    <cellStyle name="Normal 11 18 3" xfId="4734"/>
    <cellStyle name="Normal 11 18 3 2" xfId="6560"/>
    <cellStyle name="Normal 11 19" xfId="1651"/>
    <cellStyle name="Normal 11 19 2" xfId="3583"/>
    <cellStyle name="Normal 11 19 3" xfId="4735"/>
    <cellStyle name="Normal 11 19 3 2" xfId="6561"/>
    <cellStyle name="Normal 11 2" xfId="250"/>
    <cellStyle name="Normal 11 2 2" xfId="630"/>
    <cellStyle name="Normal 11 2 2 2" xfId="1285"/>
    <cellStyle name="Normal 11 2 2 2 2" xfId="1385"/>
    <cellStyle name="Normal 11 2 2 2 3" xfId="1907"/>
    <cellStyle name="Normal 11 2 2 2 4" xfId="4477"/>
    <cellStyle name="Normal 11 2 2 2 4 2" xfId="6303"/>
    <cellStyle name="Normal 11 2 3" xfId="936"/>
    <cellStyle name="Normal 11 2 4" xfId="1451"/>
    <cellStyle name="Normal 11 2 5" xfId="4080"/>
    <cellStyle name="Normal 11 2 5 2" xfId="5910"/>
    <cellStyle name="Normal 11 20" xfId="1658"/>
    <cellStyle name="Normal 11 20 2" xfId="3288"/>
    <cellStyle name="Normal 11 20 3" xfId="4736"/>
    <cellStyle name="Normal 11 20 3 2" xfId="6562"/>
    <cellStyle name="Normal 11 21" xfId="1659"/>
    <cellStyle name="Normal 11 21 2" xfId="3581"/>
    <cellStyle name="Normal 11 21 3" xfId="4737"/>
    <cellStyle name="Normal 11 21 3 2" xfId="6563"/>
    <cellStyle name="Normal 11 22" xfId="234"/>
    <cellStyle name="Normal 11 22 2" xfId="251"/>
    <cellStyle name="Normal 11 22 2 2" xfId="579"/>
    <cellStyle name="Normal 11 22 2 3" xfId="937"/>
    <cellStyle name="Normal 11 22 2 4" xfId="4081"/>
    <cellStyle name="Normal 11 22 2 4 2" xfId="5911"/>
    <cellStyle name="Normal 11 23" xfId="1664"/>
    <cellStyle name="Normal 11 23 2" xfId="2871"/>
    <cellStyle name="Normal 11 23 3" xfId="4738"/>
    <cellStyle name="Normal 11 23 3 2" xfId="6564"/>
    <cellStyle name="Normal 11 24" xfId="1665"/>
    <cellStyle name="Normal 11 24 2" xfId="3102"/>
    <cellStyle name="Normal 11 24 3" xfId="4739"/>
    <cellStyle name="Normal 11 24 3 2" xfId="6565"/>
    <cellStyle name="Normal 11 25" xfId="1666"/>
    <cellStyle name="Normal 11 25 2" xfId="3057"/>
    <cellStyle name="Normal 11 25 3" xfId="4740"/>
    <cellStyle name="Normal 11 25 3 2" xfId="6566"/>
    <cellStyle name="Normal 11 26" xfId="1667"/>
    <cellStyle name="Normal 11 26 2" xfId="2826"/>
    <cellStyle name="Normal 11 26 3" xfId="4741"/>
    <cellStyle name="Normal 11 26 3 2" xfId="6567"/>
    <cellStyle name="Normal 11 27" xfId="1668"/>
    <cellStyle name="Normal 11 27 2" xfId="2872"/>
    <cellStyle name="Normal 11 27 3" xfId="4742"/>
    <cellStyle name="Normal 11 27 3 2" xfId="6568"/>
    <cellStyle name="Normal 11 28" xfId="1669"/>
    <cellStyle name="Normal 11 28 2" xfId="3103"/>
    <cellStyle name="Normal 11 28 3" xfId="4743"/>
    <cellStyle name="Normal 11 28 3 2" xfId="6569"/>
    <cellStyle name="Normal 11 29" xfId="1670"/>
    <cellStyle name="Normal 11 29 2" xfId="3530"/>
    <cellStyle name="Normal 11 29 3" xfId="4744"/>
    <cellStyle name="Normal 11 29 3 2" xfId="6570"/>
    <cellStyle name="Normal 11 3" xfId="1332"/>
    <cellStyle name="Normal 11 3 2" xfId="1828"/>
    <cellStyle name="Normal 11 3 3" xfId="4515"/>
    <cellStyle name="Normal 11 3 3 2" xfId="6341"/>
    <cellStyle name="Normal 11 30" xfId="1671"/>
    <cellStyle name="Normal 11 30 2" xfId="3215"/>
    <cellStyle name="Normal 11 30 3" xfId="4745"/>
    <cellStyle name="Normal 11 30 3 2" xfId="6571"/>
    <cellStyle name="Normal 11 31" xfId="1672"/>
    <cellStyle name="Normal 11 31 2" xfId="3599"/>
    <cellStyle name="Normal 11 31 3" xfId="4746"/>
    <cellStyle name="Normal 11 31 3 2" xfId="6572"/>
    <cellStyle name="Normal 11 32" xfId="1673"/>
    <cellStyle name="Normal 11 32 2" xfId="2797"/>
    <cellStyle name="Normal 11 32 3" xfId="4747"/>
    <cellStyle name="Normal 11 32 3 2" xfId="6573"/>
    <cellStyle name="Normal 11 33" xfId="1674"/>
    <cellStyle name="Normal 11 33 2" xfId="3419"/>
    <cellStyle name="Normal 11 33 3" xfId="4748"/>
    <cellStyle name="Normal 11 33 3 2" xfId="6574"/>
    <cellStyle name="Normal 11 34" xfId="1675"/>
    <cellStyle name="Normal 11 34 2" xfId="3420"/>
    <cellStyle name="Normal 11 34 3" xfId="4749"/>
    <cellStyle name="Normal 11 34 3 2" xfId="6575"/>
    <cellStyle name="Normal 11 35" xfId="1676"/>
    <cellStyle name="Normal 11 35 2" xfId="3421"/>
    <cellStyle name="Normal 11 35 3" xfId="4750"/>
    <cellStyle name="Normal 11 35 3 2" xfId="6576"/>
    <cellStyle name="Normal 11 36" xfId="1677"/>
    <cellStyle name="Normal 11 36 2" xfId="3422"/>
    <cellStyle name="Normal 11 36 3" xfId="4751"/>
    <cellStyle name="Normal 11 36 3 2" xfId="6577"/>
    <cellStyle name="Normal 11 37" xfId="1678"/>
    <cellStyle name="Normal 11 37 2" xfId="3423"/>
    <cellStyle name="Normal 11 37 3" xfId="4752"/>
    <cellStyle name="Normal 11 37 3 2" xfId="6578"/>
    <cellStyle name="Normal 11 38" xfId="1679"/>
    <cellStyle name="Normal 11 38 2" xfId="3424"/>
    <cellStyle name="Normal 11 38 3" xfId="4753"/>
    <cellStyle name="Normal 11 38 3 2" xfId="6579"/>
    <cellStyle name="Normal 11 39" xfId="1680"/>
    <cellStyle name="Normal 11 39 2" xfId="3754"/>
    <cellStyle name="Normal 11 39 3" xfId="4754"/>
    <cellStyle name="Normal 11 39 3 2" xfId="6580"/>
    <cellStyle name="Normal 11 4" xfId="1389"/>
    <cellStyle name="Normal 11 4 2" xfId="1737"/>
    <cellStyle name="Normal 11 4 3" xfId="4565"/>
    <cellStyle name="Normal 11 4 3 2" xfId="6391"/>
    <cellStyle name="Normal 11 40" xfId="1682"/>
    <cellStyle name="Normal 11 40 2" xfId="3425"/>
    <cellStyle name="Normal 11 40 3" xfId="4755"/>
    <cellStyle name="Normal 11 40 3 2" xfId="6581"/>
    <cellStyle name="Normal 11 41" xfId="1683"/>
    <cellStyle name="Normal 11 41 2" xfId="3612"/>
    <cellStyle name="Normal 11 41 3" xfId="4756"/>
    <cellStyle name="Normal 11 41 3 2" xfId="6582"/>
    <cellStyle name="Normal 11 42" xfId="1684"/>
    <cellStyle name="Normal 11 42 2" xfId="3650"/>
    <cellStyle name="Normal 11 42 3" xfId="4757"/>
    <cellStyle name="Normal 11 42 3 2" xfId="6583"/>
    <cellStyle name="Normal 11 43" xfId="1685"/>
    <cellStyle name="Normal 11 43 2" xfId="3531"/>
    <cellStyle name="Normal 11 43 3" xfId="4758"/>
    <cellStyle name="Normal 11 43 3 2" xfId="6584"/>
    <cellStyle name="Normal 11 44" xfId="1686"/>
    <cellStyle name="Normal 11 44 2" xfId="2855"/>
    <cellStyle name="Normal 11 44 3" xfId="4759"/>
    <cellStyle name="Normal 11 44 3 2" xfId="6585"/>
    <cellStyle name="Normal 11 45" xfId="1687"/>
    <cellStyle name="Normal 11 45 2" xfId="3229"/>
    <cellStyle name="Normal 11 45 3" xfId="4760"/>
    <cellStyle name="Normal 11 45 3 2" xfId="6586"/>
    <cellStyle name="Normal 11 46" xfId="1688"/>
    <cellStyle name="Normal 11 46 2" xfId="3023"/>
    <cellStyle name="Normal 11 46 3" xfId="4761"/>
    <cellStyle name="Normal 11 46 3 2" xfId="6587"/>
    <cellStyle name="Normal 11 47" xfId="1689"/>
    <cellStyle name="Normal 11 47 2" xfId="3084"/>
    <cellStyle name="Normal 11 47 3" xfId="4762"/>
    <cellStyle name="Normal 11 47 3 2" xfId="6588"/>
    <cellStyle name="Normal 11 48" xfId="1690"/>
    <cellStyle name="Normal 11 48 2" xfId="3426"/>
    <cellStyle name="Normal 11 48 3" xfId="4763"/>
    <cellStyle name="Normal 11 48 3 2" xfId="6589"/>
    <cellStyle name="Normal 11 49" xfId="1691"/>
    <cellStyle name="Normal 11 49 2" xfId="3412"/>
    <cellStyle name="Normal 11 49 3" xfId="4764"/>
    <cellStyle name="Normal 11 49 3 2" xfId="6590"/>
    <cellStyle name="Normal 11 5" xfId="1442"/>
    <cellStyle name="Normal 11 5 2" xfId="1660"/>
    <cellStyle name="Normal 11 5 3" xfId="4608"/>
    <cellStyle name="Normal 11 5 3 2" xfId="6434"/>
    <cellStyle name="Normal 11 50" xfId="1693"/>
    <cellStyle name="Normal 11 50 2" xfId="3221"/>
    <cellStyle name="Normal 11 50 3" xfId="4765"/>
    <cellStyle name="Normal 11 50 3 2" xfId="6591"/>
    <cellStyle name="Normal 11 51" xfId="1694"/>
    <cellStyle name="Normal 11 51 2" xfId="3218"/>
    <cellStyle name="Normal 11 51 3" xfId="4766"/>
    <cellStyle name="Normal 11 51 3 2" xfId="6592"/>
    <cellStyle name="Normal 11 52" xfId="1695"/>
    <cellStyle name="Normal 11 52 2" xfId="3392"/>
    <cellStyle name="Normal 11 52 3" xfId="4767"/>
    <cellStyle name="Normal 11 52 3 2" xfId="6593"/>
    <cellStyle name="Normal 11 53" xfId="1696"/>
    <cellStyle name="Normal 11 53 2" xfId="3104"/>
    <cellStyle name="Normal 11 53 3" xfId="4768"/>
    <cellStyle name="Normal 11 53 3 2" xfId="6594"/>
    <cellStyle name="Normal 11 54" xfId="1697"/>
    <cellStyle name="Normal 11 54 2" xfId="3256"/>
    <cellStyle name="Normal 11 54 3" xfId="4769"/>
    <cellStyle name="Normal 11 54 3 2" xfId="6595"/>
    <cellStyle name="Normal 11 55" xfId="1698"/>
    <cellStyle name="Normal 11 55 2" xfId="3427"/>
    <cellStyle name="Normal 11 55 3" xfId="4770"/>
    <cellStyle name="Normal 11 55 3 2" xfId="6596"/>
    <cellStyle name="Normal 11 56" xfId="1699"/>
    <cellStyle name="Normal 11 56 2" xfId="3428"/>
    <cellStyle name="Normal 11 56 3" xfId="4771"/>
    <cellStyle name="Normal 11 56 3 2" xfId="6597"/>
    <cellStyle name="Normal 11 57" xfId="1700"/>
    <cellStyle name="Normal 11 57 2" xfId="2945"/>
    <cellStyle name="Normal 11 57 3" xfId="4772"/>
    <cellStyle name="Normal 11 57 3 2" xfId="6598"/>
    <cellStyle name="Normal 11 58" xfId="2786"/>
    <cellStyle name="Normal 11 58 2" xfId="2829"/>
    <cellStyle name="Normal 11 58 3" xfId="5651"/>
    <cellStyle name="Normal 11 58 3 2" xfId="7477"/>
    <cellStyle name="Normal 11 6" xfId="1430"/>
    <cellStyle name="Normal 11 6 2" xfId="1706"/>
    <cellStyle name="Normal 11 6 3" xfId="4596"/>
    <cellStyle name="Normal 11 6 3 2" xfId="6422"/>
    <cellStyle name="Normal 11 7" xfId="1251"/>
    <cellStyle name="Normal 11 7 2" xfId="1939"/>
    <cellStyle name="Normal 11 7 3" xfId="4445"/>
    <cellStyle name="Normal 11 7 3 2" xfId="6271"/>
    <cellStyle name="Normal 11 8" xfId="1394"/>
    <cellStyle name="Normal 11 8 2" xfId="1732"/>
    <cellStyle name="Normal 11 8 3" xfId="4570"/>
    <cellStyle name="Normal 11 8 3 2" xfId="6396"/>
    <cellStyle name="Normal 11 9" xfId="1280"/>
    <cellStyle name="Normal 11 9 2" xfId="1912"/>
    <cellStyle name="Normal 11 9 3" xfId="4472"/>
    <cellStyle name="Normal 11 9 3 2" xfId="6298"/>
    <cellStyle name="Normal 110" xfId="80"/>
    <cellStyle name="Normal 110 2" xfId="252"/>
    <cellStyle name="Normal 110 2 2" xfId="938"/>
    <cellStyle name="Normal 110 2 3" xfId="4082"/>
    <cellStyle name="Normal 110 2 3 2" xfId="5912"/>
    <cellStyle name="Normal 110 2 4" xfId="3797"/>
    <cellStyle name="Normal 110 3" xfId="788"/>
    <cellStyle name="Normal 110 4" xfId="3796"/>
    <cellStyle name="Normal 110 4 2" xfId="5713"/>
    <cellStyle name="Normal 111" xfId="81"/>
    <cellStyle name="Normal 111 2" xfId="253"/>
    <cellStyle name="Normal 111 2 2" xfId="939"/>
    <cellStyle name="Normal 111 2 3" xfId="4083"/>
    <cellStyle name="Normal 111 2 3 2" xfId="5913"/>
    <cellStyle name="Normal 111 2 4" xfId="3799"/>
    <cellStyle name="Normal 111 3" xfId="789"/>
    <cellStyle name="Normal 111 4" xfId="3798"/>
    <cellStyle name="Normal 111 4 2" xfId="5714"/>
    <cellStyle name="Normal 112" xfId="82"/>
    <cellStyle name="Normal 112 2" xfId="254"/>
    <cellStyle name="Normal 112 2 2" xfId="940"/>
    <cellStyle name="Normal 112 2 3" xfId="4084"/>
    <cellStyle name="Normal 112 2 3 2" xfId="5914"/>
    <cellStyle name="Normal 112 2 4" xfId="3801"/>
    <cellStyle name="Normal 112 3" xfId="790"/>
    <cellStyle name="Normal 112 4" xfId="3800"/>
    <cellStyle name="Normal 112 4 2" xfId="5715"/>
    <cellStyle name="Normal 113" xfId="83"/>
    <cellStyle name="Normal 113 2" xfId="255"/>
    <cellStyle name="Normal 113 2 2" xfId="941"/>
    <cellStyle name="Normal 113 2 3" xfId="4085"/>
    <cellStyle name="Normal 113 2 3 2" xfId="5915"/>
    <cellStyle name="Normal 113 2 4" xfId="3803"/>
    <cellStyle name="Normal 113 3" xfId="791"/>
    <cellStyle name="Normal 113 4" xfId="3802"/>
    <cellStyle name="Normal 113 4 2" xfId="5717"/>
    <cellStyle name="Normal 114" xfId="138"/>
    <cellStyle name="Normal 114 2" xfId="256"/>
    <cellStyle name="Normal 114 2 2" xfId="942"/>
    <cellStyle name="Normal 114 2 3" xfId="4086"/>
    <cellStyle name="Normal 114 2 3 2" xfId="5916"/>
    <cellStyle name="Normal 114 3" xfId="843"/>
    <cellStyle name="Normal 114 4" xfId="3983"/>
    <cellStyle name="Normal 114 4 2" xfId="5817"/>
    <cellStyle name="Normal 115" xfId="84"/>
    <cellStyle name="Normal 115 2" xfId="257"/>
    <cellStyle name="Normal 115 2 2" xfId="943"/>
    <cellStyle name="Normal 115 2 3" xfId="4087"/>
    <cellStyle name="Normal 115 2 3 2" xfId="5917"/>
    <cellStyle name="Normal 115 2 4" xfId="3805"/>
    <cellStyle name="Normal 115 3" xfId="792"/>
    <cellStyle name="Normal 115 4" xfId="3804"/>
    <cellStyle name="Normal 115 4 2" xfId="5718"/>
    <cellStyle name="Normal 116" xfId="85"/>
    <cellStyle name="Normal 116 2" xfId="258"/>
    <cellStyle name="Normal 116 2 2" xfId="944"/>
    <cellStyle name="Normal 116 2 3" xfId="4088"/>
    <cellStyle name="Normal 116 2 3 2" xfId="5918"/>
    <cellStyle name="Normal 116 2 4" xfId="3807"/>
    <cellStyle name="Normal 116 3" xfId="793"/>
    <cellStyle name="Normal 116 4" xfId="3806"/>
    <cellStyle name="Normal 116 4 2" xfId="5719"/>
    <cellStyle name="Normal 117" xfId="86"/>
    <cellStyle name="Normal 117 2" xfId="259"/>
    <cellStyle name="Normal 117 2 2" xfId="945"/>
    <cellStyle name="Normal 117 2 3" xfId="4089"/>
    <cellStyle name="Normal 117 2 3 2" xfId="5919"/>
    <cellStyle name="Normal 117 2 4" xfId="3809"/>
    <cellStyle name="Normal 117 3" xfId="794"/>
    <cellStyle name="Normal 117 4" xfId="3808"/>
    <cellStyle name="Normal 117 4 2" xfId="5720"/>
    <cellStyle name="Normal 118" xfId="87"/>
    <cellStyle name="Normal 118 2" xfId="260"/>
    <cellStyle name="Normal 118 2 2" xfId="946"/>
    <cellStyle name="Normal 118 2 3" xfId="4090"/>
    <cellStyle name="Normal 118 2 3 2" xfId="5920"/>
    <cellStyle name="Normal 118 2 4" xfId="3811"/>
    <cellStyle name="Normal 118 3" xfId="795"/>
    <cellStyle name="Normal 118 4" xfId="3810"/>
    <cellStyle name="Normal 118 4 2" xfId="5721"/>
    <cellStyle name="Normal 119" xfId="88"/>
    <cellStyle name="Normal 119 2" xfId="261"/>
    <cellStyle name="Normal 119 2 2" xfId="947"/>
    <cellStyle name="Normal 119 2 3" xfId="4091"/>
    <cellStyle name="Normal 119 2 3 2" xfId="5921"/>
    <cellStyle name="Normal 119 2 4" xfId="3813"/>
    <cellStyle name="Normal 119 3" xfId="796"/>
    <cellStyle name="Normal 119 4" xfId="3812"/>
    <cellStyle name="Normal 119 4 2" xfId="5722"/>
    <cellStyle name="Normal 12" xfId="10"/>
    <cellStyle name="Normal 12 10" xfId="1341"/>
    <cellStyle name="Normal 12 10 2" xfId="1820"/>
    <cellStyle name="Normal 12 10 3" xfId="4523"/>
    <cellStyle name="Normal 12 10 3 2" xfId="6349"/>
    <cellStyle name="Normal 12 11" xfId="1373"/>
    <cellStyle name="Normal 12 11 2" xfId="1792"/>
    <cellStyle name="Normal 12 11 3" xfId="4552"/>
    <cellStyle name="Normal 12 11 3 2" xfId="6378"/>
    <cellStyle name="Normal 12 12" xfId="1317"/>
    <cellStyle name="Normal 12 12 2" xfId="1879"/>
    <cellStyle name="Normal 12 12 3" xfId="4505"/>
    <cellStyle name="Normal 12 12 3 2" xfId="6331"/>
    <cellStyle name="Normal 12 13" xfId="1738"/>
    <cellStyle name="Normal 12 13 2" xfId="3633"/>
    <cellStyle name="Normal 12 13 3" xfId="4773"/>
    <cellStyle name="Normal 12 13 3 2" xfId="6599"/>
    <cellStyle name="Normal 12 14" xfId="1739"/>
    <cellStyle name="Normal 12 14 2" xfId="3593"/>
    <cellStyle name="Normal 12 14 3" xfId="4774"/>
    <cellStyle name="Normal 12 14 3 2" xfId="6600"/>
    <cellStyle name="Normal 12 15" xfId="1740"/>
    <cellStyle name="Normal 12 15 2" xfId="2887"/>
    <cellStyle name="Normal 12 15 3" xfId="4775"/>
    <cellStyle name="Normal 12 15 3 2" xfId="6601"/>
    <cellStyle name="Normal 12 16" xfId="1741"/>
    <cellStyle name="Normal 12 16 2" xfId="3628"/>
    <cellStyle name="Normal 12 16 3" xfId="4776"/>
    <cellStyle name="Normal 12 16 3 2" xfId="6602"/>
    <cellStyle name="Normal 12 17" xfId="1742"/>
    <cellStyle name="Normal 12 17 2" xfId="3071"/>
    <cellStyle name="Normal 12 17 3" xfId="4777"/>
    <cellStyle name="Normal 12 17 3 2" xfId="6603"/>
    <cellStyle name="Normal 12 18" xfId="1743"/>
    <cellStyle name="Normal 12 18 2" xfId="3614"/>
    <cellStyle name="Normal 12 18 3" xfId="4778"/>
    <cellStyle name="Normal 12 18 3 2" xfId="6604"/>
    <cellStyle name="Normal 12 19" xfId="1744"/>
    <cellStyle name="Normal 12 19 2" xfId="3157"/>
    <cellStyle name="Normal 12 19 3" xfId="4779"/>
    <cellStyle name="Normal 12 19 3 2" xfId="6605"/>
    <cellStyle name="Normal 12 2" xfId="262"/>
    <cellStyle name="Normal 12 2 2" xfId="631"/>
    <cellStyle name="Normal 12 2 2 2" xfId="1331"/>
    <cellStyle name="Normal 12 2 2 2 2" xfId="1261"/>
    <cellStyle name="Normal 12 2 2 2 3" xfId="1837"/>
    <cellStyle name="Normal 12 2 2 2 4" xfId="4514"/>
    <cellStyle name="Normal 12 2 2 2 4 2" xfId="6340"/>
    <cellStyle name="Normal 12 2 3" xfId="948"/>
    <cellStyle name="Normal 12 2 4" xfId="1335"/>
    <cellStyle name="Normal 12 2 5" xfId="4092"/>
    <cellStyle name="Normal 12 2 5 2" xfId="5922"/>
    <cellStyle name="Normal 12 20" xfId="1750"/>
    <cellStyle name="Normal 12 20 2" xfId="2899"/>
    <cellStyle name="Normal 12 20 3" xfId="4780"/>
    <cellStyle name="Normal 12 20 3 2" xfId="6606"/>
    <cellStyle name="Normal 12 21" xfId="1751"/>
    <cellStyle name="Normal 12 21 2" xfId="2908"/>
    <cellStyle name="Normal 12 21 3" xfId="4781"/>
    <cellStyle name="Normal 12 21 3 2" xfId="6607"/>
    <cellStyle name="Normal 12 22" xfId="1752"/>
    <cellStyle name="Normal 12 22 2" xfId="3505"/>
    <cellStyle name="Normal 12 22 3" xfId="4782"/>
    <cellStyle name="Normal 12 22 3 2" xfId="6608"/>
    <cellStyle name="Normal 12 23" xfId="1753"/>
    <cellStyle name="Normal 12 23 2" xfId="3387"/>
    <cellStyle name="Normal 12 23 3" xfId="4783"/>
    <cellStyle name="Normal 12 23 3 2" xfId="6609"/>
    <cellStyle name="Normal 12 24" xfId="1754"/>
    <cellStyle name="Normal 12 24 2" xfId="3367"/>
    <cellStyle name="Normal 12 24 3" xfId="4784"/>
    <cellStyle name="Normal 12 24 3 2" xfId="6610"/>
    <cellStyle name="Normal 12 25" xfId="1755"/>
    <cellStyle name="Normal 12 25 2" xfId="2910"/>
    <cellStyle name="Normal 12 25 3" xfId="4785"/>
    <cellStyle name="Normal 12 25 3 2" xfId="6611"/>
    <cellStyle name="Normal 12 26" xfId="1756"/>
    <cellStyle name="Normal 12 26 2" xfId="3378"/>
    <cellStyle name="Normal 12 26 3" xfId="4786"/>
    <cellStyle name="Normal 12 26 3 2" xfId="6612"/>
    <cellStyle name="Normal 12 27" xfId="1757"/>
    <cellStyle name="Normal 12 27 2" xfId="3082"/>
    <cellStyle name="Normal 12 27 3" xfId="4787"/>
    <cellStyle name="Normal 12 27 3 2" xfId="6613"/>
    <cellStyle name="Normal 12 28" xfId="1758"/>
    <cellStyle name="Normal 12 28 2" xfId="3388"/>
    <cellStyle name="Normal 12 28 3" xfId="4788"/>
    <cellStyle name="Normal 12 28 3 2" xfId="6614"/>
    <cellStyle name="Normal 12 29" xfId="1759"/>
    <cellStyle name="Normal 12 29 2" xfId="3094"/>
    <cellStyle name="Normal 12 29 3" xfId="4789"/>
    <cellStyle name="Normal 12 29 3 2" xfId="6615"/>
    <cellStyle name="Normal 12 3" xfId="1264"/>
    <cellStyle name="Normal 12 3 2" xfId="1928"/>
    <cellStyle name="Normal 12 3 3" xfId="4456"/>
    <cellStyle name="Normal 12 3 3 2" xfId="6282"/>
    <cellStyle name="Normal 12 30" xfId="1761"/>
    <cellStyle name="Normal 12 30 2" xfId="3651"/>
    <cellStyle name="Normal 12 30 3" xfId="4790"/>
    <cellStyle name="Normal 12 30 3 2" xfId="6616"/>
    <cellStyle name="Normal 12 31" xfId="1762"/>
    <cellStyle name="Normal 12 31 2" xfId="3180"/>
    <cellStyle name="Normal 12 31 3" xfId="4791"/>
    <cellStyle name="Normal 12 31 3 2" xfId="6617"/>
    <cellStyle name="Normal 12 32" xfId="1763"/>
    <cellStyle name="Normal 12 32 2" xfId="2894"/>
    <cellStyle name="Normal 12 32 3" xfId="4792"/>
    <cellStyle name="Normal 12 32 3 2" xfId="6618"/>
    <cellStyle name="Normal 12 33" xfId="1764"/>
    <cellStyle name="Normal 12 33 2" xfId="2852"/>
    <cellStyle name="Normal 12 33 3" xfId="4793"/>
    <cellStyle name="Normal 12 33 3 2" xfId="6619"/>
    <cellStyle name="Normal 12 34" xfId="1765"/>
    <cellStyle name="Normal 12 34 2" xfId="3370"/>
    <cellStyle name="Normal 12 34 3" xfId="4794"/>
    <cellStyle name="Normal 12 34 3 2" xfId="6620"/>
    <cellStyle name="Normal 12 35" xfId="1766"/>
    <cellStyle name="Normal 12 35 2" xfId="2913"/>
    <cellStyle name="Normal 12 35 3" xfId="4795"/>
    <cellStyle name="Normal 12 35 3 2" xfId="6621"/>
    <cellStyle name="Normal 12 36" xfId="1767"/>
    <cellStyle name="Normal 12 36 2" xfId="2840"/>
    <cellStyle name="Normal 12 36 3" xfId="4796"/>
    <cellStyle name="Normal 12 36 3 2" xfId="6622"/>
    <cellStyle name="Normal 12 37" xfId="1768"/>
    <cellStyle name="Normal 12 37 2" xfId="3243"/>
    <cellStyle name="Normal 12 37 3" xfId="4797"/>
    <cellStyle name="Normal 12 37 3 2" xfId="6623"/>
    <cellStyle name="Normal 12 38" xfId="1769"/>
    <cellStyle name="Normal 12 38 2" xfId="3129"/>
    <cellStyle name="Normal 12 38 3" xfId="4798"/>
    <cellStyle name="Normal 12 38 3 2" xfId="6624"/>
    <cellStyle name="Normal 12 39" xfId="1770"/>
    <cellStyle name="Normal 12 39 2" xfId="2819"/>
    <cellStyle name="Normal 12 39 3" xfId="4799"/>
    <cellStyle name="Normal 12 39 3 2" xfId="6625"/>
    <cellStyle name="Normal 12 4" xfId="1399"/>
    <cellStyle name="Normal 12 4 2" xfId="1728"/>
    <cellStyle name="Normal 12 4 3" xfId="4574"/>
    <cellStyle name="Normal 12 4 3 2" xfId="6400"/>
    <cellStyle name="Normal 12 40" xfId="1772"/>
    <cellStyle name="Normal 12 40 2" xfId="3024"/>
    <cellStyle name="Normal 12 40 3" xfId="4800"/>
    <cellStyle name="Normal 12 40 3 2" xfId="6626"/>
    <cellStyle name="Normal 12 41" xfId="1773"/>
    <cellStyle name="Normal 12 41 2" xfId="2864"/>
    <cellStyle name="Normal 12 41 3" xfId="4801"/>
    <cellStyle name="Normal 12 41 3 2" xfId="6627"/>
    <cellStyle name="Normal 12 42" xfId="1774"/>
    <cellStyle name="Normal 12 42 2" xfId="2992"/>
    <cellStyle name="Normal 12 42 3" xfId="4802"/>
    <cellStyle name="Normal 12 42 3 2" xfId="6628"/>
    <cellStyle name="Normal 12 43" xfId="1775"/>
    <cellStyle name="Normal 12 43 2" xfId="3279"/>
    <cellStyle name="Normal 12 43 3" xfId="4803"/>
    <cellStyle name="Normal 12 43 3 2" xfId="6629"/>
    <cellStyle name="Normal 12 44" xfId="1776"/>
    <cellStyle name="Normal 12 44 2" xfId="2946"/>
    <cellStyle name="Normal 12 44 3" xfId="4804"/>
    <cellStyle name="Normal 12 44 3 2" xfId="6630"/>
    <cellStyle name="Normal 12 45" xfId="1777"/>
    <cellStyle name="Normal 12 45 2" xfId="3242"/>
    <cellStyle name="Normal 12 45 3" xfId="4805"/>
    <cellStyle name="Normal 12 45 3 2" xfId="6631"/>
    <cellStyle name="Normal 12 46" xfId="1778"/>
    <cellStyle name="Normal 12 46 2" xfId="2942"/>
    <cellStyle name="Normal 12 46 3" xfId="4806"/>
    <cellStyle name="Normal 12 46 3 2" xfId="6632"/>
    <cellStyle name="Normal 12 47" xfId="1779"/>
    <cellStyle name="Normal 12 47 2" xfId="3358"/>
    <cellStyle name="Normal 12 47 3" xfId="4807"/>
    <cellStyle name="Normal 12 47 3 2" xfId="6633"/>
    <cellStyle name="Normal 12 48" xfId="1780"/>
    <cellStyle name="Normal 12 48 2" xfId="3175"/>
    <cellStyle name="Normal 12 48 3" xfId="4808"/>
    <cellStyle name="Normal 12 48 3 2" xfId="6634"/>
    <cellStyle name="Normal 12 49" xfId="1781"/>
    <cellStyle name="Normal 12 49 2" xfId="3096"/>
    <cellStyle name="Normal 12 49 3" xfId="4809"/>
    <cellStyle name="Normal 12 49 3 2" xfId="6635"/>
    <cellStyle name="Normal 12 5" xfId="1362"/>
    <cellStyle name="Normal 12 5 2" xfId="1803"/>
    <cellStyle name="Normal 12 5 3" xfId="4541"/>
    <cellStyle name="Normal 12 5 3 2" xfId="6367"/>
    <cellStyle name="Normal 12 50" xfId="1783"/>
    <cellStyle name="Normal 12 50 2" xfId="3200"/>
    <cellStyle name="Normal 12 50 3" xfId="4810"/>
    <cellStyle name="Normal 12 50 3 2" xfId="6636"/>
    <cellStyle name="Normal 12 51" xfId="1784"/>
    <cellStyle name="Normal 12 51 2" xfId="3711"/>
    <cellStyle name="Normal 12 51 3" xfId="4811"/>
    <cellStyle name="Normal 12 51 3 2" xfId="6637"/>
    <cellStyle name="Normal 12 52" xfId="1785"/>
    <cellStyle name="Normal 12 52 2" xfId="3016"/>
    <cellStyle name="Normal 12 52 3" xfId="4812"/>
    <cellStyle name="Normal 12 52 3 2" xfId="6638"/>
    <cellStyle name="Normal 12 53" xfId="1786"/>
    <cellStyle name="Normal 12 53 2" xfId="2805"/>
    <cellStyle name="Normal 12 53 3" xfId="4813"/>
    <cellStyle name="Normal 12 53 3 2" xfId="6639"/>
    <cellStyle name="Normal 12 54" xfId="1787"/>
    <cellStyle name="Normal 12 54 2" xfId="3308"/>
    <cellStyle name="Normal 12 54 3" xfId="4814"/>
    <cellStyle name="Normal 12 54 3 2" xfId="6640"/>
    <cellStyle name="Normal 12 55" xfId="2787"/>
    <cellStyle name="Normal 12 55 2" xfId="2969"/>
    <cellStyle name="Normal 12 55 3" xfId="5652"/>
    <cellStyle name="Normal 12 55 3 2" xfId="7478"/>
    <cellStyle name="Normal 12 6" xfId="1252"/>
    <cellStyle name="Normal 12 6 2" xfId="1938"/>
    <cellStyle name="Normal 12 6 3" xfId="4446"/>
    <cellStyle name="Normal 12 6 3 2" xfId="6272"/>
    <cellStyle name="Normal 12 7" xfId="1349"/>
    <cellStyle name="Normal 12 7 2" xfId="1813"/>
    <cellStyle name="Normal 12 7 3" xfId="4530"/>
    <cellStyle name="Normal 12 7 3 2" xfId="6356"/>
    <cellStyle name="Normal 12 8" xfId="1386"/>
    <cellStyle name="Normal 12 8 2" xfId="1746"/>
    <cellStyle name="Normal 12 8 3" xfId="4563"/>
    <cellStyle name="Normal 12 8 3 2" xfId="6389"/>
    <cellStyle name="Normal 12 9" xfId="1344"/>
    <cellStyle name="Normal 12 9 2" xfId="1817"/>
    <cellStyle name="Normal 12 9 3" xfId="4526"/>
    <cellStyle name="Normal 12 9 3 2" xfId="6352"/>
    <cellStyle name="Normal 120" xfId="89"/>
    <cellStyle name="Normal 120 2" xfId="263"/>
    <cellStyle name="Normal 120 2 2" xfId="949"/>
    <cellStyle name="Normal 120 2 3" xfId="4093"/>
    <cellStyle name="Normal 120 2 3 2" xfId="5923"/>
    <cellStyle name="Normal 120 2 4" xfId="3815"/>
    <cellStyle name="Normal 120 3" xfId="797"/>
    <cellStyle name="Normal 120 4" xfId="3814"/>
    <cellStyle name="Normal 120 4 2" xfId="5723"/>
    <cellStyle name="Normal 121" xfId="137"/>
    <cellStyle name="Normal 121 2" xfId="264"/>
    <cellStyle name="Normal 121 2 2" xfId="950"/>
    <cellStyle name="Normal 121 2 3" xfId="4094"/>
    <cellStyle name="Normal 121 2 3 2" xfId="5924"/>
    <cellStyle name="Normal 121 3" xfId="842"/>
    <cellStyle name="Normal 121 4" xfId="3982"/>
    <cellStyle name="Normal 121 4 2" xfId="5816"/>
    <cellStyle name="Normal 122" xfId="90"/>
    <cellStyle name="Normal 122 2" xfId="265"/>
    <cellStyle name="Normal 122 2 2" xfId="951"/>
    <cellStyle name="Normal 122 2 3" xfId="4095"/>
    <cellStyle name="Normal 122 2 3 2" xfId="5925"/>
    <cellStyle name="Normal 122 2 4" xfId="3817"/>
    <cellStyle name="Normal 122 3" xfId="798"/>
    <cellStyle name="Normal 122 4" xfId="3816"/>
    <cellStyle name="Normal 122 4 2" xfId="5724"/>
    <cellStyle name="Normal 123" xfId="92"/>
    <cellStyle name="Normal 123 2" xfId="266"/>
    <cellStyle name="Normal 123 2 2" xfId="952"/>
    <cellStyle name="Normal 123 2 3" xfId="4096"/>
    <cellStyle name="Normal 123 2 3 2" xfId="5926"/>
    <cellStyle name="Normal 123 2 4" xfId="3819"/>
    <cellStyle name="Normal 123 3" xfId="800"/>
    <cellStyle name="Normal 123 4" xfId="3818"/>
    <cellStyle name="Normal 123 4 2" xfId="5725"/>
    <cellStyle name="Normal 124" xfId="93"/>
    <cellStyle name="Normal 124 2" xfId="267"/>
    <cellStyle name="Normal 124 2 2" xfId="953"/>
    <cellStyle name="Normal 124 2 3" xfId="4097"/>
    <cellStyle name="Normal 124 2 3 2" xfId="5927"/>
    <cellStyle name="Normal 124 2 4" xfId="3821"/>
    <cellStyle name="Normal 124 3" xfId="801"/>
    <cellStyle name="Normal 124 4" xfId="3820"/>
    <cellStyle name="Normal 124 4 2" xfId="5726"/>
    <cellStyle name="Normal 125" xfId="94"/>
    <cellStyle name="Normal 125 2" xfId="268"/>
    <cellStyle name="Normal 125 2 2" xfId="954"/>
    <cellStyle name="Normal 125 2 3" xfId="4098"/>
    <cellStyle name="Normal 125 2 3 2" xfId="5928"/>
    <cellStyle name="Normal 125 2 4" xfId="3823"/>
    <cellStyle name="Normal 125 3" xfId="802"/>
    <cellStyle name="Normal 125 4" xfId="3822"/>
    <cellStyle name="Normal 125 4 2" xfId="5727"/>
    <cellStyle name="Normal 126" xfId="96"/>
    <cellStyle name="Normal 126 2" xfId="269"/>
    <cellStyle name="Normal 126 2 2" xfId="955"/>
    <cellStyle name="Normal 126 2 3" xfId="4099"/>
    <cellStyle name="Normal 126 2 3 2" xfId="5929"/>
    <cellStyle name="Normal 126 2 4" xfId="3825"/>
    <cellStyle name="Normal 126 3" xfId="804"/>
    <cellStyle name="Normal 126 4" xfId="3824"/>
    <cellStyle name="Normal 126 4 2" xfId="5728"/>
    <cellStyle name="Normal 127" xfId="112"/>
    <cellStyle name="Normal 127 2" xfId="270"/>
    <cellStyle name="Normal 127 2 2" xfId="956"/>
    <cellStyle name="Normal 127 2 3" xfId="4100"/>
    <cellStyle name="Normal 127 2 3 2" xfId="5930"/>
    <cellStyle name="Normal 127 3" xfId="819"/>
    <cellStyle name="Normal 127 4" xfId="3958"/>
    <cellStyle name="Normal 127 4 2" xfId="5793"/>
    <cellStyle name="Normal 128" xfId="97"/>
    <cellStyle name="Normal 128 2" xfId="271"/>
    <cellStyle name="Normal 128 2 2" xfId="957"/>
    <cellStyle name="Normal 128 2 3" xfId="4101"/>
    <cellStyle name="Normal 128 2 3 2" xfId="5931"/>
    <cellStyle name="Normal 128 2 4" xfId="3827"/>
    <cellStyle name="Normal 128 3" xfId="805"/>
    <cellStyle name="Normal 128 4" xfId="3826"/>
    <cellStyle name="Normal 128 4 2" xfId="5729"/>
    <cellStyle name="Normal 129" xfId="91"/>
    <cellStyle name="Normal 129 2" xfId="272"/>
    <cellStyle name="Normal 129 2 2" xfId="958"/>
    <cellStyle name="Normal 129 2 3" xfId="4102"/>
    <cellStyle name="Normal 129 2 3 2" xfId="5932"/>
    <cellStyle name="Normal 129 2 4" xfId="3829"/>
    <cellStyle name="Normal 129 3" xfId="799"/>
    <cellStyle name="Normal 129 4" xfId="3828"/>
    <cellStyle name="Normal 129 4 2" xfId="5730"/>
    <cellStyle name="Normal 13" xfId="11"/>
    <cellStyle name="Normal 13 10" xfId="1359"/>
    <cellStyle name="Normal 13 10 2" xfId="1805"/>
    <cellStyle name="Normal 13 10 3" xfId="4539"/>
    <cellStyle name="Normal 13 10 3 2" xfId="6365"/>
    <cellStyle name="Normal 13 11" xfId="1371"/>
    <cellStyle name="Normal 13 11 2" xfId="1794"/>
    <cellStyle name="Normal 13 11 3" xfId="4550"/>
    <cellStyle name="Normal 13 11 3 2" xfId="6376"/>
    <cellStyle name="Normal 13 12" xfId="1829"/>
    <cellStyle name="Normal 13 12 2" xfId="3605"/>
    <cellStyle name="Normal 13 12 3" xfId="4815"/>
    <cellStyle name="Normal 13 12 3 2" xfId="6641"/>
    <cellStyle name="Normal 13 13" xfId="1830"/>
    <cellStyle name="Normal 13 13 2" xfId="3429"/>
    <cellStyle name="Normal 13 13 3" xfId="4816"/>
    <cellStyle name="Normal 13 13 3 2" xfId="6642"/>
    <cellStyle name="Normal 13 14" xfId="1831"/>
    <cellStyle name="Normal 13 14 2" xfId="3430"/>
    <cellStyle name="Normal 13 14 3" xfId="4817"/>
    <cellStyle name="Normal 13 14 3 2" xfId="6643"/>
    <cellStyle name="Normal 13 15" xfId="1832"/>
    <cellStyle name="Normal 13 15 2" xfId="3072"/>
    <cellStyle name="Normal 13 15 3" xfId="4818"/>
    <cellStyle name="Normal 13 15 3 2" xfId="6644"/>
    <cellStyle name="Normal 13 16" xfId="1833"/>
    <cellStyle name="Normal 13 16 2" xfId="3606"/>
    <cellStyle name="Normal 13 16 3" xfId="4819"/>
    <cellStyle name="Normal 13 16 3 2" xfId="6645"/>
    <cellStyle name="Normal 13 17" xfId="1834"/>
    <cellStyle name="Normal 13 17 2" xfId="3431"/>
    <cellStyle name="Normal 13 17 3" xfId="4820"/>
    <cellStyle name="Normal 13 17 3 2" xfId="6646"/>
    <cellStyle name="Normal 13 18" xfId="1835"/>
    <cellStyle name="Normal 13 18 2" xfId="3432"/>
    <cellStyle name="Normal 13 18 3" xfId="4821"/>
    <cellStyle name="Normal 13 18 3 2" xfId="6647"/>
    <cellStyle name="Normal 13 19" xfId="1836"/>
    <cellStyle name="Normal 13 19 2" xfId="3751"/>
    <cellStyle name="Normal 13 19 3" xfId="4822"/>
    <cellStyle name="Normal 13 19 3 2" xfId="6648"/>
    <cellStyle name="Normal 13 2" xfId="273"/>
    <cellStyle name="Normal 13 2 2" xfId="580"/>
    <cellStyle name="Normal 13 2 2 2" xfId="1297"/>
    <cellStyle name="Normal 13 2 2 2 2" xfId="1322"/>
    <cellStyle name="Normal 13 2 2 2 3" xfId="1897"/>
    <cellStyle name="Normal 13 2 2 2 4" xfId="4487"/>
    <cellStyle name="Normal 13 2 2 2 4 2" xfId="6313"/>
    <cellStyle name="Normal 13 2 3" xfId="959"/>
    <cellStyle name="Normal 13 2 4" xfId="1402"/>
    <cellStyle name="Normal 13 2 5" xfId="4103"/>
    <cellStyle name="Normal 13 2 5 2" xfId="5933"/>
    <cellStyle name="Normal 13 20" xfId="1842"/>
    <cellStyle name="Normal 13 20 2" xfId="3433"/>
    <cellStyle name="Normal 13 20 3" xfId="4823"/>
    <cellStyle name="Normal 13 20 3 2" xfId="6649"/>
    <cellStyle name="Normal 13 21" xfId="1843"/>
    <cellStyle name="Normal 13 21 2" xfId="3434"/>
    <cellStyle name="Normal 13 21 3" xfId="4824"/>
    <cellStyle name="Normal 13 21 3 2" xfId="6650"/>
    <cellStyle name="Normal 13 22" xfId="1844"/>
    <cellStyle name="Normal 13 22 2" xfId="2841"/>
    <cellStyle name="Normal 13 22 3" xfId="4825"/>
    <cellStyle name="Normal 13 22 3 2" xfId="6651"/>
    <cellStyle name="Normal 13 23" xfId="1845"/>
    <cellStyle name="Normal 13 23 2" xfId="3393"/>
    <cellStyle name="Normal 13 23 3" xfId="4826"/>
    <cellStyle name="Normal 13 23 3 2" xfId="6652"/>
    <cellStyle name="Normal 13 24" xfId="1846"/>
    <cellStyle name="Normal 13 24 2" xfId="3435"/>
    <cellStyle name="Normal 13 24 3" xfId="4827"/>
    <cellStyle name="Normal 13 24 3 2" xfId="6653"/>
    <cellStyle name="Normal 13 25" xfId="1847"/>
    <cellStyle name="Normal 13 25 2" xfId="3436"/>
    <cellStyle name="Normal 13 25 3" xfId="4828"/>
    <cellStyle name="Normal 13 25 3 2" xfId="6654"/>
    <cellStyle name="Normal 13 26" xfId="1848"/>
    <cellStyle name="Normal 13 26 2" xfId="3437"/>
    <cellStyle name="Normal 13 26 3" xfId="4829"/>
    <cellStyle name="Normal 13 26 3 2" xfId="6655"/>
    <cellStyle name="Normal 13 27" xfId="1849"/>
    <cellStyle name="Normal 13 27 2" xfId="3438"/>
    <cellStyle name="Normal 13 27 3" xfId="4830"/>
    <cellStyle name="Normal 13 27 3 2" xfId="6656"/>
    <cellStyle name="Normal 13 28" xfId="1850"/>
    <cellStyle name="Normal 13 28 2" xfId="3258"/>
    <cellStyle name="Normal 13 28 3" xfId="4831"/>
    <cellStyle name="Normal 13 28 3 2" xfId="6657"/>
    <cellStyle name="Normal 13 29" xfId="1851"/>
    <cellStyle name="Normal 13 29 2" xfId="2866"/>
    <cellStyle name="Normal 13 29 3" xfId="4832"/>
    <cellStyle name="Normal 13 29 3 2" xfId="6658"/>
    <cellStyle name="Normal 13 3" xfId="1448"/>
    <cellStyle name="Normal 13 3 2" xfId="1652"/>
    <cellStyle name="Normal 13 3 3" xfId="4614"/>
    <cellStyle name="Normal 13 3 3 2" xfId="6440"/>
    <cellStyle name="Normal 13 30" xfId="1853"/>
    <cellStyle name="Normal 13 30 2" xfId="3439"/>
    <cellStyle name="Normal 13 30 3" xfId="4833"/>
    <cellStyle name="Normal 13 30 3 2" xfId="6659"/>
    <cellStyle name="Normal 13 31" xfId="1854"/>
    <cellStyle name="Normal 13 31 2" xfId="3440"/>
    <cellStyle name="Normal 13 31 3" xfId="4834"/>
    <cellStyle name="Normal 13 31 3 2" xfId="6660"/>
    <cellStyle name="Normal 13 32" xfId="1855"/>
    <cellStyle name="Normal 13 32 2" xfId="3441"/>
    <cellStyle name="Normal 13 32 3" xfId="4835"/>
    <cellStyle name="Normal 13 32 3 2" xfId="6661"/>
    <cellStyle name="Normal 13 33" xfId="1856"/>
    <cellStyle name="Normal 13 33 2" xfId="3083"/>
    <cellStyle name="Normal 13 33 3" xfId="4836"/>
    <cellStyle name="Normal 13 33 3 2" xfId="6662"/>
    <cellStyle name="Normal 13 34" xfId="1857"/>
    <cellStyle name="Normal 13 34 2" xfId="3652"/>
    <cellStyle name="Normal 13 34 3" xfId="4837"/>
    <cellStyle name="Normal 13 34 3 2" xfId="6663"/>
    <cellStyle name="Normal 13 35" xfId="1858"/>
    <cellStyle name="Normal 13 35 2" xfId="3752"/>
    <cellStyle name="Normal 13 35 3" xfId="4838"/>
    <cellStyle name="Normal 13 35 3 2" xfId="6664"/>
    <cellStyle name="Normal 13 36" xfId="1859"/>
    <cellStyle name="Normal 13 36 2" xfId="3346"/>
    <cellStyle name="Normal 13 36 3" xfId="4839"/>
    <cellStyle name="Normal 13 36 3 2" xfId="6665"/>
    <cellStyle name="Normal 13 37" xfId="1860"/>
    <cellStyle name="Normal 13 37 2" xfId="3598"/>
    <cellStyle name="Normal 13 37 3" xfId="4840"/>
    <cellStyle name="Normal 13 37 3 2" xfId="6666"/>
    <cellStyle name="Normal 13 38" xfId="1861"/>
    <cellStyle name="Normal 13 38 2" xfId="3718"/>
    <cellStyle name="Normal 13 38 3" xfId="4841"/>
    <cellStyle name="Normal 13 38 3 2" xfId="6667"/>
    <cellStyle name="Normal 13 39" xfId="1862"/>
    <cellStyle name="Normal 13 39 2" xfId="3095"/>
    <cellStyle name="Normal 13 39 3" xfId="4842"/>
    <cellStyle name="Normal 13 39 3 2" xfId="6668"/>
    <cellStyle name="Normal 13 4" xfId="1274"/>
    <cellStyle name="Normal 13 4 2" xfId="1918"/>
    <cellStyle name="Normal 13 4 3" xfId="4466"/>
    <cellStyle name="Normal 13 4 3 2" xfId="6292"/>
    <cellStyle name="Normal 13 40" xfId="1863"/>
    <cellStyle name="Normal 13 40 2" xfId="3442"/>
    <cellStyle name="Normal 13 40 3" xfId="4843"/>
    <cellStyle name="Normal 13 40 3 2" xfId="6669"/>
    <cellStyle name="Normal 13 41" xfId="1864"/>
    <cellStyle name="Normal 13 41 2" xfId="3443"/>
    <cellStyle name="Normal 13 41 3" xfId="4844"/>
    <cellStyle name="Normal 13 41 3 2" xfId="6670"/>
    <cellStyle name="Normal 13 42" xfId="1865"/>
    <cellStyle name="Normal 13 42 2" xfId="3444"/>
    <cellStyle name="Normal 13 42 3" xfId="4845"/>
    <cellStyle name="Normal 13 42 3 2" xfId="6671"/>
    <cellStyle name="Normal 13 43" xfId="1866"/>
    <cellStyle name="Normal 13 43 2" xfId="3445"/>
    <cellStyle name="Normal 13 43 3" xfId="4846"/>
    <cellStyle name="Normal 13 43 3 2" xfId="6672"/>
    <cellStyle name="Normal 13 44" xfId="1867"/>
    <cellStyle name="Normal 13 44 2" xfId="3205"/>
    <cellStyle name="Normal 13 44 3" xfId="4847"/>
    <cellStyle name="Normal 13 44 3 2" xfId="6673"/>
    <cellStyle name="Normal 13 45" xfId="1868"/>
    <cellStyle name="Normal 13 45 2" xfId="3408"/>
    <cellStyle name="Normal 13 45 3" xfId="4848"/>
    <cellStyle name="Normal 13 45 3 2" xfId="6674"/>
    <cellStyle name="Normal 13 46" xfId="1869"/>
    <cellStyle name="Normal 13 46 2" xfId="3212"/>
    <cellStyle name="Normal 13 46 3" xfId="4849"/>
    <cellStyle name="Normal 13 46 3 2" xfId="6675"/>
    <cellStyle name="Normal 13 47" xfId="1870"/>
    <cellStyle name="Normal 13 47 2" xfId="3401"/>
    <cellStyle name="Normal 13 47 3" xfId="4850"/>
    <cellStyle name="Normal 13 47 3 2" xfId="6676"/>
    <cellStyle name="Normal 13 48" xfId="1871"/>
    <cellStyle name="Normal 13 48 2" xfId="3245"/>
    <cellStyle name="Normal 13 48 3" xfId="4851"/>
    <cellStyle name="Normal 13 48 3 2" xfId="6677"/>
    <cellStyle name="Normal 13 49" xfId="1872"/>
    <cellStyle name="Normal 13 49 2" xfId="3233"/>
    <cellStyle name="Normal 13 49 3" xfId="4852"/>
    <cellStyle name="Normal 13 49 3 2" xfId="6678"/>
    <cellStyle name="Normal 13 5" xfId="1450"/>
    <cellStyle name="Normal 13 5 2" xfId="1644"/>
    <cellStyle name="Normal 13 5 3" xfId="4616"/>
    <cellStyle name="Normal 13 5 3 2" xfId="6442"/>
    <cellStyle name="Normal 13 50" xfId="1874"/>
    <cellStyle name="Normal 13 50 2" xfId="2892"/>
    <cellStyle name="Normal 13 50 3" xfId="4853"/>
    <cellStyle name="Normal 13 50 3 2" xfId="6679"/>
    <cellStyle name="Normal 13 51" xfId="1875"/>
    <cellStyle name="Normal 13 51 2" xfId="3078"/>
    <cellStyle name="Normal 13 51 3" xfId="4854"/>
    <cellStyle name="Normal 13 51 3 2" xfId="6680"/>
    <cellStyle name="Normal 13 52" xfId="1876"/>
    <cellStyle name="Normal 13 52 2" xfId="3717"/>
    <cellStyle name="Normal 13 52 3" xfId="4855"/>
    <cellStyle name="Normal 13 52 3 2" xfId="6681"/>
    <cellStyle name="Normal 13 6" xfId="1246"/>
    <cellStyle name="Normal 13 6 2" xfId="1944"/>
    <cellStyle name="Normal 13 6 3" xfId="4440"/>
    <cellStyle name="Normal 13 6 3 2" xfId="6266"/>
    <cellStyle name="Normal 13 7" xfId="1250"/>
    <cellStyle name="Normal 13 7 2" xfId="1940"/>
    <cellStyle name="Normal 13 7 3" xfId="4444"/>
    <cellStyle name="Normal 13 7 3 2" xfId="6270"/>
    <cellStyle name="Normal 13 8" xfId="1245"/>
    <cellStyle name="Normal 13 8 2" xfId="1945"/>
    <cellStyle name="Normal 13 8 3" xfId="4439"/>
    <cellStyle name="Normal 13 8 3 2" xfId="6265"/>
    <cellStyle name="Normal 13 9" xfId="1441"/>
    <cellStyle name="Normal 13 9 2" xfId="1661"/>
    <cellStyle name="Normal 13 9 3" xfId="4607"/>
    <cellStyle name="Normal 13 9 3 2" xfId="6433"/>
    <cellStyle name="Normal 130" xfId="95"/>
    <cellStyle name="Normal 130 2" xfId="274"/>
    <cellStyle name="Normal 130 2 2" xfId="960"/>
    <cellStyle name="Normal 130 2 3" xfId="4104"/>
    <cellStyle name="Normal 130 2 3 2" xfId="5934"/>
    <cellStyle name="Normal 130 2 4" xfId="3831"/>
    <cellStyle name="Normal 130 3" xfId="803"/>
    <cellStyle name="Normal 130 4" xfId="3830"/>
    <cellStyle name="Normal 130 4 2" xfId="5731"/>
    <cellStyle name="Normal 131" xfId="98"/>
    <cellStyle name="Normal 131 2" xfId="275"/>
    <cellStyle name="Normal 131 2 2" xfId="581"/>
    <cellStyle name="Normal 131 2 3" xfId="961"/>
    <cellStyle name="Normal 131 2 4" xfId="4105"/>
    <cellStyle name="Normal 131 2 4 2" xfId="5935"/>
    <cellStyle name="Normal 132" xfId="220"/>
    <cellStyle name="Normal 132 2" xfId="276"/>
    <cellStyle name="Normal 132 2 2" xfId="962"/>
    <cellStyle name="Normal 132 2 3" xfId="4106"/>
    <cellStyle name="Normal 132 2 3 2" xfId="5936"/>
    <cellStyle name="Normal 132 3" xfId="913"/>
    <cellStyle name="Normal 132 4" xfId="4056"/>
    <cellStyle name="Normal 132 4 2" xfId="5887"/>
    <cellStyle name="Normal 133" xfId="221"/>
    <cellStyle name="Normal 133 2" xfId="277"/>
    <cellStyle name="Normal 133 2 2" xfId="963"/>
    <cellStyle name="Normal 133 2 3" xfId="4107"/>
    <cellStyle name="Normal 133 2 3 2" xfId="5937"/>
    <cellStyle name="Normal 133 3" xfId="914"/>
    <cellStyle name="Normal 133 4" xfId="4057"/>
    <cellStyle name="Normal 133 4 2" xfId="5888"/>
    <cellStyle name="Normal 134" xfId="222"/>
    <cellStyle name="Normal 134 2" xfId="278"/>
    <cellStyle name="Normal 134 2 2" xfId="964"/>
    <cellStyle name="Normal 134 2 3" xfId="4108"/>
    <cellStyle name="Normal 134 2 3 2" xfId="5938"/>
    <cellStyle name="Normal 134 3" xfId="915"/>
    <cellStyle name="Normal 134 4" xfId="4058"/>
    <cellStyle name="Normal 134 4 2" xfId="5889"/>
    <cellStyle name="Normal 135" xfId="136"/>
    <cellStyle name="Normal 135 2" xfId="279"/>
    <cellStyle name="Normal 135 2 2" xfId="965"/>
    <cellStyle name="Normal 135 2 3" xfId="4109"/>
    <cellStyle name="Normal 135 2 3 2" xfId="5939"/>
    <cellStyle name="Normal 135 3" xfId="841"/>
    <cellStyle name="Normal 135 4" xfId="3981"/>
    <cellStyle name="Normal 135 4 2" xfId="5815"/>
    <cellStyle name="Normal 136" xfId="135"/>
    <cellStyle name="Normal 136 2" xfId="280"/>
    <cellStyle name="Normal 136 2 2" xfId="966"/>
    <cellStyle name="Normal 136 2 3" xfId="4110"/>
    <cellStyle name="Normal 136 2 3 2" xfId="5940"/>
    <cellStyle name="Normal 136 3" xfId="840"/>
    <cellStyle name="Normal 136 4" xfId="3980"/>
    <cellStyle name="Normal 136 4 2" xfId="5814"/>
    <cellStyle name="Normal 137" xfId="134"/>
    <cellStyle name="Normal 137 2" xfId="281"/>
    <cellStyle name="Normal 137 2 2" xfId="967"/>
    <cellStyle name="Normal 137 2 3" xfId="4111"/>
    <cellStyle name="Normal 137 2 3 2" xfId="5941"/>
    <cellStyle name="Normal 137 3" xfId="839"/>
    <cellStyle name="Normal 137 4" xfId="3979"/>
    <cellStyle name="Normal 137 4 2" xfId="5813"/>
    <cellStyle name="Normal 138" xfId="133"/>
    <cellStyle name="Normal 138 2" xfId="282"/>
    <cellStyle name="Normal 138 2 2" xfId="968"/>
    <cellStyle name="Normal 138 2 3" xfId="4112"/>
    <cellStyle name="Normal 138 2 3 2" xfId="5942"/>
    <cellStyle name="Normal 138 3" xfId="838"/>
    <cellStyle name="Normal 138 4" xfId="3978"/>
    <cellStyle name="Normal 138 4 2" xfId="5812"/>
    <cellStyle name="Normal 139" xfId="132"/>
    <cellStyle name="Normal 139 2" xfId="283"/>
    <cellStyle name="Normal 139 2 2" xfId="969"/>
    <cellStyle name="Normal 139 2 3" xfId="4113"/>
    <cellStyle name="Normal 139 2 3 2" xfId="5943"/>
    <cellStyle name="Normal 139 3" xfId="837"/>
    <cellStyle name="Normal 139 4" xfId="3977"/>
    <cellStyle name="Normal 139 4 2" xfId="5811"/>
    <cellStyle name="Normal 14" xfId="12"/>
    <cellStyle name="Normal 14 10" xfId="1269"/>
    <cellStyle name="Normal 14 10 2" xfId="1923"/>
    <cellStyle name="Normal 14 10 3" xfId="4461"/>
    <cellStyle name="Normal 14 10 3 2" xfId="6287"/>
    <cellStyle name="Normal 14 2" xfId="284"/>
    <cellStyle name="Normal 14 2 2" xfId="632"/>
    <cellStyle name="Normal 14 2 2 2" xfId="1319"/>
    <cellStyle name="Normal 14 2 2 2 2" xfId="1329"/>
    <cellStyle name="Normal 14 2 2 2 3" xfId="1878"/>
    <cellStyle name="Normal 14 2 2 2 4" xfId="4506"/>
    <cellStyle name="Normal 14 2 2 2 4 2" xfId="6332"/>
    <cellStyle name="Normal 14 2 3" xfId="970"/>
    <cellStyle name="Normal 14 2 4" xfId="1346"/>
    <cellStyle name="Normal 14 2 5" xfId="4114"/>
    <cellStyle name="Normal 14 2 5 2" xfId="5944"/>
    <cellStyle name="Normal 14 3" xfId="1291"/>
    <cellStyle name="Normal 14 3 2" xfId="1902"/>
    <cellStyle name="Normal 14 3 3" xfId="4482"/>
    <cellStyle name="Normal 14 3 3 2" xfId="6308"/>
    <cellStyle name="Normal 14 4" xfId="1311"/>
    <cellStyle name="Normal 14 4 2" xfId="1885"/>
    <cellStyle name="Normal 14 4 3" xfId="4499"/>
    <cellStyle name="Normal 14 4 3 2" xfId="6325"/>
    <cellStyle name="Normal 14 5" xfId="1330"/>
    <cellStyle name="Normal 14 5 2" xfId="1838"/>
    <cellStyle name="Normal 14 5 3" xfId="4513"/>
    <cellStyle name="Normal 14 5 3 2" xfId="6339"/>
    <cellStyle name="Normal 14 6" xfId="1310"/>
    <cellStyle name="Normal 14 6 2" xfId="1886"/>
    <cellStyle name="Normal 14 6 3" xfId="4498"/>
    <cellStyle name="Normal 14 6 3 2" xfId="6324"/>
    <cellStyle name="Normal 14 7" xfId="1260"/>
    <cellStyle name="Normal 14 7 2" xfId="1931"/>
    <cellStyle name="Normal 14 7 3" xfId="4453"/>
    <cellStyle name="Normal 14 7 3 2" xfId="6279"/>
    <cellStyle name="Normal 14 8" xfId="1434"/>
    <cellStyle name="Normal 14 8 2" xfId="1702"/>
    <cellStyle name="Normal 14 8 3" xfId="4600"/>
    <cellStyle name="Normal 14 8 3 2" xfId="6426"/>
    <cellStyle name="Normal 14 9" xfId="1308"/>
    <cellStyle name="Normal 14 9 2" xfId="1888"/>
    <cellStyle name="Normal 14 9 3" xfId="4496"/>
    <cellStyle name="Normal 14 9 3 2" xfId="6322"/>
    <cellStyle name="Normal 140" xfId="131"/>
    <cellStyle name="Normal 140 2" xfId="285"/>
    <cellStyle name="Normal 140 2 2" xfId="971"/>
    <cellStyle name="Normal 140 2 3" xfId="4115"/>
    <cellStyle name="Normal 140 2 3 2" xfId="5945"/>
    <cellStyle name="Normal 140 3" xfId="836"/>
    <cellStyle name="Normal 140 4" xfId="3976"/>
    <cellStyle name="Normal 140 4 2" xfId="5810"/>
    <cellStyle name="Normal 141" xfId="152"/>
    <cellStyle name="Normal 141 2" xfId="286"/>
    <cellStyle name="Normal 141 2 2" xfId="972"/>
    <cellStyle name="Normal 141 2 3" xfId="4116"/>
    <cellStyle name="Normal 141 2 3 2" xfId="5946"/>
    <cellStyle name="Normal 141 3" xfId="855"/>
    <cellStyle name="Normal 141 4" xfId="3996"/>
    <cellStyle name="Normal 141 4 2" xfId="5829"/>
    <cellStyle name="Normal 142" xfId="151"/>
    <cellStyle name="Normal 142 2" xfId="287"/>
    <cellStyle name="Normal 142 2 2" xfId="973"/>
    <cellStyle name="Normal 142 2 3" xfId="4117"/>
    <cellStyle name="Normal 142 2 3 2" xfId="5947"/>
    <cellStyle name="Normal 142 3" xfId="854"/>
    <cellStyle name="Normal 142 4" xfId="3995"/>
    <cellStyle name="Normal 142 4 2" xfId="5828"/>
    <cellStyle name="Normal 143" xfId="150"/>
    <cellStyle name="Normal 143 2" xfId="288"/>
    <cellStyle name="Normal 143 2 2" xfId="974"/>
    <cellStyle name="Normal 143 2 3" xfId="4118"/>
    <cellStyle name="Normal 143 2 3 2" xfId="5948"/>
    <cellStyle name="Normal 143 3" xfId="853"/>
    <cellStyle name="Normal 143 4" xfId="3994"/>
    <cellStyle name="Normal 143 4 2" xfId="5827"/>
    <cellStyle name="Normal 144" xfId="129"/>
    <cellStyle name="Normal 144 2" xfId="289"/>
    <cellStyle name="Normal 144 2 2" xfId="975"/>
    <cellStyle name="Normal 144 2 3" xfId="4119"/>
    <cellStyle name="Normal 144 2 3 2" xfId="5949"/>
    <cellStyle name="Normal 144 3" xfId="835"/>
    <cellStyle name="Normal 144 4" xfId="3975"/>
    <cellStyle name="Normal 144 4 2" xfId="5809"/>
    <cellStyle name="Normal 145" xfId="149"/>
    <cellStyle name="Normal 145 2" xfId="290"/>
    <cellStyle name="Normal 145 2 2" xfId="976"/>
    <cellStyle name="Normal 145 2 3" xfId="4120"/>
    <cellStyle name="Normal 145 2 3 2" xfId="5950"/>
    <cellStyle name="Normal 145 3" xfId="852"/>
    <cellStyle name="Normal 145 4" xfId="3993"/>
    <cellStyle name="Normal 145 4 2" xfId="5826"/>
    <cellStyle name="Normal 146" xfId="148"/>
    <cellStyle name="Normal 146 2" xfId="291"/>
    <cellStyle name="Normal 146 2 2" xfId="977"/>
    <cellStyle name="Normal 146 2 3" xfId="4121"/>
    <cellStyle name="Normal 146 2 3 2" xfId="5951"/>
    <cellStyle name="Normal 146 3" xfId="851"/>
    <cellStyle name="Normal 146 4" xfId="3992"/>
    <cellStyle name="Normal 146 4 2" xfId="5825"/>
    <cellStyle name="Normal 147" xfId="147"/>
    <cellStyle name="Normal 147 2" xfId="292"/>
    <cellStyle name="Normal 147 2 2" xfId="978"/>
    <cellStyle name="Normal 147 2 3" xfId="4122"/>
    <cellStyle name="Normal 147 2 3 2" xfId="5952"/>
    <cellStyle name="Normal 147 3" xfId="850"/>
    <cellStyle name="Normal 147 4" xfId="3991"/>
    <cellStyle name="Normal 147 4 2" xfId="5824"/>
    <cellStyle name="Normal 148" xfId="146"/>
    <cellStyle name="Normal 148 2" xfId="293"/>
    <cellStyle name="Normal 148 2 2" xfId="979"/>
    <cellStyle name="Normal 148 2 3" xfId="4123"/>
    <cellStyle name="Normal 148 2 3 2" xfId="5953"/>
    <cellStyle name="Normal 148 3" xfId="849"/>
    <cellStyle name="Normal 148 4" xfId="3990"/>
    <cellStyle name="Normal 148 4 2" xfId="5823"/>
    <cellStyle name="Normal 149" xfId="145"/>
    <cellStyle name="Normal 149 2" xfId="294"/>
    <cellStyle name="Normal 149 2 2" xfId="980"/>
    <cellStyle name="Normal 149 2 3" xfId="4124"/>
    <cellStyle name="Normal 149 2 3 2" xfId="5954"/>
    <cellStyle name="Normal 149 3" xfId="848"/>
    <cellStyle name="Normal 149 4" xfId="3989"/>
    <cellStyle name="Normal 149 4 2" xfId="5822"/>
    <cellStyle name="Normal 15" xfId="13"/>
    <cellStyle name="Normal 15 10" xfId="1946"/>
    <cellStyle name="Normal 15 10 2" xfId="2825"/>
    <cellStyle name="Normal 15 10 3" xfId="4856"/>
    <cellStyle name="Normal 15 10 3 2" xfId="6682"/>
    <cellStyle name="Normal 15 11" xfId="1947"/>
    <cellStyle name="Normal 15 11 2" xfId="2873"/>
    <cellStyle name="Normal 15 11 3" xfId="4857"/>
    <cellStyle name="Normal 15 11 3 2" xfId="6683"/>
    <cellStyle name="Normal 15 12" xfId="1948"/>
    <cellStyle name="Normal 15 12 2" xfId="3105"/>
    <cellStyle name="Normal 15 12 3" xfId="4858"/>
    <cellStyle name="Normal 15 12 3 2" xfId="6684"/>
    <cellStyle name="Normal 15 13" xfId="1949"/>
    <cellStyle name="Normal 15 13 2" xfId="3056"/>
    <cellStyle name="Normal 15 13 3" xfId="4859"/>
    <cellStyle name="Normal 15 13 3 2" xfId="6685"/>
    <cellStyle name="Normal 15 14" xfId="1950"/>
    <cellStyle name="Normal 15 14 2" xfId="3287"/>
    <cellStyle name="Normal 15 14 3" xfId="4860"/>
    <cellStyle name="Normal 15 14 3 2" xfId="6686"/>
    <cellStyle name="Normal 15 15" xfId="1951"/>
    <cellStyle name="Normal 15 15 2" xfId="3653"/>
    <cellStyle name="Normal 15 15 3" xfId="4861"/>
    <cellStyle name="Normal 15 15 3 2" xfId="6687"/>
    <cellStyle name="Normal 15 16" xfId="1952"/>
    <cellStyle name="Normal 15 16 2" xfId="2845"/>
    <cellStyle name="Normal 15 16 3" xfId="4862"/>
    <cellStyle name="Normal 15 16 3 2" xfId="6688"/>
    <cellStyle name="Normal 15 17" xfId="1953"/>
    <cellStyle name="Normal 15 17 2" xfId="2909"/>
    <cellStyle name="Normal 15 17 3" xfId="4863"/>
    <cellStyle name="Normal 15 17 3 2" xfId="6689"/>
    <cellStyle name="Normal 15 18" xfId="1954"/>
    <cellStyle name="Normal 15 18 2" xfId="3601"/>
    <cellStyle name="Normal 15 18 3" xfId="4864"/>
    <cellStyle name="Normal 15 18 3 2" xfId="6690"/>
    <cellStyle name="Normal 15 19" xfId="1955"/>
    <cellStyle name="Normal 15 19 2" xfId="2905"/>
    <cellStyle name="Normal 15 19 3" xfId="4865"/>
    <cellStyle name="Normal 15 19 3 2" xfId="6691"/>
    <cellStyle name="Normal 15 2" xfId="295"/>
    <cellStyle name="Normal 15 2 2" xfId="582"/>
    <cellStyle name="Normal 15 2 2 2" xfId="1323"/>
    <cellStyle name="Normal 15 2 2 2 2" xfId="1417"/>
    <cellStyle name="Normal 15 2 2 2 3" xfId="1873"/>
    <cellStyle name="Normal 15 2 2 2 4" xfId="4508"/>
    <cellStyle name="Normal 15 2 2 2 4 2" xfId="6334"/>
    <cellStyle name="Normal 15 2 3" xfId="981"/>
    <cellStyle name="Normal 15 2 4" xfId="1296"/>
    <cellStyle name="Normal 15 2 5" xfId="4125"/>
    <cellStyle name="Normal 15 2 5 2" xfId="5955"/>
    <cellStyle name="Normal 15 20" xfId="1956"/>
    <cellStyle name="Normal 15 20 2" xfId="3342"/>
    <cellStyle name="Normal 15 20 3" xfId="4866"/>
    <cellStyle name="Normal 15 20 3 2" xfId="6692"/>
    <cellStyle name="Normal 15 21" xfId="1957"/>
    <cellStyle name="Normal 15 21 2" xfId="2824"/>
    <cellStyle name="Normal 15 21 3" xfId="4867"/>
    <cellStyle name="Normal 15 21 3 2" xfId="6693"/>
    <cellStyle name="Normal 15 22" xfId="1958"/>
    <cellStyle name="Normal 15 22 2" xfId="2874"/>
    <cellStyle name="Normal 15 22 3" xfId="4868"/>
    <cellStyle name="Normal 15 22 3 2" xfId="6694"/>
    <cellStyle name="Normal 15 23" xfId="1959"/>
    <cellStyle name="Normal 15 23 2" xfId="3106"/>
    <cellStyle name="Normal 15 23 3" xfId="4869"/>
    <cellStyle name="Normal 15 23 3 2" xfId="6695"/>
    <cellStyle name="Normal 15 24" xfId="1960"/>
    <cellStyle name="Normal 15 24 2" xfId="3055"/>
    <cellStyle name="Normal 15 24 3" xfId="4870"/>
    <cellStyle name="Normal 15 24 3 2" xfId="6696"/>
    <cellStyle name="Normal 15 25" xfId="1961"/>
    <cellStyle name="Normal 15 25 2" xfId="2823"/>
    <cellStyle name="Normal 15 25 3" xfId="4871"/>
    <cellStyle name="Normal 15 25 3 2" xfId="6697"/>
    <cellStyle name="Normal 15 26" xfId="1962"/>
    <cellStyle name="Normal 15 26 2" xfId="2875"/>
    <cellStyle name="Normal 15 26 3" xfId="4872"/>
    <cellStyle name="Normal 15 26 3 2" xfId="6698"/>
    <cellStyle name="Normal 15 27" xfId="1963"/>
    <cellStyle name="Normal 15 27 2" xfId="3107"/>
    <cellStyle name="Normal 15 27 3" xfId="4873"/>
    <cellStyle name="Normal 15 27 3 2" xfId="6699"/>
    <cellStyle name="Normal 15 28" xfId="1964"/>
    <cellStyle name="Normal 15 28 2" xfId="3054"/>
    <cellStyle name="Normal 15 28 3" xfId="4874"/>
    <cellStyle name="Normal 15 28 3 2" xfId="6700"/>
    <cellStyle name="Normal 15 29" xfId="1965"/>
    <cellStyle name="Normal 15 29 2" xfId="3147"/>
    <cellStyle name="Normal 15 29 3" xfId="4875"/>
    <cellStyle name="Normal 15 29 3 2" xfId="6701"/>
    <cellStyle name="Normal 15 3" xfId="1400"/>
    <cellStyle name="Normal 15 3 2" xfId="1727"/>
    <cellStyle name="Normal 15 3 3" xfId="4575"/>
    <cellStyle name="Normal 15 3 3 2" xfId="6401"/>
    <cellStyle name="Normal 15 30" xfId="1966"/>
    <cellStyle name="Normal 15 30 2" xfId="2876"/>
    <cellStyle name="Normal 15 30 3" xfId="4876"/>
    <cellStyle name="Normal 15 30 3 2" xfId="6702"/>
    <cellStyle name="Normal 15 31" xfId="1967"/>
    <cellStyle name="Normal 15 31 2" xfId="3046"/>
    <cellStyle name="Normal 15 31 3" xfId="4877"/>
    <cellStyle name="Normal 15 31 3 2" xfId="6703"/>
    <cellStyle name="Normal 15 32" xfId="1968"/>
    <cellStyle name="Normal 15 32 2" xfId="3158"/>
    <cellStyle name="Normal 15 32 3" xfId="4878"/>
    <cellStyle name="Normal 15 32 3 2" xfId="6704"/>
    <cellStyle name="Normal 15 33" xfId="1969"/>
    <cellStyle name="Normal 15 33 2" xfId="3654"/>
    <cellStyle name="Normal 15 33 3" xfId="4879"/>
    <cellStyle name="Normal 15 33 3 2" xfId="6705"/>
    <cellStyle name="Normal 15 34" xfId="1970"/>
    <cellStyle name="Normal 15 34 2" xfId="3292"/>
    <cellStyle name="Normal 15 34 3" xfId="4880"/>
    <cellStyle name="Normal 15 34 3 2" xfId="6706"/>
    <cellStyle name="Normal 15 35" xfId="1971"/>
    <cellStyle name="Normal 15 35 2" xfId="3310"/>
    <cellStyle name="Normal 15 35 3" xfId="4881"/>
    <cellStyle name="Normal 15 35 3 2" xfId="6707"/>
    <cellStyle name="Normal 15 36" xfId="1972"/>
    <cellStyle name="Normal 15 36 2" xfId="2923"/>
    <cellStyle name="Normal 15 36 3" xfId="4882"/>
    <cellStyle name="Normal 15 36 3 2" xfId="6708"/>
    <cellStyle name="Normal 15 37" xfId="1973"/>
    <cellStyle name="Normal 15 37 2" xfId="3655"/>
    <cellStyle name="Normal 15 37 3" xfId="4883"/>
    <cellStyle name="Normal 15 37 3 2" xfId="6709"/>
    <cellStyle name="Normal 15 38" xfId="1974"/>
    <cellStyle name="Normal 15 38 2" xfId="3341"/>
    <cellStyle name="Normal 15 38 3" xfId="4884"/>
    <cellStyle name="Normal 15 38 3 2" xfId="6710"/>
    <cellStyle name="Normal 15 39" xfId="1975"/>
    <cellStyle name="Normal 15 39 2" xfId="3237"/>
    <cellStyle name="Normal 15 39 3" xfId="4885"/>
    <cellStyle name="Normal 15 39 3 2" xfId="6711"/>
    <cellStyle name="Normal 15 4" xfId="1305"/>
    <cellStyle name="Normal 15 4 2" xfId="1890"/>
    <cellStyle name="Normal 15 4 3" xfId="4494"/>
    <cellStyle name="Normal 15 4 3 2" xfId="6320"/>
    <cellStyle name="Normal 15 40" xfId="1976"/>
    <cellStyle name="Normal 15 40 2" xfId="2976"/>
    <cellStyle name="Normal 15 40 3" xfId="4886"/>
    <cellStyle name="Normal 15 40 3 2" xfId="6712"/>
    <cellStyle name="Normal 15 41" xfId="1977"/>
    <cellStyle name="Normal 15 41 2" xfId="3656"/>
    <cellStyle name="Normal 15 41 3" xfId="4887"/>
    <cellStyle name="Normal 15 41 3 2" xfId="6713"/>
    <cellStyle name="Normal 15 42" xfId="1978"/>
    <cellStyle name="Normal 15 42 2" xfId="3293"/>
    <cellStyle name="Normal 15 42 3" xfId="4888"/>
    <cellStyle name="Normal 15 42 3 2" xfId="6714"/>
    <cellStyle name="Normal 15 43" xfId="1979"/>
    <cellStyle name="Normal 15 43 2" xfId="3311"/>
    <cellStyle name="Normal 15 43 3" xfId="4889"/>
    <cellStyle name="Normal 15 43 3 2" xfId="6715"/>
    <cellStyle name="Normal 15 44" xfId="1980"/>
    <cellStyle name="Normal 15 44 2" xfId="3150"/>
    <cellStyle name="Normal 15 44 3" xfId="4890"/>
    <cellStyle name="Normal 15 44 3 2" xfId="6716"/>
    <cellStyle name="Normal 15 45" xfId="1981"/>
    <cellStyle name="Normal 15 45 2" xfId="3657"/>
    <cellStyle name="Normal 15 45 3" xfId="4891"/>
    <cellStyle name="Normal 15 45 3 2" xfId="6717"/>
    <cellStyle name="Normal 15 46" xfId="1982"/>
    <cellStyle name="Normal 15 46 2" xfId="3340"/>
    <cellStyle name="Normal 15 46 3" xfId="4892"/>
    <cellStyle name="Normal 15 46 3 2" xfId="6718"/>
    <cellStyle name="Normal 15 47" xfId="1983"/>
    <cellStyle name="Normal 15 47 2" xfId="3190"/>
    <cellStyle name="Normal 15 47 3" xfId="4893"/>
    <cellStyle name="Normal 15 47 3 2" xfId="6719"/>
    <cellStyle name="Normal 15 48" xfId="1984"/>
    <cellStyle name="Normal 15 48 2" xfId="3508"/>
    <cellStyle name="Normal 15 48 3" xfId="4894"/>
    <cellStyle name="Normal 15 48 3 2" xfId="6720"/>
    <cellStyle name="Normal 15 49" xfId="1985"/>
    <cellStyle name="Normal 15 49 2" xfId="3097"/>
    <cellStyle name="Normal 15 49 3" xfId="4895"/>
    <cellStyle name="Normal 15 49 3 2" xfId="6721"/>
    <cellStyle name="Normal 15 5" xfId="1428"/>
    <cellStyle name="Normal 15 5 2" xfId="1708"/>
    <cellStyle name="Normal 15 5 3" xfId="4594"/>
    <cellStyle name="Normal 15 5 3 2" xfId="6420"/>
    <cellStyle name="Normal 15 6" xfId="1393"/>
    <cellStyle name="Normal 15 6 2" xfId="1733"/>
    <cellStyle name="Normal 15 6 3" xfId="4569"/>
    <cellStyle name="Normal 15 6 3 2" xfId="6395"/>
    <cellStyle name="Normal 15 7" xfId="1411"/>
    <cellStyle name="Normal 15 7 2" xfId="1717"/>
    <cellStyle name="Normal 15 7 3" xfId="4585"/>
    <cellStyle name="Normal 15 7 3 2" xfId="6411"/>
    <cellStyle name="Normal 15 8" xfId="1340"/>
    <cellStyle name="Normal 15 8 2" xfId="1821"/>
    <cellStyle name="Normal 15 8 3" xfId="4522"/>
    <cellStyle name="Normal 15 8 3 2" xfId="6348"/>
    <cellStyle name="Normal 15 9" xfId="1267"/>
    <cellStyle name="Normal 15 9 2" xfId="1925"/>
    <cellStyle name="Normal 15 9 3" xfId="4459"/>
    <cellStyle name="Normal 15 9 3 2" xfId="6285"/>
    <cellStyle name="Normal 150" xfId="144"/>
    <cellStyle name="Normal 150 2" xfId="296"/>
    <cellStyle name="Normal 150 2 2" xfId="982"/>
    <cellStyle name="Normal 150 2 3" xfId="4126"/>
    <cellStyle name="Normal 150 2 3 2" xfId="5956"/>
    <cellStyle name="Normal 150 3" xfId="847"/>
    <cellStyle name="Normal 150 4" xfId="3988"/>
    <cellStyle name="Normal 150 4 2" xfId="5821"/>
    <cellStyle name="Normal 151" xfId="128"/>
    <cellStyle name="Normal 151 2" xfId="297"/>
    <cellStyle name="Normal 151 2 2" xfId="983"/>
    <cellStyle name="Normal 151 2 3" xfId="4127"/>
    <cellStyle name="Normal 151 2 3 2" xfId="5957"/>
    <cellStyle name="Normal 151 3" xfId="834"/>
    <cellStyle name="Normal 151 4" xfId="3974"/>
    <cellStyle name="Normal 151 4 2" xfId="5808"/>
    <cellStyle name="Normal 152" xfId="127"/>
    <cellStyle name="Normal 152 2" xfId="298"/>
    <cellStyle name="Normal 152 2 2" xfId="984"/>
    <cellStyle name="Normal 152 2 3" xfId="4128"/>
    <cellStyle name="Normal 152 2 3 2" xfId="5958"/>
    <cellStyle name="Normal 152 3" xfId="833"/>
    <cellStyle name="Normal 152 4" xfId="3973"/>
    <cellStyle name="Normal 152 4 2" xfId="5807"/>
    <cellStyle name="Normal 153" xfId="111"/>
    <cellStyle name="Normal 153 2" xfId="299"/>
    <cellStyle name="Normal 153 2 2" xfId="985"/>
    <cellStyle name="Normal 153 2 3" xfId="4129"/>
    <cellStyle name="Normal 153 2 3 2" xfId="5959"/>
    <cellStyle name="Normal 153 3" xfId="818"/>
    <cellStyle name="Normal 153 4" xfId="3957"/>
    <cellStyle name="Normal 153 4 2" xfId="5792"/>
    <cellStyle name="Normal 154" xfId="126"/>
    <cellStyle name="Normal 154 2" xfId="300"/>
    <cellStyle name="Normal 154 2 2" xfId="986"/>
    <cellStyle name="Normal 154 2 3" xfId="4130"/>
    <cellStyle name="Normal 154 2 3 2" xfId="5960"/>
    <cellStyle name="Normal 154 3" xfId="832"/>
    <cellStyle name="Normal 154 4" xfId="3972"/>
    <cellStyle name="Normal 154 4 2" xfId="5806"/>
    <cellStyle name="Normal 155" xfId="125"/>
    <cellStyle name="Normal 155 2" xfId="301"/>
    <cellStyle name="Normal 155 2 2" xfId="987"/>
    <cellStyle name="Normal 155 2 3" xfId="4131"/>
    <cellStyle name="Normal 155 2 3 2" xfId="5961"/>
    <cellStyle name="Normal 155 3" xfId="831"/>
    <cellStyle name="Normal 155 4" xfId="3971"/>
    <cellStyle name="Normal 155 4 2" xfId="5805"/>
    <cellStyle name="Normal 156" xfId="124"/>
    <cellStyle name="Normal 156 2" xfId="302"/>
    <cellStyle name="Normal 156 2 2" xfId="988"/>
    <cellStyle name="Normal 156 2 3" xfId="4132"/>
    <cellStyle name="Normal 156 2 3 2" xfId="5962"/>
    <cellStyle name="Normal 156 3" xfId="830"/>
    <cellStyle name="Normal 156 4" xfId="3970"/>
    <cellStyle name="Normal 156 4 2" xfId="5804"/>
    <cellStyle name="Normal 157" xfId="143"/>
    <cellStyle name="Normal 157 2" xfId="303"/>
    <cellStyle name="Normal 157 2 2" xfId="989"/>
    <cellStyle name="Normal 157 2 3" xfId="4133"/>
    <cellStyle name="Normal 157 2 3 2" xfId="5963"/>
    <cellStyle name="Normal 157 3" xfId="846"/>
    <cellStyle name="Normal 157 4" xfId="3987"/>
    <cellStyle name="Normal 157 4 2" xfId="5820"/>
    <cellStyle name="Normal 158" xfId="123"/>
    <cellStyle name="Normal 158 2" xfId="304"/>
    <cellStyle name="Normal 158 2 2" xfId="990"/>
    <cellStyle name="Normal 158 2 3" xfId="4134"/>
    <cellStyle name="Normal 158 2 3 2" xfId="5964"/>
    <cellStyle name="Normal 158 3" xfId="829"/>
    <cellStyle name="Normal 158 4" xfId="3969"/>
    <cellStyle name="Normal 158 4 2" xfId="5803"/>
    <cellStyle name="Normal 159" xfId="122"/>
    <cellStyle name="Normal 159 2" xfId="305"/>
    <cellStyle name="Normal 159 2 2" xfId="991"/>
    <cellStyle name="Normal 159 2 3" xfId="4135"/>
    <cellStyle name="Normal 159 2 3 2" xfId="5965"/>
    <cellStyle name="Normal 159 3" xfId="828"/>
    <cellStyle name="Normal 159 4" xfId="3968"/>
    <cellStyle name="Normal 159 4 2" xfId="5802"/>
    <cellStyle name="Normal 16" xfId="14"/>
    <cellStyle name="Normal 16 10" xfId="1986"/>
    <cellStyle name="Normal 16 10 2" xfId="3108"/>
    <cellStyle name="Normal 16 10 3" xfId="4896"/>
    <cellStyle name="Normal 16 10 3 2" xfId="6722"/>
    <cellStyle name="Normal 16 11" xfId="1987"/>
    <cellStyle name="Normal 16 11 2" xfId="3504"/>
    <cellStyle name="Normal 16 11 3" xfId="4897"/>
    <cellStyle name="Normal 16 11 3 2" xfId="6723"/>
    <cellStyle name="Normal 16 12" xfId="1988"/>
    <cellStyle name="Normal 16 12 2" xfId="3539"/>
    <cellStyle name="Normal 16 12 3" xfId="4898"/>
    <cellStyle name="Normal 16 12 3 2" xfId="6724"/>
    <cellStyle name="Normal 16 13" xfId="1989"/>
    <cellStyle name="Normal 16 13 2" xfId="3235"/>
    <cellStyle name="Normal 16 13 3" xfId="4899"/>
    <cellStyle name="Normal 16 13 3 2" xfId="6725"/>
    <cellStyle name="Normal 16 14" xfId="1990"/>
    <cellStyle name="Normal 16 14 2" xfId="3632"/>
    <cellStyle name="Normal 16 14 3" xfId="4900"/>
    <cellStyle name="Normal 16 14 3 2" xfId="6726"/>
    <cellStyle name="Normal 16 15" xfId="1991"/>
    <cellStyle name="Normal 16 15 2" xfId="3051"/>
    <cellStyle name="Normal 16 15 3" xfId="4901"/>
    <cellStyle name="Normal 16 15 3 2" xfId="6727"/>
    <cellStyle name="Normal 16 16" xfId="1992"/>
    <cellStyle name="Normal 16 16 2" xfId="3658"/>
    <cellStyle name="Normal 16 16 3" xfId="4902"/>
    <cellStyle name="Normal 16 16 3 2" xfId="6728"/>
    <cellStyle name="Normal 16 17" xfId="1993"/>
    <cellStyle name="Normal 16 17 2" xfId="3294"/>
    <cellStyle name="Normal 16 17 3" xfId="4903"/>
    <cellStyle name="Normal 16 17 3 2" xfId="6729"/>
    <cellStyle name="Normal 16 18" xfId="1994"/>
    <cellStyle name="Normal 16 18 2" xfId="3309"/>
    <cellStyle name="Normal 16 18 3" xfId="4904"/>
    <cellStyle name="Normal 16 18 3 2" xfId="6730"/>
    <cellStyle name="Normal 16 19" xfId="1995"/>
    <cellStyle name="Normal 16 19 2" xfId="2822"/>
    <cellStyle name="Normal 16 19 3" xfId="4905"/>
    <cellStyle name="Normal 16 19 3 2" xfId="6731"/>
    <cellStyle name="Normal 16 2" xfId="306"/>
    <cellStyle name="Normal 16 2 2" xfId="565"/>
    <cellStyle name="Normal 16 2 2 2" xfId="1295"/>
    <cellStyle name="Normal 16 2 2 2 2" xfId="1289"/>
    <cellStyle name="Normal 16 2 2 2 3" xfId="1898"/>
    <cellStyle name="Normal 16 2 2 2 4" xfId="4486"/>
    <cellStyle name="Normal 16 2 2 2 4 2" xfId="6312"/>
    <cellStyle name="Normal 16 2 3" xfId="992"/>
    <cellStyle name="Normal 16 2 4" xfId="1374"/>
    <cellStyle name="Normal 16 2 5" xfId="4136"/>
    <cellStyle name="Normal 16 2 5 2" xfId="5966"/>
    <cellStyle name="Normal 16 20" xfId="1996"/>
    <cellStyle name="Normal 16 20 2" xfId="2994"/>
    <cellStyle name="Normal 16 20 3" xfId="4906"/>
    <cellStyle name="Normal 16 20 3 2" xfId="6732"/>
    <cellStyle name="Normal 16 21" xfId="1997"/>
    <cellStyle name="Normal 16 21 2" xfId="3339"/>
    <cellStyle name="Normal 16 21 3" xfId="4907"/>
    <cellStyle name="Normal 16 21 3 2" xfId="6733"/>
    <cellStyle name="Normal 16 22" xfId="1998"/>
    <cellStyle name="Normal 16 22 2" xfId="3724"/>
    <cellStyle name="Normal 16 22 3" xfId="4908"/>
    <cellStyle name="Normal 16 22 3 2" xfId="6734"/>
    <cellStyle name="Normal 16 23" xfId="1999"/>
    <cellStyle name="Normal 16 23 2" xfId="2922"/>
    <cellStyle name="Normal 16 23 3" xfId="4909"/>
    <cellStyle name="Normal 16 23 3 2" xfId="6735"/>
    <cellStyle name="Normal 16 24" xfId="2000"/>
    <cellStyle name="Normal 16 24 2" xfId="3709"/>
    <cellStyle name="Normal 16 24 3" xfId="4910"/>
    <cellStyle name="Normal 16 24 3 2" xfId="6736"/>
    <cellStyle name="Normal 16 25" xfId="2001"/>
    <cellStyle name="Normal 16 25 2" xfId="2953"/>
    <cellStyle name="Normal 16 25 3" xfId="4911"/>
    <cellStyle name="Normal 16 25 3 2" xfId="6737"/>
    <cellStyle name="Normal 16 26" xfId="2002"/>
    <cellStyle name="Normal 16 26 2" xfId="3725"/>
    <cellStyle name="Normal 16 26 3" xfId="4912"/>
    <cellStyle name="Normal 16 26 3 2" xfId="6738"/>
    <cellStyle name="Normal 16 27" xfId="2003"/>
    <cellStyle name="Normal 16 27 2" xfId="3018"/>
    <cellStyle name="Normal 16 27 3" xfId="4913"/>
    <cellStyle name="Normal 16 27 3 2" xfId="6739"/>
    <cellStyle name="Normal 16 28" xfId="2004"/>
    <cellStyle name="Normal 16 28 2" xfId="3659"/>
    <cellStyle name="Normal 16 28 3" xfId="4914"/>
    <cellStyle name="Normal 16 28 3 2" xfId="6740"/>
    <cellStyle name="Normal 16 29" xfId="2005"/>
    <cellStyle name="Normal 16 29 2" xfId="3061"/>
    <cellStyle name="Normal 16 29 3" xfId="4915"/>
    <cellStyle name="Normal 16 29 3 2" xfId="6741"/>
    <cellStyle name="Normal 16 3" xfId="1429"/>
    <cellStyle name="Normal 16 3 2" xfId="1707"/>
    <cellStyle name="Normal 16 3 3" xfId="4595"/>
    <cellStyle name="Normal 16 3 3 2" xfId="6421"/>
    <cellStyle name="Normal 16 30" xfId="2006"/>
    <cellStyle name="Normal 16 30 2" xfId="3726"/>
    <cellStyle name="Normal 16 30 3" xfId="4916"/>
    <cellStyle name="Normal 16 30 3 2" xfId="6742"/>
    <cellStyle name="Normal 16 31" xfId="2007"/>
    <cellStyle name="Normal 16 31 2" xfId="3053"/>
    <cellStyle name="Normal 16 31 3" xfId="4917"/>
    <cellStyle name="Normal 16 31 3 2" xfId="6743"/>
    <cellStyle name="Normal 16 32" xfId="2008"/>
    <cellStyle name="Normal 16 32 2" xfId="2856"/>
    <cellStyle name="Normal 16 32 3" xfId="4918"/>
    <cellStyle name="Normal 16 32 3 2" xfId="6744"/>
    <cellStyle name="Normal 16 33" xfId="2009"/>
    <cellStyle name="Normal 16 33 2" xfId="2877"/>
    <cellStyle name="Normal 16 33 3" xfId="4919"/>
    <cellStyle name="Normal 16 33 3 2" xfId="6745"/>
    <cellStyle name="Normal 16 34" xfId="2010"/>
    <cellStyle name="Normal 16 34 2" xfId="3109"/>
    <cellStyle name="Normal 16 34 3" xfId="4920"/>
    <cellStyle name="Normal 16 34 3 2" xfId="6746"/>
    <cellStyle name="Normal 16 35" xfId="2011"/>
    <cellStyle name="Normal 16 35 2" xfId="3085"/>
    <cellStyle name="Normal 16 35 3" xfId="4921"/>
    <cellStyle name="Normal 16 35 3 2" xfId="6747"/>
    <cellStyle name="Normal 16 36" xfId="2012"/>
    <cellStyle name="Normal 16 36 2" xfId="2861"/>
    <cellStyle name="Normal 16 36 3" xfId="4922"/>
    <cellStyle name="Normal 16 36 3 2" xfId="6748"/>
    <cellStyle name="Normal 16 37" xfId="2013"/>
    <cellStyle name="Normal 16 37 2" xfId="2798"/>
    <cellStyle name="Normal 16 37 3" xfId="4923"/>
    <cellStyle name="Normal 16 37 3 2" xfId="6749"/>
    <cellStyle name="Normal 16 38" xfId="2014"/>
    <cellStyle name="Normal 16 38 2" xfId="3446"/>
    <cellStyle name="Normal 16 38 3" xfId="4924"/>
    <cellStyle name="Normal 16 38 3 2" xfId="6750"/>
    <cellStyle name="Normal 16 39" xfId="2015"/>
    <cellStyle name="Normal 16 39 2" xfId="2830"/>
    <cellStyle name="Normal 16 39 3" xfId="4925"/>
    <cellStyle name="Normal 16 39 3 2" xfId="6751"/>
    <cellStyle name="Normal 16 4" xfId="1379"/>
    <cellStyle name="Normal 16 4 2" xfId="1782"/>
    <cellStyle name="Normal 16 4 3" xfId="4557"/>
    <cellStyle name="Normal 16 4 3 2" xfId="6383"/>
    <cellStyle name="Normal 16 40" xfId="2016"/>
    <cellStyle name="Normal 16 40 2" xfId="3447"/>
    <cellStyle name="Normal 16 40 3" xfId="4926"/>
    <cellStyle name="Normal 16 40 3 2" xfId="6752"/>
    <cellStyle name="Normal 16 41" xfId="2017"/>
    <cellStyle name="Normal 16 41 2" xfId="3448"/>
    <cellStyle name="Normal 16 41 3" xfId="4927"/>
    <cellStyle name="Normal 16 41 3 2" xfId="6753"/>
    <cellStyle name="Normal 16 42" xfId="2018"/>
    <cellStyle name="Normal 16 42 2" xfId="3449"/>
    <cellStyle name="Normal 16 42 3" xfId="4928"/>
    <cellStyle name="Normal 16 42 3 2" xfId="6754"/>
    <cellStyle name="Normal 16 43" xfId="2019"/>
    <cellStyle name="Normal 16 43 2" xfId="3450"/>
    <cellStyle name="Normal 16 43 3" xfId="4929"/>
    <cellStyle name="Normal 16 43 3 2" xfId="6755"/>
    <cellStyle name="Normal 16 44" xfId="2020"/>
    <cellStyle name="Normal 16 44 2" xfId="3451"/>
    <cellStyle name="Normal 16 44 3" xfId="4930"/>
    <cellStyle name="Normal 16 44 3 2" xfId="6756"/>
    <cellStyle name="Normal 16 45" xfId="2021"/>
    <cellStyle name="Normal 16 45 2" xfId="3452"/>
    <cellStyle name="Normal 16 45 3" xfId="4931"/>
    <cellStyle name="Normal 16 45 3 2" xfId="6757"/>
    <cellStyle name="Normal 16 46" xfId="2022"/>
    <cellStyle name="Normal 16 46 2" xfId="3453"/>
    <cellStyle name="Normal 16 46 3" xfId="4932"/>
    <cellStyle name="Normal 16 46 3 2" xfId="6758"/>
    <cellStyle name="Normal 16 47" xfId="2023"/>
    <cellStyle name="Normal 16 47 2" xfId="3224"/>
    <cellStyle name="Normal 16 47 3" xfId="4933"/>
    <cellStyle name="Normal 16 47 3 2" xfId="6759"/>
    <cellStyle name="Normal 16 5" xfId="1262"/>
    <cellStyle name="Normal 16 5 2" xfId="1930"/>
    <cellStyle name="Normal 16 5 3" xfId="4454"/>
    <cellStyle name="Normal 16 5 3 2" xfId="6280"/>
    <cellStyle name="Normal 16 6" xfId="1273"/>
    <cellStyle name="Normal 16 6 2" xfId="1919"/>
    <cellStyle name="Normal 16 6 3" xfId="4465"/>
    <cellStyle name="Normal 16 6 3 2" xfId="6291"/>
    <cellStyle name="Normal 16 7" xfId="1347"/>
    <cellStyle name="Normal 16 7 2" xfId="1815"/>
    <cellStyle name="Normal 16 7 3" xfId="4528"/>
    <cellStyle name="Normal 16 7 3 2" xfId="6354"/>
    <cellStyle name="Normal 16 8" xfId="1432"/>
    <cellStyle name="Normal 16 8 2" xfId="1704"/>
    <cellStyle name="Normal 16 8 3" xfId="4598"/>
    <cellStyle name="Normal 16 8 3 2" xfId="6424"/>
    <cellStyle name="Normal 16 9" xfId="2024"/>
    <cellStyle name="Normal 16 9 2" xfId="3579"/>
    <cellStyle name="Normal 16 9 3" xfId="4934"/>
    <cellStyle name="Normal 16 9 3 2" xfId="6760"/>
    <cellStyle name="Normal 160" xfId="121"/>
    <cellStyle name="Normal 160 2" xfId="307"/>
    <cellStyle name="Normal 160 2 2" xfId="993"/>
    <cellStyle name="Normal 160 2 3" xfId="4137"/>
    <cellStyle name="Normal 160 2 3 2" xfId="5967"/>
    <cellStyle name="Normal 160 3" xfId="827"/>
    <cellStyle name="Normal 160 4" xfId="3967"/>
    <cellStyle name="Normal 160 4 2" xfId="5801"/>
    <cellStyle name="Normal 161" xfId="120"/>
    <cellStyle name="Normal 161 2" xfId="308"/>
    <cellStyle name="Normal 161 2 2" xfId="994"/>
    <cellStyle name="Normal 161 2 3" xfId="4138"/>
    <cellStyle name="Normal 161 2 3 2" xfId="5968"/>
    <cellStyle name="Normal 161 3" xfId="826"/>
    <cellStyle name="Normal 161 4" xfId="3966"/>
    <cellStyle name="Normal 161 4 2" xfId="5800"/>
    <cellStyle name="Normal 162" xfId="119"/>
    <cellStyle name="Normal 162 2" xfId="309"/>
    <cellStyle name="Normal 162 2 2" xfId="995"/>
    <cellStyle name="Normal 162 2 3" xfId="4139"/>
    <cellStyle name="Normal 162 2 3 2" xfId="5969"/>
    <cellStyle name="Normal 162 3" xfId="825"/>
    <cellStyle name="Normal 162 4" xfId="3965"/>
    <cellStyle name="Normal 162 4 2" xfId="5799"/>
    <cellStyle name="Normal 163" xfId="110"/>
    <cellStyle name="Normal 163 2" xfId="310"/>
    <cellStyle name="Normal 163 2 2" xfId="996"/>
    <cellStyle name="Normal 163 2 3" xfId="4140"/>
    <cellStyle name="Normal 163 2 3 2" xfId="5970"/>
    <cellStyle name="Normal 163 3" xfId="817"/>
    <cellStyle name="Normal 163 4" xfId="3956"/>
    <cellStyle name="Normal 163 4 2" xfId="5791"/>
    <cellStyle name="Normal 164" xfId="118"/>
    <cellStyle name="Normal 164 2" xfId="311"/>
    <cellStyle name="Normal 164 2 2" xfId="997"/>
    <cellStyle name="Normal 164 2 3" xfId="4141"/>
    <cellStyle name="Normal 164 2 3 2" xfId="5971"/>
    <cellStyle name="Normal 164 3" xfId="824"/>
    <cellStyle name="Normal 164 4" xfId="3964"/>
    <cellStyle name="Normal 164 4 2" xfId="5798"/>
    <cellStyle name="Normal 165" xfId="117"/>
    <cellStyle name="Normal 165 2" xfId="312"/>
    <cellStyle name="Normal 165 2 2" xfId="998"/>
    <cellStyle name="Normal 165 2 3" xfId="4142"/>
    <cellStyle name="Normal 165 2 3 2" xfId="5972"/>
    <cellStyle name="Normal 165 3" xfId="823"/>
    <cellStyle name="Normal 165 4" xfId="3963"/>
    <cellStyle name="Normal 165 4 2" xfId="5797"/>
    <cellStyle name="Normal 166" xfId="116"/>
    <cellStyle name="Normal 166 2" xfId="313"/>
    <cellStyle name="Normal 166 2 2" xfId="999"/>
    <cellStyle name="Normal 166 2 3" xfId="4143"/>
    <cellStyle name="Normal 166 2 3 2" xfId="5973"/>
    <cellStyle name="Normal 166 3" xfId="822"/>
    <cellStyle name="Normal 166 4" xfId="3962"/>
    <cellStyle name="Normal 166 4 2" xfId="5796"/>
    <cellStyle name="Normal 167" xfId="115"/>
    <cellStyle name="Normal 167 2" xfId="314"/>
    <cellStyle name="Normal 167 2 2" xfId="1000"/>
    <cellStyle name="Normal 167 2 3" xfId="4144"/>
    <cellStyle name="Normal 167 2 3 2" xfId="5974"/>
    <cellStyle name="Normal 167 3" xfId="821"/>
    <cellStyle name="Normal 167 4" xfId="3961"/>
    <cellStyle name="Normal 167 4 2" xfId="5795"/>
    <cellStyle name="Normal 168" xfId="114"/>
    <cellStyle name="Normal 168 2" xfId="315"/>
    <cellStyle name="Normal 168 2 2" xfId="1001"/>
    <cellStyle name="Normal 168 2 3" xfId="4145"/>
    <cellStyle name="Normal 168 2 3 2" xfId="5975"/>
    <cellStyle name="Normal 168 3" xfId="820"/>
    <cellStyle name="Normal 168 4" xfId="3960"/>
    <cellStyle name="Normal 168 4 2" xfId="5794"/>
    <cellStyle name="Normal 169" xfId="223"/>
    <cellStyle name="Normal 169 2" xfId="316"/>
    <cellStyle name="Normal 169 2 2" xfId="1002"/>
    <cellStyle name="Normal 169 2 3" xfId="4146"/>
    <cellStyle name="Normal 169 2 3 2" xfId="5976"/>
    <cellStyle name="Normal 169 3" xfId="916"/>
    <cellStyle name="Normal 169 4" xfId="4059"/>
    <cellStyle name="Normal 169 4 2" xfId="5890"/>
    <cellStyle name="Normal 17" xfId="15"/>
    <cellStyle name="Normal 17 10" xfId="2025"/>
    <cellStyle name="Normal 17 10 2" xfId="2982"/>
    <cellStyle name="Normal 17 10 3" xfId="4935"/>
    <cellStyle name="Normal 17 10 3 2" xfId="6761"/>
    <cellStyle name="Normal 17 11" xfId="2026"/>
    <cellStyle name="Normal 17 11 2" xfId="3067"/>
    <cellStyle name="Normal 17 11 3" xfId="4936"/>
    <cellStyle name="Normal 17 11 3 2" xfId="6762"/>
    <cellStyle name="Normal 17 12" xfId="2027"/>
    <cellStyle name="Normal 17 12 2" xfId="3014"/>
    <cellStyle name="Normal 17 12 3" xfId="4937"/>
    <cellStyle name="Normal 17 12 3 2" xfId="6763"/>
    <cellStyle name="Normal 17 13" xfId="2028"/>
    <cellStyle name="Normal 17 13 2" xfId="3225"/>
    <cellStyle name="Normal 17 13 3" xfId="4938"/>
    <cellStyle name="Normal 17 13 3 2" xfId="6764"/>
    <cellStyle name="Normal 17 14" xfId="2029"/>
    <cellStyle name="Normal 17 14 2" xfId="3274"/>
    <cellStyle name="Normal 17 14 3" xfId="4939"/>
    <cellStyle name="Normal 17 14 3 2" xfId="6765"/>
    <cellStyle name="Normal 17 15" xfId="2030"/>
    <cellStyle name="Normal 17 15 2" xfId="3389"/>
    <cellStyle name="Normal 17 15 3" xfId="4940"/>
    <cellStyle name="Normal 17 15 3 2" xfId="6766"/>
    <cellStyle name="Normal 17 16" xfId="2031"/>
    <cellStyle name="Normal 17 16 2" xfId="3110"/>
    <cellStyle name="Normal 17 16 3" xfId="4941"/>
    <cellStyle name="Normal 17 16 3 2" xfId="6767"/>
    <cellStyle name="Normal 17 17" xfId="2032"/>
    <cellStyle name="Normal 17 17 2" xfId="3203"/>
    <cellStyle name="Normal 17 17 3" xfId="4942"/>
    <cellStyle name="Normal 17 17 3 2" xfId="6768"/>
    <cellStyle name="Normal 17 18" xfId="2033"/>
    <cellStyle name="Normal 17 18 2" xfId="3454"/>
    <cellStyle name="Normal 17 18 3" xfId="4943"/>
    <cellStyle name="Normal 17 18 3 2" xfId="6769"/>
    <cellStyle name="Normal 17 19" xfId="2034"/>
    <cellStyle name="Normal 17 19 2" xfId="3720"/>
    <cellStyle name="Normal 17 19 3" xfId="4944"/>
    <cellStyle name="Normal 17 19 3 2" xfId="6770"/>
    <cellStyle name="Normal 17 2" xfId="317"/>
    <cellStyle name="Normal 17 2 2" xfId="591"/>
    <cellStyle name="Normal 17 2 2 2" xfId="1301"/>
    <cellStyle name="Normal 17 2 2 2 2" xfId="1416"/>
    <cellStyle name="Normal 17 2 2 2 3" xfId="1893"/>
    <cellStyle name="Normal 17 2 2 2 4" xfId="4491"/>
    <cellStyle name="Normal 17 2 2 2 4 2" xfId="6317"/>
    <cellStyle name="Normal 17 2 3" xfId="1003"/>
    <cellStyle name="Normal 17 2 4" xfId="1258"/>
    <cellStyle name="Normal 17 2 5" xfId="4147"/>
    <cellStyle name="Normal 17 2 5 2" xfId="5977"/>
    <cellStyle name="Normal 17 20" xfId="2035"/>
    <cellStyle name="Normal 17 20 2" xfId="3455"/>
    <cellStyle name="Normal 17 20 3" xfId="4945"/>
    <cellStyle name="Normal 17 20 3 2" xfId="6771"/>
    <cellStyle name="Normal 17 21" xfId="2036"/>
    <cellStyle name="Normal 17 21 2" xfId="3456"/>
    <cellStyle name="Normal 17 21 3" xfId="4946"/>
    <cellStyle name="Normal 17 21 3 2" xfId="6772"/>
    <cellStyle name="Normal 17 22" xfId="2037"/>
    <cellStyle name="Normal 17 22 2" xfId="3457"/>
    <cellStyle name="Normal 17 22 3" xfId="4947"/>
    <cellStyle name="Normal 17 22 3 2" xfId="6773"/>
    <cellStyle name="Normal 17 23" xfId="2038"/>
    <cellStyle name="Normal 17 23 2" xfId="3204"/>
    <cellStyle name="Normal 17 23 3" xfId="4948"/>
    <cellStyle name="Normal 17 23 3 2" xfId="6774"/>
    <cellStyle name="Normal 17 24" xfId="2039"/>
    <cellStyle name="Normal 17 24 2" xfId="3660"/>
    <cellStyle name="Normal 17 24 3" xfId="4949"/>
    <cellStyle name="Normal 17 24 3 2" xfId="6775"/>
    <cellStyle name="Normal 17 25" xfId="2040"/>
    <cellStyle name="Normal 17 25 2" xfId="3120"/>
    <cellStyle name="Normal 17 25 3" xfId="4950"/>
    <cellStyle name="Normal 17 25 3 2" xfId="6776"/>
    <cellStyle name="Normal 17 26" xfId="2041"/>
    <cellStyle name="Normal 17 26 2" xfId="3390"/>
    <cellStyle name="Normal 17 26 3" xfId="4951"/>
    <cellStyle name="Normal 17 26 3 2" xfId="6777"/>
    <cellStyle name="Normal 17 27" xfId="2042"/>
    <cellStyle name="Normal 17 27 2" xfId="3621"/>
    <cellStyle name="Normal 17 27 3" xfId="4952"/>
    <cellStyle name="Normal 17 27 3 2" xfId="6778"/>
    <cellStyle name="Normal 17 28" xfId="2043"/>
    <cellStyle name="Normal 17 28 2" xfId="2977"/>
    <cellStyle name="Normal 17 28 3" xfId="4953"/>
    <cellStyle name="Normal 17 28 3 2" xfId="6779"/>
    <cellStyle name="Normal 17 29" xfId="2044"/>
    <cellStyle name="Normal 17 29 2" xfId="3723"/>
    <cellStyle name="Normal 17 29 3" xfId="4954"/>
    <cellStyle name="Normal 17 29 3 2" xfId="6780"/>
    <cellStyle name="Normal 17 3" xfId="1298"/>
    <cellStyle name="Normal 17 3 2" xfId="1896"/>
    <cellStyle name="Normal 17 3 3" xfId="4488"/>
    <cellStyle name="Normal 17 3 3 2" xfId="6314"/>
    <cellStyle name="Normal 17 30" xfId="2045"/>
    <cellStyle name="Normal 17 30 2" xfId="3458"/>
    <cellStyle name="Normal 17 30 3" xfId="4955"/>
    <cellStyle name="Normal 17 30 3 2" xfId="6781"/>
    <cellStyle name="Normal 17 31" xfId="2046"/>
    <cellStyle name="Normal 17 31 2" xfId="3459"/>
    <cellStyle name="Normal 17 31 3" xfId="4956"/>
    <cellStyle name="Normal 17 31 3 2" xfId="6782"/>
    <cellStyle name="Normal 17 32" xfId="2047"/>
    <cellStyle name="Normal 17 32 2" xfId="3460"/>
    <cellStyle name="Normal 17 32 3" xfId="4957"/>
    <cellStyle name="Normal 17 32 3 2" xfId="6783"/>
    <cellStyle name="Normal 17 33" xfId="2048"/>
    <cellStyle name="Normal 17 33 2" xfId="3461"/>
    <cellStyle name="Normal 17 33 3" xfId="4958"/>
    <cellStyle name="Normal 17 33 3 2" xfId="6784"/>
    <cellStyle name="Normal 17 34" xfId="2049"/>
    <cellStyle name="Normal 17 34 2" xfId="3462"/>
    <cellStyle name="Normal 17 34 3" xfId="4959"/>
    <cellStyle name="Normal 17 34 3 2" xfId="6785"/>
    <cellStyle name="Normal 17 35" xfId="2050"/>
    <cellStyle name="Normal 17 35 2" xfId="3222"/>
    <cellStyle name="Normal 17 35 3" xfId="4960"/>
    <cellStyle name="Normal 17 35 3 2" xfId="6786"/>
    <cellStyle name="Normal 17 36" xfId="2051"/>
    <cellStyle name="Normal 17 36 2" xfId="3391"/>
    <cellStyle name="Normal 17 36 3" xfId="4961"/>
    <cellStyle name="Normal 17 36 3 2" xfId="6787"/>
    <cellStyle name="Normal 17 37" xfId="2052"/>
    <cellStyle name="Normal 17 37 2" xfId="3463"/>
    <cellStyle name="Normal 17 37 3" xfId="4962"/>
    <cellStyle name="Normal 17 37 3 2" xfId="6788"/>
    <cellStyle name="Normal 17 38" xfId="2053"/>
    <cellStyle name="Normal 17 38 2" xfId="3464"/>
    <cellStyle name="Normal 17 38 3" xfId="4963"/>
    <cellStyle name="Normal 17 38 3 2" xfId="6789"/>
    <cellStyle name="Normal 17 39" xfId="2054"/>
    <cellStyle name="Normal 17 39 2" xfId="3465"/>
    <cellStyle name="Normal 17 39 3" xfId="4964"/>
    <cellStyle name="Normal 17 39 3 2" xfId="6790"/>
    <cellStyle name="Normal 17 4" xfId="2055"/>
    <cellStyle name="Normal 17 4 2" xfId="2815"/>
    <cellStyle name="Normal 17 4 3" xfId="4965"/>
    <cellStyle name="Normal 17 4 3 2" xfId="6791"/>
    <cellStyle name="Normal 17 40" xfId="2056"/>
    <cellStyle name="Normal 17 40 2" xfId="3154"/>
    <cellStyle name="Normal 17 40 3" xfId="4966"/>
    <cellStyle name="Normal 17 40 3 2" xfId="6792"/>
    <cellStyle name="Normal 17 41" xfId="2057"/>
    <cellStyle name="Normal 17 41 2" xfId="3153"/>
    <cellStyle name="Normal 17 41 3" xfId="4967"/>
    <cellStyle name="Normal 17 41 3 2" xfId="6793"/>
    <cellStyle name="Normal 17 43" xfId="2788"/>
    <cellStyle name="Normal 17 43 2" xfId="3661"/>
    <cellStyle name="Normal 17 43 3" xfId="5653"/>
    <cellStyle name="Normal 17 43 3 2" xfId="7479"/>
    <cellStyle name="Normal 17 5" xfId="2058"/>
    <cellStyle name="Normal 17 5 2" xfId="3295"/>
    <cellStyle name="Normal 17 5 3" xfId="4968"/>
    <cellStyle name="Normal 17 5 3 2" xfId="6794"/>
    <cellStyle name="Normal 17 6" xfId="2059"/>
    <cellStyle name="Normal 17 6 2" xfId="3727"/>
    <cellStyle name="Normal 17 6 3" xfId="4969"/>
    <cellStyle name="Normal 17 6 3 2" xfId="6795"/>
    <cellStyle name="Normal 17 7" xfId="2060"/>
    <cellStyle name="Normal 17 7 2" xfId="2989"/>
    <cellStyle name="Normal 17 7 3" xfId="4970"/>
    <cellStyle name="Normal 17 7 3 2" xfId="6796"/>
    <cellStyle name="Normal 17 8" xfId="2061"/>
    <cellStyle name="Normal 17 8 2" xfId="3662"/>
    <cellStyle name="Normal 17 8 3" xfId="4971"/>
    <cellStyle name="Normal 17 8 3 2" xfId="6797"/>
    <cellStyle name="Normal 17 9" xfId="2062"/>
    <cellStyle name="Normal 17 9 2" xfId="3090"/>
    <cellStyle name="Normal 17 9 3" xfId="4972"/>
    <cellStyle name="Normal 17 9 3 2" xfId="6798"/>
    <cellStyle name="Normal 170" xfId="224"/>
    <cellStyle name="Normal 170 2" xfId="318"/>
    <cellStyle name="Normal 170 2 2" xfId="1004"/>
    <cellStyle name="Normal 170 2 3" xfId="4148"/>
    <cellStyle name="Normal 170 2 3 2" xfId="5978"/>
    <cellStyle name="Normal 170 3" xfId="917"/>
    <cellStyle name="Normal 170 4" xfId="4060"/>
    <cellStyle name="Normal 170 4 2" xfId="5891"/>
    <cellStyle name="Normal 171" xfId="225"/>
    <cellStyle name="Normal 171 2" xfId="319"/>
    <cellStyle name="Normal 171 2 2" xfId="1005"/>
    <cellStyle name="Normal 171 2 3" xfId="4149"/>
    <cellStyle name="Normal 171 2 3 2" xfId="5979"/>
    <cellStyle name="Normal 171 3" xfId="918"/>
    <cellStyle name="Normal 171 4" xfId="4061"/>
    <cellStyle name="Normal 171 4 2" xfId="5892"/>
    <cellStyle name="Normal 172" xfId="226"/>
    <cellStyle name="Normal 172 2" xfId="320"/>
    <cellStyle name="Normal 172 2 2" xfId="1006"/>
    <cellStyle name="Normal 172 2 3" xfId="4150"/>
    <cellStyle name="Normal 172 2 3 2" xfId="5980"/>
    <cellStyle name="Normal 172 3" xfId="919"/>
    <cellStyle name="Normal 172 4" xfId="4062"/>
    <cellStyle name="Normal 172 4 2" xfId="5893"/>
    <cellStyle name="Normal 173" xfId="227"/>
    <cellStyle name="Normal 173 2" xfId="321"/>
    <cellStyle name="Normal 173 2 2" xfId="1007"/>
    <cellStyle name="Normal 173 2 3" xfId="4151"/>
    <cellStyle name="Normal 173 2 3 2" xfId="5981"/>
    <cellStyle name="Normal 173 3" xfId="920"/>
    <cellStyle name="Normal 173 4" xfId="4063"/>
    <cellStyle name="Normal 173 4 2" xfId="5894"/>
    <cellStyle name="Normal 174" xfId="1265"/>
    <cellStyle name="Normal 174 2" xfId="1334"/>
    <cellStyle name="Normal 174 2 2" xfId="1826"/>
    <cellStyle name="Normal 174 2 3" xfId="4517"/>
    <cellStyle name="Normal 174 2 3 2" xfId="6343"/>
    <cellStyle name="Normal 174 3" xfId="1927"/>
    <cellStyle name="Normal 174 4" xfId="4457"/>
    <cellStyle name="Normal 174 4 2" xfId="6283"/>
    <cellStyle name="Normal 175" xfId="2063"/>
    <cellStyle name="Normal 175 2" xfId="1276"/>
    <cellStyle name="Normal 175 2 2" xfId="1916"/>
    <cellStyle name="Normal 175 2 3" xfId="4468"/>
    <cellStyle name="Normal 175 2 3 2" xfId="6294"/>
    <cellStyle name="Normal 175 3" xfId="4973"/>
    <cellStyle name="Normal 175 3 2" xfId="6799"/>
    <cellStyle name="Normal 176" xfId="228"/>
    <cellStyle name="Normal 176 2" xfId="322"/>
    <cellStyle name="Normal 176 2 2" xfId="1008"/>
    <cellStyle name="Normal 176 2 3" xfId="4152"/>
    <cellStyle name="Normal 176 2 3 2" xfId="5982"/>
    <cellStyle name="Normal 176 3" xfId="921"/>
    <cellStyle name="Normal 176 4" xfId="4064"/>
    <cellStyle name="Normal 176 4 2" xfId="5895"/>
    <cellStyle name="Normal 177" xfId="165"/>
    <cellStyle name="Normal 177 2" xfId="323"/>
    <cellStyle name="Normal 177 2 2" xfId="1009"/>
    <cellStyle name="Normal 177 2 3" xfId="4153"/>
    <cellStyle name="Normal 177 2 3 2" xfId="5983"/>
    <cellStyle name="Normal 177 3" xfId="858"/>
    <cellStyle name="Normal 177 4" xfId="4001"/>
    <cellStyle name="Normal 177 4 2" xfId="5832"/>
    <cellStyle name="Normal 178" xfId="166"/>
    <cellStyle name="Normal 178 2" xfId="324"/>
    <cellStyle name="Normal 178 2 2" xfId="1010"/>
    <cellStyle name="Normal 178 2 3" xfId="4154"/>
    <cellStyle name="Normal 178 2 3 2" xfId="5984"/>
    <cellStyle name="Normal 178 3" xfId="859"/>
    <cellStyle name="Normal 178 4" xfId="4002"/>
    <cellStyle name="Normal 178 4 2" xfId="5833"/>
    <cellStyle name="Normal 179" xfId="167"/>
    <cellStyle name="Normal 179 2" xfId="325"/>
    <cellStyle name="Normal 179 2 2" xfId="1011"/>
    <cellStyle name="Normal 179 2 3" xfId="4155"/>
    <cellStyle name="Normal 179 2 3 2" xfId="5985"/>
    <cellStyle name="Normal 179 3" xfId="860"/>
    <cellStyle name="Normal 179 4" xfId="4003"/>
    <cellStyle name="Normal 179 4 2" xfId="5834"/>
    <cellStyle name="Normal 18" xfId="16"/>
    <cellStyle name="Normal 18 10" xfId="2064"/>
    <cellStyle name="Normal 18 10 2" xfId="2931"/>
    <cellStyle name="Normal 18 10 3" xfId="4974"/>
    <cellStyle name="Normal 18 10 3 2" xfId="6800"/>
    <cellStyle name="Normal 18 11" xfId="2065"/>
    <cellStyle name="Normal 18 11 2" xfId="3663"/>
    <cellStyle name="Normal 18 11 3" xfId="4975"/>
    <cellStyle name="Normal 18 11 3 2" xfId="6801"/>
    <cellStyle name="Normal 18 12" xfId="2066"/>
    <cellStyle name="Normal 18 12 2" xfId="3181"/>
    <cellStyle name="Normal 18 12 3" xfId="4976"/>
    <cellStyle name="Normal 18 12 3 2" xfId="6802"/>
    <cellStyle name="Normal 18 13" xfId="2067"/>
    <cellStyle name="Normal 18 13 2" xfId="3317"/>
    <cellStyle name="Normal 18 13 3" xfId="4977"/>
    <cellStyle name="Normal 18 13 3 2" xfId="6803"/>
    <cellStyle name="Normal 18 14" xfId="2068"/>
    <cellStyle name="Normal 18 14 2" xfId="3168"/>
    <cellStyle name="Normal 18 14 3" xfId="4978"/>
    <cellStyle name="Normal 18 14 3 2" xfId="6804"/>
    <cellStyle name="Normal 18 15" xfId="2069"/>
    <cellStyle name="Normal 18 15 2" xfId="3664"/>
    <cellStyle name="Normal 18 15 3" xfId="4979"/>
    <cellStyle name="Normal 18 15 3 2" xfId="6805"/>
    <cellStyle name="Normal 18 16" xfId="2070"/>
    <cellStyle name="Normal 18 16 2" xfId="3296"/>
    <cellStyle name="Normal 18 16 3" xfId="4980"/>
    <cellStyle name="Normal 18 16 3 2" xfId="6806"/>
    <cellStyle name="Normal 18 17" xfId="2071"/>
    <cellStyle name="Normal 18 17 2" xfId="3315"/>
    <cellStyle name="Normal 18 17 3" xfId="4981"/>
    <cellStyle name="Normal 18 17 3 2" xfId="6807"/>
    <cellStyle name="Normal 18 18" xfId="2072"/>
    <cellStyle name="Normal 18 18 2" xfId="2971"/>
    <cellStyle name="Normal 18 18 3" xfId="4982"/>
    <cellStyle name="Normal 18 18 3 2" xfId="6808"/>
    <cellStyle name="Normal 18 19" xfId="2073"/>
    <cellStyle name="Normal 18 19 2" xfId="2851"/>
    <cellStyle name="Normal 18 19 3" xfId="4983"/>
    <cellStyle name="Normal 18 19 3 2" xfId="6809"/>
    <cellStyle name="Normal 18 2" xfId="326"/>
    <cellStyle name="Normal 18 2 2" xfId="593"/>
    <cellStyle name="Normal 18 2 2 2" xfId="1377"/>
    <cellStyle name="Normal 18 2 2 2 2" xfId="1414"/>
    <cellStyle name="Normal 18 2 2 2 3" xfId="1789"/>
    <cellStyle name="Normal 18 2 2 2 4" xfId="4555"/>
    <cellStyle name="Normal 18 2 2 2 4 2" xfId="6381"/>
    <cellStyle name="Normal 18 2 3" xfId="1012"/>
    <cellStyle name="Normal 18 2 4" xfId="1421"/>
    <cellStyle name="Normal 18 2 5" xfId="4156"/>
    <cellStyle name="Normal 18 2 5 2" xfId="5986"/>
    <cellStyle name="Normal 18 20" xfId="2074"/>
    <cellStyle name="Normal 18 20 2" xfId="3297"/>
    <cellStyle name="Normal 18 20 3" xfId="4984"/>
    <cellStyle name="Normal 18 20 3 2" xfId="6810"/>
    <cellStyle name="Normal 18 21" xfId="2075"/>
    <cellStyle name="Normal 18 21 2" xfId="3320"/>
    <cellStyle name="Normal 18 21 3" xfId="4985"/>
    <cellStyle name="Normal 18 21 3 2" xfId="6811"/>
    <cellStyle name="Normal 18 22" xfId="2076"/>
    <cellStyle name="Normal 18 22 2" xfId="2930"/>
    <cellStyle name="Normal 18 22 3" xfId="4986"/>
    <cellStyle name="Normal 18 22 3 2" xfId="6812"/>
    <cellStyle name="Normal 18 23" xfId="2077"/>
    <cellStyle name="Normal 18 23 2" xfId="3759"/>
    <cellStyle name="Normal 18 23 3" xfId="4987"/>
    <cellStyle name="Normal 18 23 3 2" xfId="6813"/>
    <cellStyle name="Normal 18 24" xfId="2078"/>
    <cellStyle name="Normal 18 24 2" xfId="3338"/>
    <cellStyle name="Normal 18 24 3" xfId="4988"/>
    <cellStyle name="Normal 18 24 3 2" xfId="6814"/>
    <cellStyle name="Normal 18 25" xfId="2079"/>
    <cellStyle name="Normal 18 25 2" xfId="3314"/>
    <cellStyle name="Normal 18 25 3" xfId="4989"/>
    <cellStyle name="Normal 18 25 3 2" xfId="6815"/>
    <cellStyle name="Normal 18 26" xfId="2080"/>
    <cellStyle name="Normal 18 26 2" xfId="3010"/>
    <cellStyle name="Normal 18 26 3" xfId="4990"/>
    <cellStyle name="Normal 18 26 3 2" xfId="6816"/>
    <cellStyle name="Normal 18 27" xfId="2081"/>
    <cellStyle name="Normal 18 27 2" xfId="2999"/>
    <cellStyle name="Normal 18 27 3" xfId="4991"/>
    <cellStyle name="Normal 18 27 3 2" xfId="6817"/>
    <cellStyle name="Normal 18 28" xfId="2082"/>
    <cellStyle name="Normal 18 28 2" xfId="3298"/>
    <cellStyle name="Normal 18 28 3" xfId="4992"/>
    <cellStyle name="Normal 18 28 3 2" xfId="6818"/>
    <cellStyle name="Normal 18 29" xfId="2083"/>
    <cellStyle name="Normal 18 29 2" xfId="3403"/>
    <cellStyle name="Normal 18 29 3" xfId="4993"/>
    <cellStyle name="Normal 18 29 3 2" xfId="6819"/>
    <cellStyle name="Normal 18 3" xfId="1290"/>
    <cellStyle name="Normal 18 3 2" xfId="1903"/>
    <cellStyle name="Normal 18 3 3" xfId="4481"/>
    <cellStyle name="Normal 18 3 3 2" xfId="6307"/>
    <cellStyle name="Normal 18 30" xfId="2084"/>
    <cellStyle name="Normal 18 30 2" xfId="3353"/>
    <cellStyle name="Normal 18 30 3" xfId="4994"/>
    <cellStyle name="Normal 18 30 3 2" xfId="6820"/>
    <cellStyle name="Normal 18 31" xfId="2085"/>
    <cellStyle name="Normal 18 31 2" xfId="3647"/>
    <cellStyle name="Normal 18 31 3" xfId="4995"/>
    <cellStyle name="Normal 18 31 3 2" xfId="6821"/>
    <cellStyle name="Normal 18 32" xfId="2086"/>
    <cellStyle name="Normal 18 32 2" xfId="3337"/>
    <cellStyle name="Normal 18 32 3" xfId="4996"/>
    <cellStyle name="Normal 18 32 3 2" xfId="6822"/>
    <cellStyle name="Normal 18 33" xfId="2087"/>
    <cellStyle name="Normal 18 33 2" xfId="3321"/>
    <cellStyle name="Normal 18 33 3" xfId="4997"/>
    <cellStyle name="Normal 18 33 3 2" xfId="6823"/>
    <cellStyle name="Normal 18 34" xfId="2088"/>
    <cellStyle name="Normal 18 34 2" xfId="3280"/>
    <cellStyle name="Normal 18 34 3" xfId="4998"/>
    <cellStyle name="Normal 18 34 3 2" xfId="6824"/>
    <cellStyle name="Normal 18 35" xfId="2089"/>
    <cellStyle name="Normal 18 35 2" xfId="3753"/>
    <cellStyle name="Normal 18 35 3" xfId="4999"/>
    <cellStyle name="Normal 18 35 3 2" xfId="6825"/>
    <cellStyle name="Normal 18 36" xfId="2090"/>
    <cellStyle name="Normal 18 36 2" xfId="3007"/>
    <cellStyle name="Normal 18 36 3" xfId="5000"/>
    <cellStyle name="Normal 18 36 3 2" xfId="6826"/>
    <cellStyle name="Normal 18 37" xfId="2091"/>
    <cellStyle name="Normal 18 37 2" xfId="3313"/>
    <cellStyle name="Normal 18 37 3" xfId="5001"/>
    <cellStyle name="Normal 18 37 3 2" xfId="6827"/>
    <cellStyle name="Normal 18 38" xfId="2092"/>
    <cellStyle name="Normal 18 38 2" xfId="3167"/>
    <cellStyle name="Normal 18 38 3" xfId="5002"/>
    <cellStyle name="Normal 18 38 3 2" xfId="6828"/>
    <cellStyle name="Normal 18 39" xfId="2093"/>
    <cellStyle name="Normal 18 39 2" xfId="3618"/>
    <cellStyle name="Normal 18 39 3" xfId="5003"/>
    <cellStyle name="Normal 18 39 3 2" xfId="6829"/>
    <cellStyle name="Normal 18 4" xfId="1268"/>
    <cellStyle name="Normal 18 4 2" xfId="1924"/>
    <cellStyle name="Normal 18 4 3" xfId="4460"/>
    <cellStyle name="Normal 18 4 3 2" xfId="6286"/>
    <cellStyle name="Normal 18 40" xfId="2094"/>
    <cellStyle name="Normal 18 40 2" xfId="3643"/>
    <cellStyle name="Normal 18 40 3" xfId="5004"/>
    <cellStyle name="Normal 18 40 3 2" xfId="6830"/>
    <cellStyle name="Normal 18 41" xfId="2095"/>
    <cellStyle name="Normal 18 41 2" xfId="3322"/>
    <cellStyle name="Normal 18 41 3" xfId="5005"/>
    <cellStyle name="Normal 18 41 3 2" xfId="6831"/>
    <cellStyle name="Normal 18 42" xfId="2096"/>
    <cellStyle name="Normal 18 42 2" xfId="3466"/>
    <cellStyle name="Normal 18 42 3" xfId="5006"/>
    <cellStyle name="Normal 18 42 3 2" xfId="6832"/>
    <cellStyle name="Normal 18 43" xfId="2097"/>
    <cellStyle name="Normal 18 43 2" xfId="3584"/>
    <cellStyle name="Normal 18 43 3" xfId="5007"/>
    <cellStyle name="Normal 18 43 3 2" xfId="6833"/>
    <cellStyle name="Normal 18 44" xfId="2789"/>
    <cellStyle name="Normal 18 44 2" xfId="3244"/>
    <cellStyle name="Normal 18 44 3" xfId="5654"/>
    <cellStyle name="Normal 18 44 3 2" xfId="7480"/>
    <cellStyle name="Normal 18 5" xfId="1300"/>
    <cellStyle name="Normal 18 5 2" xfId="1894"/>
    <cellStyle name="Normal 18 5 3" xfId="4490"/>
    <cellStyle name="Normal 18 5 3 2" xfId="6316"/>
    <cellStyle name="Normal 18 6" xfId="1443"/>
    <cellStyle name="Normal 18 6 2" xfId="1657"/>
    <cellStyle name="Normal 18 6 3" xfId="4609"/>
    <cellStyle name="Normal 18 6 3 2" xfId="6435"/>
    <cellStyle name="Normal 18 7" xfId="2098"/>
    <cellStyle name="Normal 18 7 2" xfId="3594"/>
    <cellStyle name="Normal 18 7 3" xfId="5008"/>
    <cellStyle name="Normal 18 7 3 2" xfId="6834"/>
    <cellStyle name="Normal 18 8" xfId="2099"/>
    <cellStyle name="Normal 18 8 2" xfId="3123"/>
    <cellStyle name="Normal 18 8 3" xfId="5009"/>
    <cellStyle name="Normal 18 8 3 2" xfId="6835"/>
    <cellStyle name="Normal 18 9" xfId="2100"/>
    <cellStyle name="Normal 18 9 2" xfId="2850"/>
    <cellStyle name="Normal 18 9 3" xfId="5010"/>
    <cellStyle name="Normal 18 9 3 2" xfId="6836"/>
    <cellStyle name="Normal 180" xfId="168"/>
    <cellStyle name="Normal 180 2" xfId="327"/>
    <cellStyle name="Normal 180 2 2" xfId="1013"/>
    <cellStyle name="Normal 180 2 3" xfId="4157"/>
    <cellStyle name="Normal 180 2 3 2" xfId="5987"/>
    <cellStyle name="Normal 180 3" xfId="861"/>
    <cellStyle name="Normal 180 4" xfId="4004"/>
    <cellStyle name="Normal 180 4 2" xfId="5835"/>
    <cellStyle name="Normal 181" xfId="169"/>
    <cellStyle name="Normal 181 2" xfId="328"/>
    <cellStyle name="Normal 181 2 2" xfId="1014"/>
    <cellStyle name="Normal 181 2 3" xfId="4158"/>
    <cellStyle name="Normal 181 2 3 2" xfId="5988"/>
    <cellStyle name="Normal 181 3" xfId="862"/>
    <cellStyle name="Normal 181 4" xfId="4005"/>
    <cellStyle name="Normal 181 4 2" xfId="5836"/>
    <cellStyle name="Normal 182" xfId="170"/>
    <cellStyle name="Normal 182 2" xfId="329"/>
    <cellStyle name="Normal 182 2 2" xfId="1015"/>
    <cellStyle name="Normal 182 2 3" xfId="4159"/>
    <cellStyle name="Normal 182 2 3 2" xfId="5989"/>
    <cellStyle name="Normal 182 3" xfId="863"/>
    <cellStyle name="Normal 182 4" xfId="4006"/>
    <cellStyle name="Normal 182 4 2" xfId="5837"/>
    <cellStyle name="Normal 183" xfId="171"/>
    <cellStyle name="Normal 183 2" xfId="330"/>
    <cellStyle name="Normal 183 2 2" xfId="1016"/>
    <cellStyle name="Normal 183 2 3" xfId="4160"/>
    <cellStyle name="Normal 183 2 3 2" xfId="5990"/>
    <cellStyle name="Normal 183 3" xfId="864"/>
    <cellStyle name="Normal 183 4" xfId="4007"/>
    <cellStyle name="Normal 183 4 2" xfId="5838"/>
    <cellStyle name="Normal 184" xfId="172"/>
    <cellStyle name="Normal 184 2" xfId="331"/>
    <cellStyle name="Normal 184 2 2" xfId="1017"/>
    <cellStyle name="Normal 184 2 3" xfId="4161"/>
    <cellStyle name="Normal 184 2 3 2" xfId="5991"/>
    <cellStyle name="Normal 184 3" xfId="865"/>
    <cellStyle name="Normal 184 4" xfId="4008"/>
    <cellStyle name="Normal 184 4 2" xfId="5839"/>
    <cellStyle name="Normal 185" xfId="173"/>
    <cellStyle name="Normal 185 2" xfId="332"/>
    <cellStyle name="Normal 185 2 2" xfId="1018"/>
    <cellStyle name="Normal 185 2 3" xfId="4162"/>
    <cellStyle name="Normal 185 2 3 2" xfId="5992"/>
    <cellStyle name="Normal 185 3" xfId="866"/>
    <cellStyle name="Normal 185 4" xfId="4009"/>
    <cellStyle name="Normal 185 4 2" xfId="5840"/>
    <cellStyle name="Normal 186" xfId="174"/>
    <cellStyle name="Normal 186 2" xfId="333"/>
    <cellStyle name="Normal 186 2 2" xfId="1019"/>
    <cellStyle name="Normal 186 2 3" xfId="4163"/>
    <cellStyle name="Normal 186 2 3 2" xfId="5993"/>
    <cellStyle name="Normal 186 3" xfId="867"/>
    <cellStyle name="Normal 186 4" xfId="4010"/>
    <cellStyle name="Normal 186 4 2" xfId="5841"/>
    <cellStyle name="Normal 187" xfId="175"/>
    <cellStyle name="Normal 187 2" xfId="334"/>
    <cellStyle name="Normal 187 2 2" xfId="1020"/>
    <cellStyle name="Normal 187 2 3" xfId="4164"/>
    <cellStyle name="Normal 187 2 3 2" xfId="5994"/>
    <cellStyle name="Normal 187 3" xfId="868"/>
    <cellStyle name="Normal 187 4" xfId="4011"/>
    <cellStyle name="Normal 187 4 2" xfId="5842"/>
    <cellStyle name="Normal 188" xfId="176"/>
    <cellStyle name="Normal 188 2" xfId="335"/>
    <cellStyle name="Normal 188 2 2" xfId="1021"/>
    <cellStyle name="Normal 188 2 3" xfId="4165"/>
    <cellStyle name="Normal 188 2 3 2" xfId="5995"/>
    <cellStyle name="Normal 188 3" xfId="869"/>
    <cellStyle name="Normal 188 4" xfId="4012"/>
    <cellStyle name="Normal 188 4 2" xfId="5843"/>
    <cellStyle name="Normal 189" xfId="1369"/>
    <cellStyle name="Normal 189 2" xfId="1452"/>
    <cellStyle name="Normal 189 2 2" xfId="1643"/>
    <cellStyle name="Normal 189 2 3" xfId="4617"/>
    <cellStyle name="Normal 189 2 3 2" xfId="6443"/>
    <cellStyle name="Normal 189 3" xfId="1796"/>
    <cellStyle name="Normal 189 4" xfId="4548"/>
    <cellStyle name="Normal 189 4 2" xfId="6374"/>
    <cellStyle name="Normal 19" xfId="17"/>
    <cellStyle name="Normal 19 10" xfId="2101"/>
    <cellStyle name="Normal 19 10 2" xfId="3351"/>
    <cellStyle name="Normal 19 10 3" xfId="5011"/>
    <cellStyle name="Normal 19 10 3 2" xfId="6837"/>
    <cellStyle name="Normal 19 11" xfId="2102"/>
    <cellStyle name="Normal 19 11 2" xfId="3395"/>
    <cellStyle name="Normal 19 11 3" xfId="5012"/>
    <cellStyle name="Normal 19 11 3 2" xfId="6838"/>
    <cellStyle name="Normal 19 12" xfId="2103"/>
    <cellStyle name="Normal 19 12 2" xfId="3503"/>
    <cellStyle name="Normal 19 12 3" xfId="5013"/>
    <cellStyle name="Normal 19 12 3 2" xfId="6839"/>
    <cellStyle name="Normal 19 13" xfId="2104"/>
    <cellStyle name="Normal 19 13 2" xfId="3230"/>
    <cellStyle name="Normal 19 13 3" xfId="5014"/>
    <cellStyle name="Normal 19 13 3 2" xfId="6840"/>
    <cellStyle name="Normal 19 14" xfId="2105"/>
    <cellStyle name="Normal 19 14 2" xfId="3467"/>
    <cellStyle name="Normal 19 14 3" xfId="5015"/>
    <cellStyle name="Normal 19 14 3 2" xfId="6841"/>
    <cellStyle name="Normal 19 15" xfId="2106"/>
    <cellStyle name="Normal 19 15 2" xfId="3468"/>
    <cellStyle name="Normal 19 15 3" xfId="5016"/>
    <cellStyle name="Normal 19 15 3 2" xfId="6842"/>
    <cellStyle name="Normal 19 16" xfId="2107"/>
    <cellStyle name="Normal 19 16 2" xfId="3469"/>
    <cellStyle name="Normal 19 16 3" xfId="5017"/>
    <cellStyle name="Normal 19 16 3 2" xfId="6843"/>
    <cellStyle name="Normal 19 17" xfId="2108"/>
    <cellStyle name="Normal 19 17 2" xfId="3470"/>
    <cellStyle name="Normal 19 17 3" xfId="5018"/>
    <cellStyle name="Normal 19 17 3 2" xfId="6844"/>
    <cellStyle name="Normal 19 18" xfId="2109"/>
    <cellStyle name="Normal 19 18 2" xfId="3471"/>
    <cellStyle name="Normal 19 18 3" xfId="5019"/>
    <cellStyle name="Normal 19 18 3 2" xfId="6845"/>
    <cellStyle name="Normal 19 19" xfId="2110"/>
    <cellStyle name="Normal 19 19 2" xfId="2906"/>
    <cellStyle name="Normal 19 19 3" xfId="5020"/>
    <cellStyle name="Normal 19 19 3 2" xfId="6846"/>
    <cellStyle name="Normal 19 2" xfId="336"/>
    <cellStyle name="Normal 19 2 2" xfId="728"/>
    <cellStyle name="Normal 19 2 2 2" xfId="1423"/>
    <cellStyle name="Normal 19 2 2 2 2" xfId="1420"/>
    <cellStyle name="Normal 19 2 2 2 3" xfId="1711"/>
    <cellStyle name="Normal 19 2 2 2 4" xfId="4591"/>
    <cellStyle name="Normal 19 2 2 2 4 2" xfId="6417"/>
    <cellStyle name="Normal 19 2 3" xfId="1022"/>
    <cellStyle name="Normal 19 2 4" xfId="1388"/>
    <cellStyle name="Normal 19 2 5" xfId="4166"/>
    <cellStyle name="Normal 19 2 5 2" xfId="5996"/>
    <cellStyle name="Normal 19 20" xfId="2111"/>
    <cellStyle name="Normal 19 20 2" xfId="3472"/>
    <cellStyle name="Normal 19 20 3" xfId="5021"/>
    <cellStyle name="Normal 19 20 3 2" xfId="6847"/>
    <cellStyle name="Normal 19 21" xfId="2112"/>
    <cellStyle name="Normal 19 21 2" xfId="3473"/>
    <cellStyle name="Normal 19 21 3" xfId="5022"/>
    <cellStyle name="Normal 19 21 3 2" xfId="6848"/>
    <cellStyle name="Normal 19 22" xfId="2113"/>
    <cellStyle name="Normal 19 22 2" xfId="2981"/>
    <cellStyle name="Normal 19 22 3" xfId="5023"/>
    <cellStyle name="Normal 19 22 3 2" xfId="6849"/>
    <cellStyle name="Normal 19 23" xfId="2114"/>
    <cellStyle name="Normal 19 23 2" xfId="3600"/>
    <cellStyle name="Normal 19 23 3" xfId="5024"/>
    <cellStyle name="Normal 19 23 3 2" xfId="6850"/>
    <cellStyle name="Normal 19 24" xfId="2115"/>
    <cellStyle name="Normal 19 24 2" xfId="3474"/>
    <cellStyle name="Normal 19 24 3" xfId="5025"/>
    <cellStyle name="Normal 19 24 3 2" xfId="6851"/>
    <cellStyle name="Normal 19 25" xfId="2116"/>
    <cellStyle name="Normal 19 25 2" xfId="3755"/>
    <cellStyle name="Normal 19 25 3" xfId="5026"/>
    <cellStyle name="Normal 19 25 3 2" xfId="6852"/>
    <cellStyle name="Normal 19 26" xfId="2117"/>
    <cellStyle name="Normal 19 26 2" xfId="3475"/>
    <cellStyle name="Normal 19 26 3" xfId="5027"/>
    <cellStyle name="Normal 19 26 3 2" xfId="6853"/>
    <cellStyle name="Normal 19 27" xfId="2118"/>
    <cellStyle name="Normal 19 27 2" xfId="3476"/>
    <cellStyle name="Normal 19 27 3" xfId="5028"/>
    <cellStyle name="Normal 19 27 3 2" xfId="6854"/>
    <cellStyle name="Normal 19 28" xfId="2119"/>
    <cellStyle name="Normal 19 28 2" xfId="3477"/>
    <cellStyle name="Normal 19 28 3" xfId="5029"/>
    <cellStyle name="Normal 19 28 3 2" xfId="6855"/>
    <cellStyle name="Normal 19 29" xfId="2120"/>
    <cellStyle name="Normal 19 29 2" xfId="2843"/>
    <cellStyle name="Normal 19 29 3" xfId="5030"/>
    <cellStyle name="Normal 19 29 3 2" xfId="6856"/>
    <cellStyle name="Normal 19 3" xfId="1336"/>
    <cellStyle name="Normal 19 3 2" xfId="1825"/>
    <cellStyle name="Normal 19 3 3" xfId="4518"/>
    <cellStyle name="Normal 19 3 3 2" xfId="6344"/>
    <cellStyle name="Normal 19 30" xfId="2121"/>
    <cellStyle name="Normal 19 30 2" xfId="3478"/>
    <cellStyle name="Normal 19 30 3" xfId="5031"/>
    <cellStyle name="Normal 19 30 3 2" xfId="6857"/>
    <cellStyle name="Normal 19 31" xfId="2122"/>
    <cellStyle name="Normal 19 31 2" xfId="2857"/>
    <cellStyle name="Normal 19 31 3" xfId="5032"/>
    <cellStyle name="Normal 19 31 3 2" xfId="6858"/>
    <cellStyle name="Normal 19 32" xfId="2123"/>
    <cellStyle name="Normal 19 32 2" xfId="2878"/>
    <cellStyle name="Normal 19 32 3" xfId="5033"/>
    <cellStyle name="Normal 19 32 3 2" xfId="6859"/>
    <cellStyle name="Normal 19 33" xfId="2124"/>
    <cellStyle name="Normal 19 33 2" xfId="3111"/>
    <cellStyle name="Normal 19 33 3" xfId="5034"/>
    <cellStyle name="Normal 19 33 3 2" xfId="6860"/>
    <cellStyle name="Normal 19 34" xfId="2125"/>
    <cellStyle name="Normal 19 34 2" xfId="3714"/>
    <cellStyle name="Normal 19 34 3" xfId="5035"/>
    <cellStyle name="Normal 19 34 3 2" xfId="6861"/>
    <cellStyle name="Normal 19 35" xfId="2126"/>
    <cellStyle name="Normal 19 35 2" xfId="3595"/>
    <cellStyle name="Normal 19 35 3" xfId="5036"/>
    <cellStyle name="Normal 19 35 3 2" xfId="6862"/>
    <cellStyle name="Normal 19 36" xfId="2127"/>
    <cellStyle name="Normal 19 36 2" xfId="3086"/>
    <cellStyle name="Normal 19 36 3" xfId="5037"/>
    <cellStyle name="Normal 19 36 3 2" xfId="6863"/>
    <cellStyle name="Normal 19 37" xfId="2128"/>
    <cellStyle name="Normal 19 37 2" xfId="2858"/>
    <cellStyle name="Normal 19 37 3" xfId="5038"/>
    <cellStyle name="Normal 19 37 3 2" xfId="6864"/>
    <cellStyle name="Normal 19 38" xfId="2129"/>
    <cellStyle name="Normal 19 38 2" xfId="2879"/>
    <cellStyle name="Normal 19 38 3" xfId="5039"/>
    <cellStyle name="Normal 19 38 3 2" xfId="6865"/>
    <cellStyle name="Normal 19 39" xfId="2130"/>
    <cellStyle name="Normal 19 39 2" xfId="3062"/>
    <cellStyle name="Normal 19 39 3" xfId="5040"/>
    <cellStyle name="Normal 19 39 3 2" xfId="6866"/>
    <cellStyle name="Normal 19 4" xfId="1363"/>
    <cellStyle name="Normal 19 4 2" xfId="1802"/>
    <cellStyle name="Normal 19 4 3" xfId="4542"/>
    <cellStyle name="Normal 19 4 3 2" xfId="6368"/>
    <cellStyle name="Normal 19 40" xfId="2131"/>
    <cellStyle name="Normal 19 40 2" xfId="3087"/>
    <cellStyle name="Normal 19 40 3" xfId="5041"/>
    <cellStyle name="Normal 19 40 3 2" xfId="6867"/>
    <cellStyle name="Normal 19 41" xfId="2132"/>
    <cellStyle name="Normal 19 41 2" xfId="2831"/>
    <cellStyle name="Normal 19 41 3" xfId="5042"/>
    <cellStyle name="Normal 19 41 3 2" xfId="6868"/>
    <cellStyle name="Normal 19 5" xfId="1364"/>
    <cellStyle name="Normal 19 5 2" xfId="1801"/>
    <cellStyle name="Normal 19 5 3" xfId="4543"/>
    <cellStyle name="Normal 19 5 3 2" xfId="6369"/>
    <cellStyle name="Normal 19 6" xfId="2133"/>
    <cellStyle name="Normal 19 6 2" xfId="2880"/>
    <cellStyle name="Normal 19 6 3" xfId="5043"/>
    <cellStyle name="Normal 19 6 3 2" xfId="6869"/>
    <cellStyle name="Normal 19 7" xfId="2134"/>
    <cellStyle name="Normal 19 7 2" xfId="3112"/>
    <cellStyle name="Normal 19 7 3" xfId="5044"/>
    <cellStyle name="Normal 19 7 3 2" xfId="6870"/>
    <cellStyle name="Normal 19 8" xfId="2135"/>
    <cellStyle name="Normal 19 8 2" xfId="3088"/>
    <cellStyle name="Normal 19 8 3" xfId="5045"/>
    <cellStyle name="Normal 19 8 3 2" xfId="6871"/>
    <cellStyle name="Normal 19 9" xfId="2136"/>
    <cellStyle name="Normal 19 9 2" xfId="3331"/>
    <cellStyle name="Normal 19 9 3" xfId="5046"/>
    <cellStyle name="Normal 19 9 3 2" xfId="6872"/>
    <cellStyle name="Normal 190" xfId="177"/>
    <cellStyle name="Normal 190 2" xfId="337"/>
    <cellStyle name="Normal 190 2 2" xfId="1023"/>
    <cellStyle name="Normal 190 2 3" xfId="4167"/>
    <cellStyle name="Normal 190 2 3 2" xfId="5997"/>
    <cellStyle name="Normal 190 3" xfId="870"/>
    <cellStyle name="Normal 190 4" xfId="4013"/>
    <cellStyle name="Normal 190 4 2" xfId="5844"/>
    <cellStyle name="Normal 191" xfId="1271"/>
    <cellStyle name="Normal 191 2" xfId="1449"/>
    <cellStyle name="Normal 191 2 2" xfId="1645"/>
    <cellStyle name="Normal 191 2 3" xfId="4615"/>
    <cellStyle name="Normal 191 2 3 2" xfId="6441"/>
    <cellStyle name="Normal 191 3" xfId="1921"/>
    <cellStyle name="Normal 191 4" xfId="4463"/>
    <cellStyle name="Normal 191 4 2" xfId="6289"/>
    <cellStyle name="Normal 192" xfId="178"/>
    <cellStyle name="Normal 192 2" xfId="338"/>
    <cellStyle name="Normal 192 2 2" xfId="1024"/>
    <cellStyle name="Normal 192 2 3" xfId="4168"/>
    <cellStyle name="Normal 192 2 3 2" xfId="5998"/>
    <cellStyle name="Normal 192 3" xfId="871"/>
    <cellStyle name="Normal 192 4" xfId="4014"/>
    <cellStyle name="Normal 192 4 2" xfId="5845"/>
    <cellStyle name="Normal 193" xfId="1294"/>
    <cellStyle name="Normal 193 2" xfId="1279"/>
    <cellStyle name="Normal 193 2 2" xfId="1913"/>
    <cellStyle name="Normal 193 2 3" xfId="4471"/>
    <cellStyle name="Normal 193 2 3 2" xfId="6297"/>
    <cellStyle name="Normal 193 3" xfId="1899"/>
    <cellStyle name="Normal 193 4" xfId="4485"/>
    <cellStyle name="Normal 193 4 2" xfId="6311"/>
    <cellStyle name="Normal 194" xfId="179"/>
    <cellStyle name="Normal 194 2" xfId="339"/>
    <cellStyle name="Normal 194 2 2" xfId="1025"/>
    <cellStyle name="Normal 194 2 3" xfId="4169"/>
    <cellStyle name="Normal 194 2 3 2" xfId="5999"/>
    <cellStyle name="Normal 194 3" xfId="872"/>
    <cellStyle name="Normal 194 4" xfId="4015"/>
    <cellStyle name="Normal 194 4 2" xfId="5846"/>
    <cellStyle name="Normal 195" xfId="180"/>
    <cellStyle name="Normal 195 2" xfId="340"/>
    <cellStyle name="Normal 195 2 2" xfId="1026"/>
    <cellStyle name="Normal 195 2 3" xfId="4170"/>
    <cellStyle name="Normal 195 2 3 2" xfId="6000"/>
    <cellStyle name="Normal 195 3" xfId="873"/>
    <cellStyle name="Normal 195 4" xfId="4016"/>
    <cellStyle name="Normal 195 4 2" xfId="5847"/>
    <cellStyle name="Normal 196" xfId="181"/>
    <cellStyle name="Normal 196 2" xfId="341"/>
    <cellStyle name="Normal 196 2 2" xfId="1027"/>
    <cellStyle name="Normal 196 2 3" xfId="4171"/>
    <cellStyle name="Normal 196 2 3 2" xfId="6001"/>
    <cellStyle name="Normal 196 3" xfId="874"/>
    <cellStyle name="Normal 196 4" xfId="4017"/>
    <cellStyle name="Normal 196 4 2" xfId="5848"/>
    <cellStyle name="Normal 197" xfId="182"/>
    <cellStyle name="Normal 197 2" xfId="342"/>
    <cellStyle name="Normal 197 2 2" xfId="1028"/>
    <cellStyle name="Normal 197 2 3" xfId="4172"/>
    <cellStyle name="Normal 197 2 3 2" xfId="6002"/>
    <cellStyle name="Normal 197 3" xfId="875"/>
    <cellStyle name="Normal 197 4" xfId="4018"/>
    <cellStyle name="Normal 197 4 2" xfId="5849"/>
    <cellStyle name="Normal 198" xfId="183"/>
    <cellStyle name="Normal 198 2" xfId="343"/>
    <cellStyle name="Normal 198 2 2" xfId="1029"/>
    <cellStyle name="Normal 198 2 3" xfId="4173"/>
    <cellStyle name="Normal 198 2 3 2" xfId="6003"/>
    <cellStyle name="Normal 198 3" xfId="876"/>
    <cellStyle name="Normal 198 4" xfId="4019"/>
    <cellStyle name="Normal 198 4 2" xfId="5850"/>
    <cellStyle name="Normal 199" xfId="184"/>
    <cellStyle name="Normal 199 2" xfId="344"/>
    <cellStyle name="Normal 199 2 2" xfId="1030"/>
    <cellStyle name="Normal 199 2 3" xfId="4174"/>
    <cellStyle name="Normal 199 2 3 2" xfId="6004"/>
    <cellStyle name="Normal 199 3" xfId="877"/>
    <cellStyle name="Normal 199 4" xfId="4020"/>
    <cellStyle name="Normal 199 4 2" xfId="5851"/>
    <cellStyle name="Normal 2" xfId="1"/>
    <cellStyle name="Normal 2 10" xfId="634"/>
    <cellStyle name="Normal 2 10 2" xfId="2528"/>
    <cellStyle name="Normal 2 10 3" xfId="4411"/>
    <cellStyle name="Normal 2 10 3 2" xfId="6240"/>
    <cellStyle name="Normal 2 11" xfId="590"/>
    <cellStyle name="Normal 2 11 2" xfId="2587"/>
    <cellStyle name="Normal 2 11 3" xfId="4397"/>
    <cellStyle name="Normal 2 11 3 2" xfId="6227"/>
    <cellStyle name="Normal 2 12" xfId="633"/>
    <cellStyle name="Normal 2 12 2" xfId="2539"/>
    <cellStyle name="Normal 2 12 3" xfId="4410"/>
    <cellStyle name="Normal 2 12 3 2" xfId="6239"/>
    <cellStyle name="Normal 2 13" xfId="589"/>
    <cellStyle name="Normal 2 13 2" xfId="2588"/>
    <cellStyle name="Normal 2 13 3" xfId="4396"/>
    <cellStyle name="Normal 2 13 3 2" xfId="6226"/>
    <cellStyle name="Normal 2 14" xfId="594"/>
    <cellStyle name="Normal 2 14 2" xfId="2575"/>
    <cellStyle name="Normal 2 14 3" xfId="4399"/>
    <cellStyle name="Normal 2 14 3 2" xfId="6229"/>
    <cellStyle name="Normal 2 15" xfId="585"/>
    <cellStyle name="Normal 2 15 2" xfId="2590"/>
    <cellStyle name="Normal 2 15 3" xfId="4394"/>
    <cellStyle name="Normal 2 15 3 2" xfId="6224"/>
    <cellStyle name="Normal 2 16" xfId="1412"/>
    <cellStyle name="Normal 2 16 2" xfId="1716"/>
    <cellStyle name="Normal 2 16 3" xfId="4586"/>
    <cellStyle name="Normal 2 16 3 2" xfId="6412"/>
    <cellStyle name="Normal 2 17" xfId="1313"/>
    <cellStyle name="Normal 2 17 2" xfId="1883"/>
    <cellStyle name="Normal 2 17 3" xfId="4501"/>
    <cellStyle name="Normal 2 17 3 2" xfId="6327"/>
    <cellStyle name="Normal 2 18" xfId="1390"/>
    <cellStyle name="Normal 2 18 2" xfId="1736"/>
    <cellStyle name="Normal 2 18 3" xfId="4566"/>
    <cellStyle name="Normal 2 18 3 2" xfId="6392"/>
    <cellStyle name="Normal 2 19" xfId="1415"/>
    <cellStyle name="Normal 2 19 2" xfId="1714"/>
    <cellStyle name="Normal 2 19 3" xfId="4588"/>
    <cellStyle name="Normal 2 19 3 2" xfId="6414"/>
    <cellStyle name="Normal 2 2" xfId="346"/>
    <cellStyle name="Normal 2 2 2" xfId="1032"/>
    <cellStyle name="Normal 2 2 2 2" xfId="1356"/>
    <cellStyle name="Normal 2 2 2 2 2" xfId="1320"/>
    <cellStyle name="Normal 2 2 2 2 3" xfId="4536"/>
    <cellStyle name="Normal 2 2 2 2 3 2" xfId="6362"/>
    <cellStyle name="Normal 2 2 2 3" xfId="7487"/>
    <cellStyle name="Normal 2 2 3" xfId="1318"/>
    <cellStyle name="Normal 2 2 4" xfId="4176"/>
    <cellStyle name="Normal 2 2 4 2" xfId="6006"/>
    <cellStyle name="Normal 2 2 5" xfId="5660"/>
    <cellStyle name="Normal 2 2 5 2" xfId="7507"/>
    <cellStyle name="Normal 2 20" xfId="1392"/>
    <cellStyle name="Normal 2 20 2" xfId="1734"/>
    <cellStyle name="Normal 2 20 3" xfId="4568"/>
    <cellStyle name="Normal 2 20 3 2" xfId="6394"/>
    <cellStyle name="Normal 2 21" xfId="1406"/>
    <cellStyle name="Normal 2 21 2" xfId="1722"/>
    <cellStyle name="Normal 2 21 3" xfId="4580"/>
    <cellStyle name="Normal 2 21 3 2" xfId="6406"/>
    <cellStyle name="Normal 2 22" xfId="1266"/>
    <cellStyle name="Normal 2 22 2" xfId="1926"/>
    <cellStyle name="Normal 2 22 3" xfId="4458"/>
    <cellStyle name="Normal 2 22 3 2" xfId="6284"/>
    <cellStyle name="Normal 2 23" xfId="1447"/>
    <cellStyle name="Normal 2 23 2" xfId="1653"/>
    <cellStyle name="Normal 2 23 3" xfId="4613"/>
    <cellStyle name="Normal 2 23 3 2" xfId="6439"/>
    <cellStyle name="Normal 2 24" xfId="1404"/>
    <cellStyle name="Normal 2 24 2" xfId="1724"/>
    <cellStyle name="Normal 2 24 3" xfId="4578"/>
    <cellStyle name="Normal 2 24 3 2" xfId="6404"/>
    <cellStyle name="Normal 2 25" xfId="1278"/>
    <cellStyle name="Normal 2 25 2" xfId="1914"/>
    <cellStyle name="Normal 2 25 3" xfId="4470"/>
    <cellStyle name="Normal 2 25 3 2" xfId="6296"/>
    <cellStyle name="Normal 2 26" xfId="1249"/>
    <cellStyle name="Normal 2 26 2" xfId="1941"/>
    <cellStyle name="Normal 2 26 3" xfId="4443"/>
    <cellStyle name="Normal 2 26 3 2" xfId="6269"/>
    <cellStyle name="Normal 2 27" xfId="1348"/>
    <cellStyle name="Normal 2 27 2" xfId="1814"/>
    <cellStyle name="Normal 2 27 3" xfId="4529"/>
    <cellStyle name="Normal 2 27 3 2" xfId="6355"/>
    <cellStyle name="Normal 2 28" xfId="1282"/>
    <cellStyle name="Normal 2 28 2" xfId="1910"/>
    <cellStyle name="Normal 2 28 3" xfId="4474"/>
    <cellStyle name="Normal 2 28 3 2" xfId="6300"/>
    <cellStyle name="Normal 2 29" xfId="1433"/>
    <cellStyle name="Normal 2 29 2" xfId="1703"/>
    <cellStyle name="Normal 2 29 3" xfId="4599"/>
    <cellStyle name="Normal 2 29 3 2" xfId="6425"/>
    <cellStyle name="Normal 2 3" xfId="347"/>
    <cellStyle name="Normal 2 3 2" xfId="1033"/>
    <cellStyle name="Normal 2 3 2 2" xfId="4437"/>
    <cellStyle name="Normal 2 3 2 3" xfId="3834"/>
    <cellStyle name="Normal 2 3 3" xfId="4177"/>
    <cellStyle name="Normal 2 3 3 2" xfId="6007"/>
    <cellStyle name="Normal 2 3 4" xfId="3833"/>
    <cellStyle name="Normal 2 3 4 2" xfId="5732"/>
    <cellStyle name="Normal 2 3 5" xfId="5682"/>
    <cellStyle name="Normal 2 3 5 2" xfId="7513"/>
    <cellStyle name="Normal 2 30" xfId="1384"/>
    <cellStyle name="Normal 2 30 2" xfId="1747"/>
    <cellStyle name="Normal 2 30 3" xfId="4562"/>
    <cellStyle name="Normal 2 30 3 2" xfId="6388"/>
    <cellStyle name="Normal 2 31" xfId="1351"/>
    <cellStyle name="Normal 2 31 2" xfId="1812"/>
    <cellStyle name="Normal 2 31 3" xfId="4531"/>
    <cellStyle name="Normal 2 31 3 2" xfId="6357"/>
    <cellStyle name="Normal 2 32" xfId="1321"/>
    <cellStyle name="Normal 2 32 2" xfId="1877"/>
    <cellStyle name="Normal 2 32 3" xfId="4507"/>
    <cellStyle name="Normal 2 32 3 2" xfId="6333"/>
    <cellStyle name="Normal 2 33" xfId="1304"/>
    <cellStyle name="Normal 2 33 2" xfId="1891"/>
    <cellStyle name="Normal 2 33 3" xfId="4493"/>
    <cellStyle name="Normal 2 33 3 2" xfId="6319"/>
    <cellStyle name="Normal 2 34" xfId="1255"/>
    <cellStyle name="Normal 2 34 2" xfId="1935"/>
    <cellStyle name="Normal 2 34 3" xfId="4449"/>
    <cellStyle name="Normal 2 34 3 2" xfId="6275"/>
    <cellStyle name="Normal 2 35" xfId="1370"/>
    <cellStyle name="Normal 2 35 2" xfId="1795"/>
    <cellStyle name="Normal 2 35 3" xfId="4549"/>
    <cellStyle name="Normal 2 35 3 2" xfId="6375"/>
    <cellStyle name="Normal 2 36" xfId="1431"/>
    <cellStyle name="Normal 2 36 2" xfId="1705"/>
    <cellStyle name="Normal 2 36 3" xfId="4597"/>
    <cellStyle name="Normal 2 36 3 2" xfId="6423"/>
    <cellStyle name="Normal 2 37" xfId="1401"/>
    <cellStyle name="Normal 2 37 2" xfId="1726"/>
    <cellStyle name="Normal 2 37 3" xfId="4576"/>
    <cellStyle name="Normal 2 37 3 2" xfId="6402"/>
    <cellStyle name="Normal 2 38" xfId="1358"/>
    <cellStyle name="Normal 2 38 2" xfId="1806"/>
    <cellStyle name="Normal 2 38 3" xfId="4538"/>
    <cellStyle name="Normal 2 38 3 2" xfId="6364"/>
    <cellStyle name="Normal 2 39" xfId="1284"/>
    <cellStyle name="Normal 2 39 2" xfId="1908"/>
    <cellStyle name="Normal 2 39 3" xfId="4476"/>
    <cellStyle name="Normal 2 39 3 2" xfId="6302"/>
    <cellStyle name="Normal 2 4" xfId="348"/>
    <cellStyle name="Normal 2 4 2" xfId="1034"/>
    <cellStyle name="Normal 2 4 3" xfId="4178"/>
    <cellStyle name="Normal 2 4 3 2" xfId="6008"/>
    <cellStyle name="Normal 2 4 4" xfId="7486"/>
    <cellStyle name="Normal 2 40" xfId="2792"/>
    <cellStyle name="Normal 2 40 2" xfId="3636"/>
    <cellStyle name="Normal 2 40 3" xfId="5657"/>
    <cellStyle name="Normal 2 40 3 2" xfId="7483"/>
    <cellStyle name="Normal 2 41" xfId="3832"/>
    <cellStyle name="Normal 2 42" xfId="7498"/>
    <cellStyle name="Normal 2 42 2" xfId="7520"/>
    <cellStyle name="Normal 2 5" xfId="345"/>
    <cellStyle name="Normal 2 5 2" xfId="588"/>
    <cellStyle name="Normal 2 5 3" xfId="1031"/>
    <cellStyle name="Normal 2 5 4" xfId="4175"/>
    <cellStyle name="Normal 2 5 4 2" xfId="6005"/>
    <cellStyle name="Normal 2 51" xfId="2781"/>
    <cellStyle name="Normal 2 51 2" xfId="3344"/>
    <cellStyle name="Normal 2 51 3" xfId="5646"/>
    <cellStyle name="Normal 2 51 3 2" xfId="7472"/>
    <cellStyle name="Normal 2 6" xfId="677"/>
    <cellStyle name="Normal 2 6 2" xfId="2438"/>
    <cellStyle name="Normal 2 6 3" xfId="4424"/>
    <cellStyle name="Normal 2 6 3 2" xfId="6252"/>
    <cellStyle name="Normal 2 7" xfId="587"/>
    <cellStyle name="Normal 2 7 2" xfId="2589"/>
    <cellStyle name="Normal 2 7 3" xfId="4395"/>
    <cellStyle name="Normal 2 7 3 2" xfId="6225"/>
    <cellStyle name="Normal 2 8" xfId="635"/>
    <cellStyle name="Normal 2 8 2" xfId="2510"/>
    <cellStyle name="Normal 2 8 3" xfId="4412"/>
    <cellStyle name="Normal 2 8 3 2" xfId="6241"/>
    <cellStyle name="Normal 2 9" xfId="730"/>
    <cellStyle name="Normal 2 9 2" xfId="2341"/>
    <cellStyle name="Normal 2 9 3" xfId="4434"/>
    <cellStyle name="Normal 2 9 3 2" xfId="6262"/>
    <cellStyle name="Normal 20" xfId="18"/>
    <cellStyle name="Normal 20 10" xfId="2137"/>
    <cellStyle name="Normal 20 10 2" xfId="3602"/>
    <cellStyle name="Normal 20 10 3" xfId="5047"/>
    <cellStyle name="Normal 20 10 3 2" xfId="6873"/>
    <cellStyle name="Normal 20 11" xfId="2138"/>
    <cellStyle name="Normal 20 11 2" xfId="3665"/>
    <cellStyle name="Normal 20 11 3" xfId="5048"/>
    <cellStyle name="Normal 20 11 3 2" xfId="6874"/>
    <cellStyle name="Normal 20 12" xfId="2139"/>
    <cellStyle name="Normal 20 12 2" xfId="2889"/>
    <cellStyle name="Normal 20 12 3" xfId="5049"/>
    <cellStyle name="Normal 20 12 3 2" xfId="6875"/>
    <cellStyle name="Normal 20 13" xfId="2140"/>
    <cellStyle name="Normal 20 13 2" xfId="3626"/>
    <cellStyle name="Normal 20 13 3" xfId="5050"/>
    <cellStyle name="Normal 20 13 3 2" xfId="6876"/>
    <cellStyle name="Normal 20 14" xfId="2141"/>
    <cellStyle name="Normal 20 14 2" xfId="3623"/>
    <cellStyle name="Normal 20 14 3" xfId="5051"/>
    <cellStyle name="Normal 20 14 3 2" xfId="6877"/>
    <cellStyle name="Normal 20 15" xfId="2142"/>
    <cellStyle name="Normal 20 15 2" xfId="2949"/>
    <cellStyle name="Normal 20 15 3" xfId="5052"/>
    <cellStyle name="Normal 20 15 3 2" xfId="6878"/>
    <cellStyle name="Normal 20 16" xfId="2143"/>
    <cellStyle name="Normal 20 16 2" xfId="2973"/>
    <cellStyle name="Normal 20 16 3" xfId="5053"/>
    <cellStyle name="Normal 20 16 3 2" xfId="6879"/>
    <cellStyle name="Normal 20 17" xfId="2144"/>
    <cellStyle name="Normal 20 17 2" xfId="2881"/>
    <cellStyle name="Normal 20 17 3" xfId="5054"/>
    <cellStyle name="Normal 20 17 3 2" xfId="6880"/>
    <cellStyle name="Normal 20 18" xfId="2145"/>
    <cellStyle name="Normal 20 18 2" xfId="3113"/>
    <cellStyle name="Normal 20 18 3" xfId="5055"/>
    <cellStyle name="Normal 20 18 3 2" xfId="6881"/>
    <cellStyle name="Normal 20 19" xfId="2146"/>
    <cellStyle name="Normal 20 19 2" xfId="2917"/>
    <cellStyle name="Normal 20 19 3" xfId="5056"/>
    <cellStyle name="Normal 20 19 3 2" xfId="6882"/>
    <cellStyle name="Normal 20 2" xfId="349"/>
    <cellStyle name="Normal 20 2 2" xfId="573"/>
    <cellStyle name="Normal 20 2 2 2" xfId="1328"/>
    <cellStyle name="Normal 20 2 2 2 2" xfId="1395"/>
    <cellStyle name="Normal 20 2 2 2 3" xfId="1839"/>
    <cellStyle name="Normal 20 2 2 2 4" xfId="4512"/>
    <cellStyle name="Normal 20 2 2 2 4 2" xfId="6338"/>
    <cellStyle name="Normal 20 2 3" xfId="1035"/>
    <cellStyle name="Normal 20 2 4" xfId="1350"/>
    <cellStyle name="Normal 20 2 5" xfId="4179"/>
    <cellStyle name="Normal 20 2 5 2" xfId="6009"/>
    <cellStyle name="Normal 20 20" xfId="2147"/>
    <cellStyle name="Normal 20 20 2" xfId="3206"/>
    <cellStyle name="Normal 20 20 3" xfId="5057"/>
    <cellStyle name="Normal 20 20 3 2" xfId="6883"/>
    <cellStyle name="Normal 20 21" xfId="2148"/>
    <cellStyle name="Normal 20 21 2" xfId="3239"/>
    <cellStyle name="Normal 20 21 3" xfId="5058"/>
    <cellStyle name="Normal 20 21 3 2" xfId="6884"/>
    <cellStyle name="Normal 20 22" xfId="2149"/>
    <cellStyle name="Normal 20 22 2" xfId="3382"/>
    <cellStyle name="Normal 20 22 3" xfId="5059"/>
    <cellStyle name="Normal 20 22 3 2" xfId="6885"/>
    <cellStyle name="Normal 20 23" xfId="2150"/>
    <cellStyle name="Normal 20 23 2" xfId="3407"/>
    <cellStyle name="Normal 20 23 3" xfId="5060"/>
    <cellStyle name="Normal 20 23 3 2" xfId="6886"/>
    <cellStyle name="Normal 20 24" xfId="2151"/>
    <cellStyle name="Normal 20 24 2" xfId="3479"/>
    <cellStyle name="Normal 20 24 3" xfId="5061"/>
    <cellStyle name="Normal 20 24 3 2" xfId="6887"/>
    <cellStyle name="Normal 20 25" xfId="2152"/>
    <cellStyle name="Normal 20 25 2" xfId="3213"/>
    <cellStyle name="Normal 20 25 3" xfId="5062"/>
    <cellStyle name="Normal 20 25 3 2" xfId="6888"/>
    <cellStyle name="Normal 20 26" xfId="2153"/>
    <cellStyle name="Normal 20 26 2" xfId="3399"/>
    <cellStyle name="Normal 20 26 3" xfId="5063"/>
    <cellStyle name="Normal 20 26 3 2" xfId="6889"/>
    <cellStyle name="Normal 20 27" xfId="2154"/>
    <cellStyle name="Normal 20 27 2" xfId="2967"/>
    <cellStyle name="Normal 20 27 3" xfId="5064"/>
    <cellStyle name="Normal 20 27 3 2" xfId="6890"/>
    <cellStyle name="Normal 20 28" xfId="2155"/>
    <cellStyle name="Normal 20 28 2" xfId="3398"/>
    <cellStyle name="Normal 20 28 3" xfId="5065"/>
    <cellStyle name="Normal 20 28 3 2" xfId="6891"/>
    <cellStyle name="Normal 20 29" xfId="2156"/>
    <cellStyle name="Normal 20 29 2" xfId="2966"/>
    <cellStyle name="Normal 20 29 3" xfId="5066"/>
    <cellStyle name="Normal 20 29 3 2" xfId="6892"/>
    <cellStyle name="Normal 20 3" xfId="1382"/>
    <cellStyle name="Normal 20 3 2" xfId="1749"/>
    <cellStyle name="Normal 20 3 3" xfId="4560"/>
    <cellStyle name="Normal 20 3 3 2" xfId="6386"/>
    <cellStyle name="Normal 20 30" xfId="2157"/>
    <cellStyle name="Normal 20 30 2" xfId="3716"/>
    <cellStyle name="Normal 20 30 3" xfId="5067"/>
    <cellStyle name="Normal 20 30 3 2" xfId="6893"/>
    <cellStyle name="Normal 20 31" xfId="2158"/>
    <cellStyle name="Normal 20 31 2" xfId="3312"/>
    <cellStyle name="Normal 20 31 3" xfId="5068"/>
    <cellStyle name="Normal 20 31 3 2" xfId="6894"/>
    <cellStyle name="Normal 20 32" xfId="2159"/>
    <cellStyle name="Normal 20 32 2" xfId="3234"/>
    <cellStyle name="Normal 20 32 3" xfId="5069"/>
    <cellStyle name="Normal 20 32 3 2" xfId="6895"/>
    <cellStyle name="Normal 20 33" xfId="2160"/>
    <cellStyle name="Normal 20 33 2" xfId="3666"/>
    <cellStyle name="Normal 20 33 3" xfId="5070"/>
    <cellStyle name="Normal 20 33 3 2" xfId="6896"/>
    <cellStyle name="Normal 20 34" xfId="2161"/>
    <cellStyle name="Normal 20 34 2" xfId="3008"/>
    <cellStyle name="Normal 20 34 3" xfId="5071"/>
    <cellStyle name="Normal 20 34 3 2" xfId="6897"/>
    <cellStyle name="Normal 20 35" xfId="2162"/>
    <cellStyle name="Normal 20 35 2" xfId="2796"/>
    <cellStyle name="Normal 20 35 3" xfId="5072"/>
    <cellStyle name="Normal 20 35 3 2" xfId="6898"/>
    <cellStyle name="Normal 20 36" xfId="2163"/>
    <cellStyle name="Normal 20 36 2" xfId="3020"/>
    <cellStyle name="Normal 20 36 3" xfId="5073"/>
    <cellStyle name="Normal 20 36 3 2" xfId="6899"/>
    <cellStyle name="Normal 20 37" xfId="2164"/>
    <cellStyle name="Normal 20 37 2" xfId="3667"/>
    <cellStyle name="Normal 20 37 3" xfId="5074"/>
    <cellStyle name="Normal 20 37 3 2" xfId="6900"/>
    <cellStyle name="Normal 20 38" xfId="2165"/>
    <cellStyle name="Normal 20 38 2" xfId="3642"/>
    <cellStyle name="Normal 20 38 3" xfId="5075"/>
    <cellStyle name="Normal 20 38 3 2" xfId="6901"/>
    <cellStyle name="Normal 20 39" xfId="2166"/>
    <cellStyle name="Normal 20 39 2" xfId="3059"/>
    <cellStyle name="Normal 20 39 3" xfId="5076"/>
    <cellStyle name="Normal 20 39 3 2" xfId="6902"/>
    <cellStyle name="Normal 20 4" xfId="1355"/>
    <cellStyle name="Normal 20 4 2" xfId="1808"/>
    <cellStyle name="Normal 20 4 3" xfId="4535"/>
    <cellStyle name="Normal 20 4 3 2" xfId="6361"/>
    <cellStyle name="Normal 20 40" xfId="2790"/>
    <cellStyle name="Normal 20 40 2" xfId="2835"/>
    <cellStyle name="Normal 20 40 3" xfId="5655"/>
    <cellStyle name="Normal 20 40 3 2" xfId="7481"/>
    <cellStyle name="Normal 20 5" xfId="2167"/>
    <cellStyle name="Normal 20 5 2" xfId="3214"/>
    <cellStyle name="Normal 20 5 3" xfId="5077"/>
    <cellStyle name="Normal 20 5 3 2" xfId="6903"/>
    <cellStyle name="Normal 20 6" xfId="2168"/>
    <cellStyle name="Normal 20 6 2" xfId="3668"/>
    <cellStyle name="Normal 20 6 3" xfId="5078"/>
    <cellStyle name="Normal 20 6 3 2" xfId="6904"/>
    <cellStyle name="Normal 20 7" xfId="2169"/>
    <cellStyle name="Normal 20 7 2" xfId="3022"/>
    <cellStyle name="Normal 20 7 3" xfId="5079"/>
    <cellStyle name="Normal 20 7 3 2" xfId="6905"/>
    <cellStyle name="Normal 20 8" xfId="2170"/>
    <cellStyle name="Normal 20 8 2" xfId="3045"/>
    <cellStyle name="Normal 20 8 3" xfId="5080"/>
    <cellStyle name="Normal 20 8 3 2" xfId="6906"/>
    <cellStyle name="Normal 20 9" xfId="2171"/>
    <cellStyle name="Normal 20 9 2" xfId="3332"/>
    <cellStyle name="Normal 20 9 3" xfId="5081"/>
    <cellStyle name="Normal 20 9 3 2" xfId="6907"/>
    <cellStyle name="Normal 200" xfId="185"/>
    <cellStyle name="Normal 200 2" xfId="350"/>
    <cellStyle name="Normal 200 2 2" xfId="1036"/>
    <cellStyle name="Normal 200 2 3" xfId="4180"/>
    <cellStyle name="Normal 200 2 3 2" xfId="6010"/>
    <cellStyle name="Normal 200 3" xfId="878"/>
    <cellStyle name="Normal 200 4" xfId="4021"/>
    <cellStyle name="Normal 200 4 2" xfId="5852"/>
    <cellStyle name="Normal 201" xfId="186"/>
    <cellStyle name="Normal 201 2" xfId="351"/>
    <cellStyle name="Normal 201 2 2" xfId="1037"/>
    <cellStyle name="Normal 201 2 3" xfId="4181"/>
    <cellStyle name="Normal 201 2 3 2" xfId="6011"/>
    <cellStyle name="Normal 201 3" xfId="879"/>
    <cellStyle name="Normal 201 4" xfId="4022"/>
    <cellStyle name="Normal 201 4 2" xfId="5853"/>
    <cellStyle name="Normal 202" xfId="187"/>
    <cellStyle name="Normal 202 2" xfId="352"/>
    <cellStyle name="Normal 202 2 2" xfId="1038"/>
    <cellStyle name="Normal 202 2 3" xfId="4182"/>
    <cellStyle name="Normal 202 2 3 2" xfId="6012"/>
    <cellStyle name="Normal 202 3" xfId="880"/>
    <cellStyle name="Normal 202 4" xfId="4023"/>
    <cellStyle name="Normal 202 4 2" xfId="5854"/>
    <cellStyle name="Normal 203" xfId="188"/>
    <cellStyle name="Normal 203 2" xfId="353"/>
    <cellStyle name="Normal 203 2 2" xfId="1039"/>
    <cellStyle name="Normal 203 2 3" xfId="4183"/>
    <cellStyle name="Normal 203 2 3 2" xfId="6013"/>
    <cellStyle name="Normal 203 3" xfId="881"/>
    <cellStyle name="Normal 203 4" xfId="4024"/>
    <cellStyle name="Normal 203 4 2" xfId="5855"/>
    <cellStyle name="Normal 204" xfId="189"/>
    <cellStyle name="Normal 204 2" xfId="354"/>
    <cellStyle name="Normal 204 2 2" xfId="1040"/>
    <cellStyle name="Normal 204 2 3" xfId="4184"/>
    <cellStyle name="Normal 204 2 3 2" xfId="6014"/>
    <cellStyle name="Normal 204 3" xfId="882"/>
    <cellStyle name="Normal 204 4" xfId="4025"/>
    <cellStyle name="Normal 204 4 2" xfId="5856"/>
    <cellStyle name="Normal 205" xfId="190"/>
    <cellStyle name="Normal 205 2" xfId="355"/>
    <cellStyle name="Normal 205 2 2" xfId="1041"/>
    <cellStyle name="Normal 205 2 3" xfId="4185"/>
    <cellStyle name="Normal 205 2 3 2" xfId="6015"/>
    <cellStyle name="Normal 205 3" xfId="883"/>
    <cellStyle name="Normal 205 4" xfId="4026"/>
    <cellStyle name="Normal 205 4 2" xfId="5857"/>
    <cellStyle name="Normal 206" xfId="191"/>
    <cellStyle name="Normal 206 2" xfId="356"/>
    <cellStyle name="Normal 206 2 2" xfId="1042"/>
    <cellStyle name="Normal 206 2 3" xfId="4186"/>
    <cellStyle name="Normal 206 2 3 2" xfId="6016"/>
    <cellStyle name="Normal 206 3" xfId="884"/>
    <cellStyle name="Normal 206 4" xfId="4027"/>
    <cellStyle name="Normal 206 4 2" xfId="5858"/>
    <cellStyle name="Normal 207" xfId="192"/>
    <cellStyle name="Normal 207 2" xfId="357"/>
    <cellStyle name="Normal 207 2 2" xfId="1043"/>
    <cellStyle name="Normal 207 2 3" xfId="4187"/>
    <cellStyle name="Normal 207 2 3 2" xfId="6017"/>
    <cellStyle name="Normal 207 3" xfId="885"/>
    <cellStyle name="Normal 207 4" xfId="4028"/>
    <cellStyle name="Normal 207 4 2" xfId="5859"/>
    <cellStyle name="Normal 208" xfId="193"/>
    <cellStyle name="Normal 208 2" xfId="358"/>
    <cellStyle name="Normal 208 2 2" xfId="1044"/>
    <cellStyle name="Normal 208 2 3" xfId="4188"/>
    <cellStyle name="Normal 208 2 3 2" xfId="6018"/>
    <cellStyle name="Normal 208 3" xfId="886"/>
    <cellStyle name="Normal 208 4" xfId="4029"/>
    <cellStyle name="Normal 208 4 2" xfId="5860"/>
    <cellStyle name="Normal 209" xfId="194"/>
    <cellStyle name="Normal 209 2" xfId="359"/>
    <cellStyle name="Normal 209 2 2" xfId="1045"/>
    <cellStyle name="Normal 209 2 3" xfId="4189"/>
    <cellStyle name="Normal 209 2 3 2" xfId="6019"/>
    <cellStyle name="Normal 209 3" xfId="887"/>
    <cellStyle name="Normal 209 4" xfId="4030"/>
    <cellStyle name="Normal 209 4 2" xfId="5861"/>
    <cellStyle name="Normal 21" xfId="19"/>
    <cellStyle name="Normal 21 10" xfId="2172"/>
    <cellStyle name="Normal 21 10 2" xfId="3669"/>
    <cellStyle name="Normal 21 10 3" xfId="5082"/>
    <cellStyle name="Normal 21 10 3 2" xfId="6908"/>
    <cellStyle name="Normal 21 11" xfId="2173"/>
    <cellStyle name="Normal 21 11 2" xfId="3635"/>
    <cellStyle name="Normal 21 11 3" xfId="5083"/>
    <cellStyle name="Normal 21 11 3 2" xfId="6909"/>
    <cellStyle name="Normal 21 12" xfId="2174"/>
    <cellStyle name="Normal 21 12 2" xfId="3197"/>
    <cellStyle name="Normal 21 12 3" xfId="5084"/>
    <cellStyle name="Normal 21 12 3 2" xfId="6910"/>
    <cellStyle name="Normal 21 13" xfId="2175"/>
    <cellStyle name="Normal 21 13 2" xfId="2929"/>
    <cellStyle name="Normal 21 13 3" xfId="5085"/>
    <cellStyle name="Normal 21 13 3 2" xfId="6911"/>
    <cellStyle name="Normal 21 14" xfId="2176"/>
    <cellStyle name="Normal 21 14 2" xfId="3670"/>
    <cellStyle name="Normal 21 14 3" xfId="5086"/>
    <cellStyle name="Normal 21 14 3 2" xfId="6912"/>
    <cellStyle name="Normal 21 15" xfId="2177"/>
    <cellStyle name="Normal 21 15 2" xfId="3299"/>
    <cellStyle name="Normal 21 15 3" xfId="5087"/>
    <cellStyle name="Normal 21 15 3 2" xfId="6913"/>
    <cellStyle name="Normal 21 16" xfId="2178"/>
    <cellStyle name="Normal 21 16 2" xfId="2965"/>
    <cellStyle name="Normal 21 16 3" xfId="5088"/>
    <cellStyle name="Normal 21 16 3 2" xfId="6914"/>
    <cellStyle name="Normal 21 17" xfId="2179"/>
    <cellStyle name="Normal 21 17 2" xfId="2932"/>
    <cellStyle name="Normal 21 17 3" xfId="5089"/>
    <cellStyle name="Normal 21 17 3 2" xfId="6915"/>
    <cellStyle name="Normal 21 18" xfId="2180"/>
    <cellStyle name="Normal 21 18 2" xfId="3671"/>
    <cellStyle name="Normal 21 18 3" xfId="5090"/>
    <cellStyle name="Normal 21 18 3 2" xfId="6916"/>
    <cellStyle name="Normal 21 19" xfId="2181"/>
    <cellStyle name="Normal 21 19 2" xfId="3710"/>
    <cellStyle name="Normal 21 19 3" xfId="5091"/>
    <cellStyle name="Normal 21 19 3 2" xfId="6917"/>
    <cellStyle name="Normal 21 2" xfId="360"/>
    <cellStyle name="Normal 21 2 2" xfId="683"/>
    <cellStyle name="Normal 21 2 3" xfId="1046"/>
    <cellStyle name="Normal 21 2 4" xfId="4190"/>
    <cellStyle name="Normal 21 2 4 2" xfId="6020"/>
    <cellStyle name="Normal 21 20" xfId="2182"/>
    <cellStyle name="Normal 21 20 2" xfId="3319"/>
    <cellStyle name="Normal 21 20 3" xfId="5092"/>
    <cellStyle name="Normal 21 20 3 2" xfId="6918"/>
    <cellStyle name="Normal 21 21" xfId="2183"/>
    <cellStyle name="Normal 21 21 2" xfId="3166"/>
    <cellStyle name="Normal 21 21 3" xfId="5093"/>
    <cellStyle name="Normal 21 21 3 2" xfId="6919"/>
    <cellStyle name="Normal 21 22" xfId="2184"/>
    <cellStyle name="Normal 21 22 2" xfId="3672"/>
    <cellStyle name="Normal 21 22 3" xfId="5094"/>
    <cellStyle name="Normal 21 22 3 2" xfId="6920"/>
    <cellStyle name="Normal 21 23" xfId="2185"/>
    <cellStyle name="Normal 21 23 2" xfId="3300"/>
    <cellStyle name="Normal 21 23 3" xfId="5095"/>
    <cellStyle name="Normal 21 23 3 2" xfId="6921"/>
    <cellStyle name="Normal 21 24" xfId="2186"/>
    <cellStyle name="Normal 21 24 2" xfId="2814"/>
    <cellStyle name="Normal 21 24 3" xfId="5096"/>
    <cellStyle name="Normal 21 24 3 2" xfId="6922"/>
    <cellStyle name="Normal 21 25" xfId="2187"/>
    <cellStyle name="Normal 21 25 2" xfId="3009"/>
    <cellStyle name="Normal 21 25 3" xfId="5097"/>
    <cellStyle name="Normal 21 25 3 2" xfId="6923"/>
    <cellStyle name="Normal 21 26" xfId="2188"/>
    <cellStyle name="Normal 21 26 2" xfId="3673"/>
    <cellStyle name="Normal 21 26 3" xfId="5098"/>
    <cellStyle name="Normal 21 26 3 2" xfId="6924"/>
    <cellStyle name="Normal 21 27" xfId="2189"/>
    <cellStyle name="Normal 21 27 2" xfId="3336"/>
    <cellStyle name="Normal 21 27 3" xfId="5099"/>
    <cellStyle name="Normal 21 27 3 2" xfId="6925"/>
    <cellStyle name="Normal 21 28" xfId="2190"/>
    <cellStyle name="Normal 21 28 2" xfId="3196"/>
    <cellStyle name="Normal 21 28 3" xfId="5100"/>
    <cellStyle name="Normal 21 28 3 2" xfId="6926"/>
    <cellStyle name="Normal 21 29" xfId="2191"/>
    <cellStyle name="Normal 21 29 2" xfId="2925"/>
    <cellStyle name="Normal 21 29 3" xfId="5101"/>
    <cellStyle name="Normal 21 29 3 2" xfId="6927"/>
    <cellStyle name="Normal 21 3" xfId="2192"/>
    <cellStyle name="Normal 21 3 2" xfId="2918"/>
    <cellStyle name="Normal 21 3 3" xfId="5102"/>
    <cellStyle name="Normal 21 3 3 2" xfId="6928"/>
    <cellStyle name="Normal 21 30" xfId="2193"/>
    <cellStyle name="Normal 21 30 2" xfId="3301"/>
    <cellStyle name="Normal 21 30 3" xfId="5103"/>
    <cellStyle name="Normal 21 30 3 2" xfId="6929"/>
    <cellStyle name="Normal 21 31" xfId="2194"/>
    <cellStyle name="Normal 21 31 2" xfId="3043"/>
    <cellStyle name="Normal 21 31 3" xfId="5104"/>
    <cellStyle name="Normal 21 31 3 2" xfId="6930"/>
    <cellStyle name="Normal 21 32" xfId="2195"/>
    <cellStyle name="Normal 21 32 2" xfId="3506"/>
    <cellStyle name="Normal 21 32 3" xfId="5105"/>
    <cellStyle name="Normal 21 32 3 2" xfId="6931"/>
    <cellStyle name="Normal 21 33" xfId="2196"/>
    <cellStyle name="Normal 21 33 2" xfId="3409"/>
    <cellStyle name="Normal 21 33 3" xfId="5106"/>
    <cellStyle name="Normal 21 33 3 2" xfId="6932"/>
    <cellStyle name="Normal 21 34" xfId="2197"/>
    <cellStyle name="Normal 21 34 2" xfId="3211"/>
    <cellStyle name="Normal 21 34 3" xfId="5107"/>
    <cellStyle name="Normal 21 34 3 2" xfId="6933"/>
    <cellStyle name="Normal 21 35" xfId="2198"/>
    <cellStyle name="Normal 21 35 2" xfId="3400"/>
    <cellStyle name="Normal 21 35 3" xfId="5108"/>
    <cellStyle name="Normal 21 35 3 2" xfId="6934"/>
    <cellStyle name="Normal 21 36" xfId="2199"/>
    <cellStyle name="Normal 21 36 2" xfId="3324"/>
    <cellStyle name="Normal 21 36 3" xfId="5109"/>
    <cellStyle name="Normal 21 36 3 2" xfId="6935"/>
    <cellStyle name="Normal 21 37" xfId="2791"/>
    <cellStyle name="Normal 21 37 2" xfId="2897"/>
    <cellStyle name="Normal 21 37 3" xfId="5656"/>
    <cellStyle name="Normal 21 37 3 2" xfId="7482"/>
    <cellStyle name="Normal 21 4" xfId="2200"/>
    <cellStyle name="Normal 21 4 2" xfId="2853"/>
    <cellStyle name="Normal 21 4 3" xfId="5110"/>
    <cellStyle name="Normal 21 4 3 2" xfId="6936"/>
    <cellStyle name="Normal 21 5" xfId="2201"/>
    <cellStyle name="Normal 21 5 2" xfId="3232"/>
    <cellStyle name="Normal 21 5 3" xfId="5111"/>
    <cellStyle name="Normal 21 5 3 2" xfId="6937"/>
    <cellStyle name="Normal 21 6" xfId="2202"/>
    <cellStyle name="Normal 21 6 2" xfId="3140"/>
    <cellStyle name="Normal 21 6 3" xfId="5112"/>
    <cellStyle name="Normal 21 6 3 2" xfId="6938"/>
    <cellStyle name="Normal 21 7" xfId="2203"/>
    <cellStyle name="Normal 21 7 2" xfId="2979"/>
    <cellStyle name="Normal 21 7 3" xfId="5113"/>
    <cellStyle name="Normal 21 7 3 2" xfId="6939"/>
    <cellStyle name="Normal 21 8" xfId="2204"/>
    <cellStyle name="Normal 21 8 2" xfId="3596"/>
    <cellStyle name="Normal 21 8 3" xfId="5114"/>
    <cellStyle name="Normal 21 8 3 2" xfId="6940"/>
    <cellStyle name="Normal 21 9" xfId="2205"/>
    <cellStyle name="Normal 21 9 2" xfId="3334"/>
    <cellStyle name="Normal 21 9 3" xfId="5115"/>
    <cellStyle name="Normal 21 9 3 2" xfId="6941"/>
    <cellStyle name="Normal 210" xfId="195"/>
    <cellStyle name="Normal 210 2" xfId="361"/>
    <cellStyle name="Normal 210 2 2" xfId="1047"/>
    <cellStyle name="Normal 210 2 3" xfId="4191"/>
    <cellStyle name="Normal 210 2 3 2" xfId="6021"/>
    <cellStyle name="Normal 210 3" xfId="888"/>
    <cellStyle name="Normal 210 4" xfId="4031"/>
    <cellStyle name="Normal 210 4 2" xfId="5862"/>
    <cellStyle name="Normal 211" xfId="196"/>
    <cellStyle name="Normal 211 2" xfId="362"/>
    <cellStyle name="Normal 211 2 2" xfId="1048"/>
    <cellStyle name="Normal 211 2 3" xfId="4192"/>
    <cellStyle name="Normal 211 2 3 2" xfId="6022"/>
    <cellStyle name="Normal 211 3" xfId="889"/>
    <cellStyle name="Normal 211 4" xfId="4032"/>
    <cellStyle name="Normal 211 4 2" xfId="5863"/>
    <cellStyle name="Normal 212" xfId="197"/>
    <cellStyle name="Normal 212 2" xfId="363"/>
    <cellStyle name="Normal 212 2 2" xfId="1049"/>
    <cellStyle name="Normal 212 2 3" xfId="4193"/>
    <cellStyle name="Normal 212 2 3 2" xfId="6023"/>
    <cellStyle name="Normal 212 3" xfId="890"/>
    <cellStyle name="Normal 212 4" xfId="4033"/>
    <cellStyle name="Normal 212 4 2" xfId="5864"/>
    <cellStyle name="Normal 213" xfId="1440"/>
    <cellStyle name="Normal 213 2" xfId="1396"/>
    <cellStyle name="Normal 213 2 2" xfId="1731"/>
    <cellStyle name="Normal 213 2 3" xfId="4571"/>
    <cellStyle name="Normal 213 2 3 2" xfId="6397"/>
    <cellStyle name="Normal 213 3" xfId="1662"/>
    <cellStyle name="Normal 213 4" xfId="4606"/>
    <cellStyle name="Normal 213 4 2" xfId="6432"/>
    <cellStyle name="Normal 214" xfId="1248"/>
    <cellStyle name="Normal 214 2" xfId="1333"/>
    <cellStyle name="Normal 214 2 2" xfId="1827"/>
    <cellStyle name="Normal 214 2 3" xfId="4516"/>
    <cellStyle name="Normal 214 2 3 2" xfId="6342"/>
    <cellStyle name="Normal 214 3" xfId="1942"/>
    <cellStyle name="Normal 214 4" xfId="4442"/>
    <cellStyle name="Normal 214 4 2" xfId="6268"/>
    <cellStyle name="Normal 215" xfId="1405"/>
    <cellStyle name="Normal 215 2" xfId="1256"/>
    <cellStyle name="Normal 215 2 2" xfId="1934"/>
    <cellStyle name="Normal 215 2 3" xfId="4450"/>
    <cellStyle name="Normal 215 2 3 2" xfId="6276"/>
    <cellStyle name="Normal 215 3" xfId="1723"/>
    <cellStyle name="Normal 215 4" xfId="4579"/>
    <cellStyle name="Normal 215 4 2" xfId="6405"/>
    <cellStyle name="Normal 216" xfId="198"/>
    <cellStyle name="Normal 216 2" xfId="364"/>
    <cellStyle name="Normal 216 2 2" xfId="1050"/>
    <cellStyle name="Normal 216 2 3" xfId="4194"/>
    <cellStyle name="Normal 216 2 3 2" xfId="6024"/>
    <cellStyle name="Normal 216 3" xfId="891"/>
    <cellStyle name="Normal 216 4" xfId="4034"/>
    <cellStyle name="Normal 216 4 2" xfId="5865"/>
    <cellStyle name="Normal 217" xfId="199"/>
    <cellStyle name="Normal 217 2" xfId="365"/>
    <cellStyle name="Normal 217 2 2" xfId="1051"/>
    <cellStyle name="Normal 217 2 3" xfId="4195"/>
    <cellStyle name="Normal 217 2 3 2" xfId="6025"/>
    <cellStyle name="Normal 217 3" xfId="892"/>
    <cellStyle name="Normal 217 4" xfId="4035"/>
    <cellStyle name="Normal 217 4 2" xfId="5866"/>
    <cellStyle name="Normal 218" xfId="200"/>
    <cellStyle name="Normal 218 2" xfId="366"/>
    <cellStyle name="Normal 218 2 2" xfId="1052"/>
    <cellStyle name="Normal 218 2 3" xfId="4196"/>
    <cellStyle name="Normal 218 2 3 2" xfId="6026"/>
    <cellStyle name="Normal 218 3" xfId="893"/>
    <cellStyle name="Normal 218 4" xfId="4036"/>
    <cellStyle name="Normal 218 4 2" xfId="5867"/>
    <cellStyle name="Normal 219" xfId="201"/>
    <cellStyle name="Normal 219 2" xfId="367"/>
    <cellStyle name="Normal 219 2 2" xfId="1053"/>
    <cellStyle name="Normal 219 2 3" xfId="4197"/>
    <cellStyle name="Normal 219 2 3 2" xfId="6027"/>
    <cellStyle name="Normal 219 3" xfId="894"/>
    <cellStyle name="Normal 219 4" xfId="4037"/>
    <cellStyle name="Normal 219 4 2" xfId="5868"/>
    <cellStyle name="Normal 22" xfId="20"/>
    <cellStyle name="Normal 22 10" xfId="2206"/>
    <cellStyle name="Normal 22 10 2" xfId="2882"/>
    <cellStyle name="Normal 22 10 3" xfId="5116"/>
    <cellStyle name="Normal 22 10 3 2" xfId="6942"/>
    <cellStyle name="Normal 22 11" xfId="2207"/>
    <cellStyle name="Normal 22 11 2" xfId="3114"/>
    <cellStyle name="Normal 22 11 3" xfId="5117"/>
    <cellStyle name="Normal 22 11 3 2" xfId="6943"/>
    <cellStyle name="Normal 22 12" xfId="2208"/>
    <cellStyle name="Normal 22 12 2" xfId="3089"/>
    <cellStyle name="Normal 22 12 3" xfId="5118"/>
    <cellStyle name="Normal 22 12 3 2" xfId="6944"/>
    <cellStyle name="Normal 22 13" xfId="2209"/>
    <cellStyle name="Normal 22 13 2" xfId="2837"/>
    <cellStyle name="Normal 22 13 3" xfId="5119"/>
    <cellStyle name="Normal 22 13 3 2" xfId="6945"/>
    <cellStyle name="Normal 22 14" xfId="2210"/>
    <cellStyle name="Normal 22 14 2" xfId="2883"/>
    <cellStyle name="Normal 22 14 3" xfId="5120"/>
    <cellStyle name="Normal 22 14 3 2" xfId="6946"/>
    <cellStyle name="Normal 22 15" xfId="2211"/>
    <cellStyle name="Normal 22 15 2" xfId="3115"/>
    <cellStyle name="Normal 22 15 3" xfId="5121"/>
    <cellStyle name="Normal 22 15 3 2" xfId="6947"/>
    <cellStyle name="Normal 22 16" xfId="2212"/>
    <cellStyle name="Normal 22 16 2" xfId="3063"/>
    <cellStyle name="Normal 22 16 3" xfId="5122"/>
    <cellStyle name="Normal 22 16 3 2" xfId="6948"/>
    <cellStyle name="Normal 22 17" xfId="2213"/>
    <cellStyle name="Normal 22 17 2" xfId="2838"/>
    <cellStyle name="Normal 22 17 3" xfId="5123"/>
    <cellStyle name="Normal 22 17 3 2" xfId="6949"/>
    <cellStyle name="Normal 22 18" xfId="2214"/>
    <cellStyle name="Normal 22 18 2" xfId="2884"/>
    <cellStyle name="Normal 22 18 3" xfId="5124"/>
    <cellStyle name="Normal 22 18 3 2" xfId="6950"/>
    <cellStyle name="Normal 22 19" xfId="2215"/>
    <cellStyle name="Normal 22 19 2" xfId="3634"/>
    <cellStyle name="Normal 22 19 3" xfId="5125"/>
    <cellStyle name="Normal 22 19 3 2" xfId="6951"/>
    <cellStyle name="Normal 22 2" xfId="368"/>
    <cellStyle name="Normal 22 2 2" xfId="586"/>
    <cellStyle name="Normal 22 2 3" xfId="1054"/>
    <cellStyle name="Normal 22 2 4" xfId="4198"/>
    <cellStyle name="Normal 22 2 4 2" xfId="6028"/>
    <cellStyle name="Normal 22 20" xfId="2216"/>
    <cellStyle name="Normal 22 20 2" xfId="3619"/>
    <cellStyle name="Normal 22 20 3" xfId="5126"/>
    <cellStyle name="Normal 22 20 3 2" xfId="6952"/>
    <cellStyle name="Normal 22 21" xfId="2217"/>
    <cellStyle name="Normal 22 21 2" xfId="3116"/>
    <cellStyle name="Normal 22 21 3" xfId="5127"/>
    <cellStyle name="Normal 22 21 3 2" xfId="6953"/>
    <cellStyle name="Normal 22 22" xfId="2218"/>
    <cellStyle name="Normal 22 22 2" xfId="3064"/>
    <cellStyle name="Normal 22 22 3" xfId="5128"/>
    <cellStyle name="Normal 22 22 3 2" xfId="6954"/>
    <cellStyle name="Normal 22 23" xfId="2219"/>
    <cellStyle name="Normal 22 23 2" xfId="2839"/>
    <cellStyle name="Normal 22 23 3" xfId="5129"/>
    <cellStyle name="Normal 22 23 3 2" xfId="6955"/>
    <cellStyle name="Normal 22 24" xfId="2220"/>
    <cellStyle name="Normal 22 24 2" xfId="2885"/>
    <cellStyle name="Normal 22 24 3" xfId="5130"/>
    <cellStyle name="Normal 22 24 3 2" xfId="6956"/>
    <cellStyle name="Normal 22 25" xfId="2221"/>
    <cellStyle name="Normal 22 25 2" xfId="3117"/>
    <cellStyle name="Normal 22 25 3" xfId="5131"/>
    <cellStyle name="Normal 22 25 3 2" xfId="6957"/>
    <cellStyle name="Normal 22 26" xfId="2222"/>
    <cellStyle name="Normal 22 26 2" xfId="3065"/>
    <cellStyle name="Normal 22 26 3" xfId="5132"/>
    <cellStyle name="Normal 22 26 3 2" xfId="6958"/>
    <cellStyle name="Normal 22 27" xfId="2223"/>
    <cellStyle name="Normal 22 27 2" xfId="2799"/>
    <cellStyle name="Normal 22 27 3" xfId="5133"/>
    <cellStyle name="Normal 22 27 3 2" xfId="6959"/>
    <cellStyle name="Normal 22 28" xfId="2224"/>
    <cellStyle name="Normal 22 28 2" xfId="3480"/>
    <cellStyle name="Normal 22 28 3" xfId="5134"/>
    <cellStyle name="Normal 22 28 3 2" xfId="6960"/>
    <cellStyle name="Normal 22 29" xfId="2225"/>
    <cellStyle name="Normal 22 29 2" xfId="3481"/>
    <cellStyle name="Normal 22 29 3" xfId="5135"/>
    <cellStyle name="Normal 22 29 3 2" xfId="6961"/>
    <cellStyle name="Normal 22 3" xfId="2226"/>
    <cellStyle name="Normal 22 3 2" xfId="3482"/>
    <cellStyle name="Normal 22 3 3" xfId="5136"/>
    <cellStyle name="Normal 22 3 3 2" xfId="6962"/>
    <cellStyle name="Normal 22 30" xfId="2227"/>
    <cellStyle name="Normal 22 30 2" xfId="3255"/>
    <cellStyle name="Normal 22 30 3" xfId="5137"/>
    <cellStyle name="Normal 22 30 3 2" xfId="6963"/>
    <cellStyle name="Normal 22 31" xfId="2228"/>
    <cellStyle name="Normal 22 31 2" xfId="3081"/>
    <cellStyle name="Normal 22 31 3" xfId="5138"/>
    <cellStyle name="Normal 22 31 3 2" xfId="6964"/>
    <cellStyle name="Normal 22 32" xfId="2229"/>
    <cellStyle name="Normal 22 32 2" xfId="3483"/>
    <cellStyle name="Normal 22 32 3" xfId="5139"/>
    <cellStyle name="Normal 22 32 3 2" xfId="6965"/>
    <cellStyle name="Normal 22 33" xfId="2230"/>
    <cellStyle name="Normal 22 33 2" xfId="3484"/>
    <cellStyle name="Normal 22 33 3" xfId="5140"/>
    <cellStyle name="Normal 22 33 3 2" xfId="6966"/>
    <cellStyle name="Normal 22 34" xfId="2231"/>
    <cellStyle name="Normal 22 34 2" xfId="3485"/>
    <cellStyle name="Normal 22 34 3" xfId="5141"/>
    <cellStyle name="Normal 22 34 3 2" xfId="6967"/>
    <cellStyle name="Normal 22 35" xfId="2232"/>
    <cellStyle name="Normal 22 35 2" xfId="3486"/>
    <cellStyle name="Normal 22 35 3" xfId="5142"/>
    <cellStyle name="Normal 22 35 3 2" xfId="6968"/>
    <cellStyle name="Normal 22 4" xfId="2233"/>
    <cellStyle name="Normal 22 4 2" xfId="3487"/>
    <cellStyle name="Normal 22 4 3" xfId="5143"/>
    <cellStyle name="Normal 22 4 3 2" xfId="6969"/>
    <cellStyle name="Normal 22 5" xfId="2234"/>
    <cellStyle name="Normal 22 5 2" xfId="3488"/>
    <cellStyle name="Normal 22 5 3" xfId="5144"/>
    <cellStyle name="Normal 22 5 3 2" xfId="6970"/>
    <cellStyle name="Normal 22 6" xfId="2235"/>
    <cellStyle name="Normal 22 6 2" xfId="3489"/>
    <cellStyle name="Normal 22 6 3" xfId="5145"/>
    <cellStyle name="Normal 22 6 3 2" xfId="6971"/>
    <cellStyle name="Normal 22 7" xfId="2236"/>
    <cellStyle name="Normal 22 7 2" xfId="2886"/>
    <cellStyle name="Normal 22 7 3" xfId="5146"/>
    <cellStyle name="Normal 22 7 3 2" xfId="6972"/>
    <cellStyle name="Normal 22 8" xfId="2237"/>
    <cellStyle name="Normal 22 8 2" xfId="2984"/>
    <cellStyle name="Normal 22 8 3" xfId="5147"/>
    <cellStyle name="Normal 22 8 3 2" xfId="6973"/>
    <cellStyle name="Normal 22 9" xfId="2238"/>
    <cellStyle name="Normal 22 9 2" xfId="3356"/>
    <cellStyle name="Normal 22 9 3" xfId="5148"/>
    <cellStyle name="Normal 22 9 3 2" xfId="6974"/>
    <cellStyle name="Normal 220" xfId="202"/>
    <cellStyle name="Normal 220 2" xfId="369"/>
    <cellStyle name="Normal 220 2 2" xfId="1055"/>
    <cellStyle name="Normal 220 2 3" xfId="4199"/>
    <cellStyle name="Normal 220 2 3 2" xfId="6029"/>
    <cellStyle name="Normal 220 3" xfId="895"/>
    <cellStyle name="Normal 220 4" xfId="4038"/>
    <cellStyle name="Normal 220 4 2" xfId="5869"/>
    <cellStyle name="Normal 221" xfId="203"/>
    <cellStyle name="Normal 221 2" xfId="370"/>
    <cellStyle name="Normal 221 2 2" xfId="1056"/>
    <cellStyle name="Normal 221 2 3" xfId="4200"/>
    <cellStyle name="Normal 221 2 3 2" xfId="6030"/>
    <cellStyle name="Normal 221 3" xfId="896"/>
    <cellStyle name="Normal 221 4" xfId="4039"/>
    <cellStyle name="Normal 221 4 2" xfId="5870"/>
    <cellStyle name="Normal 222" xfId="204"/>
    <cellStyle name="Normal 222 2" xfId="371"/>
    <cellStyle name="Normal 222 2 2" xfId="1057"/>
    <cellStyle name="Normal 222 2 3" xfId="4201"/>
    <cellStyle name="Normal 222 2 3 2" xfId="6031"/>
    <cellStyle name="Normal 222 3" xfId="897"/>
    <cellStyle name="Normal 222 4" xfId="4040"/>
    <cellStyle name="Normal 222 4 2" xfId="5871"/>
    <cellStyle name="Normal 223" xfId="205"/>
    <cellStyle name="Normal 223 2" xfId="372"/>
    <cellStyle name="Normal 223 2 2" xfId="1058"/>
    <cellStyle name="Normal 223 2 3" xfId="4202"/>
    <cellStyle name="Normal 223 2 3 2" xfId="6032"/>
    <cellStyle name="Normal 223 3" xfId="898"/>
    <cellStyle name="Normal 223 4" xfId="4041"/>
    <cellStyle name="Normal 223 4 2" xfId="5872"/>
    <cellStyle name="Normal 224" xfId="206"/>
    <cellStyle name="Normal 224 2" xfId="373"/>
    <cellStyle name="Normal 224 2 2" xfId="1059"/>
    <cellStyle name="Normal 224 2 3" xfId="4203"/>
    <cellStyle name="Normal 224 2 3 2" xfId="6033"/>
    <cellStyle name="Normal 224 3" xfId="899"/>
    <cellStyle name="Normal 224 4" xfId="4042"/>
    <cellStyle name="Normal 224 4 2" xfId="5873"/>
    <cellStyle name="Normal 225" xfId="207"/>
    <cellStyle name="Normal 225 2" xfId="374"/>
    <cellStyle name="Normal 225 2 2" xfId="1060"/>
    <cellStyle name="Normal 225 2 3" xfId="4204"/>
    <cellStyle name="Normal 225 2 3 2" xfId="6034"/>
    <cellStyle name="Normal 225 3" xfId="900"/>
    <cellStyle name="Normal 225 4" xfId="4043"/>
    <cellStyle name="Normal 225 4 2" xfId="5874"/>
    <cellStyle name="Normal 226" xfId="208"/>
    <cellStyle name="Normal 226 2" xfId="375"/>
    <cellStyle name="Normal 226 2 2" xfId="1061"/>
    <cellStyle name="Normal 226 2 3" xfId="4205"/>
    <cellStyle name="Normal 226 2 3 2" xfId="6035"/>
    <cellStyle name="Normal 226 3" xfId="901"/>
    <cellStyle name="Normal 226 4" xfId="4044"/>
    <cellStyle name="Normal 226 4 2" xfId="5875"/>
    <cellStyle name="Normal 227" xfId="209"/>
    <cellStyle name="Normal 227 2" xfId="376"/>
    <cellStyle name="Normal 227 2 2" xfId="1062"/>
    <cellStyle name="Normal 227 2 3" xfId="4206"/>
    <cellStyle name="Normal 227 2 3 2" xfId="6036"/>
    <cellStyle name="Normal 227 3" xfId="902"/>
    <cellStyle name="Normal 227 4" xfId="4045"/>
    <cellStyle name="Normal 227 4 2" xfId="5876"/>
    <cellStyle name="Normal 228" xfId="210"/>
    <cellStyle name="Normal 228 2" xfId="377"/>
    <cellStyle name="Normal 228 2 2" xfId="1063"/>
    <cellStyle name="Normal 228 2 3" xfId="4207"/>
    <cellStyle name="Normal 228 2 3 2" xfId="6037"/>
    <cellStyle name="Normal 228 3" xfId="903"/>
    <cellStyle name="Normal 228 4" xfId="4046"/>
    <cellStyle name="Normal 228 4 2" xfId="5877"/>
    <cellStyle name="Normal 229" xfId="211"/>
    <cellStyle name="Normal 229 2" xfId="378"/>
    <cellStyle name="Normal 229 2 2" xfId="1064"/>
    <cellStyle name="Normal 229 2 3" xfId="4208"/>
    <cellStyle name="Normal 229 2 3 2" xfId="6038"/>
    <cellStyle name="Normal 229 3" xfId="904"/>
    <cellStyle name="Normal 229 4" xfId="4047"/>
    <cellStyle name="Normal 229 4 2" xfId="5878"/>
    <cellStyle name="Normal 23" xfId="21"/>
    <cellStyle name="Normal 23 10" xfId="2239"/>
    <cellStyle name="Normal 23 10 2" xfId="3622"/>
    <cellStyle name="Normal 23 10 3" xfId="5149"/>
    <cellStyle name="Normal 23 10 3 2" xfId="6975"/>
    <cellStyle name="Normal 23 11" xfId="2240"/>
    <cellStyle name="Normal 23 11 2" xfId="2986"/>
    <cellStyle name="Normal 23 11 3" xfId="5150"/>
    <cellStyle name="Normal 23 11 3 2" xfId="6976"/>
    <cellStyle name="Normal 23 12" xfId="2241"/>
    <cellStyle name="Normal 23 12 2" xfId="3510"/>
    <cellStyle name="Normal 23 12 3" xfId="5151"/>
    <cellStyle name="Normal 23 12 3 2" xfId="6977"/>
    <cellStyle name="Normal 23 13" xfId="2242"/>
    <cellStyle name="Normal 23 13 2" xfId="3223"/>
    <cellStyle name="Normal 23 13 3" xfId="5152"/>
    <cellStyle name="Normal 23 13 3 2" xfId="6978"/>
    <cellStyle name="Normal 23 14" xfId="2243"/>
    <cellStyle name="Normal 23 14 2" xfId="3396"/>
    <cellStyle name="Normal 23 14 3" xfId="5153"/>
    <cellStyle name="Normal 23 14 3 2" xfId="6979"/>
    <cellStyle name="Normal 23 15" xfId="2244"/>
    <cellStyle name="Normal 23 15 2" xfId="2993"/>
    <cellStyle name="Normal 23 15 3" xfId="5154"/>
    <cellStyle name="Normal 23 15 3 2" xfId="6980"/>
    <cellStyle name="Normal 23 16" xfId="2245"/>
    <cellStyle name="Normal 23 16 2" xfId="3335"/>
    <cellStyle name="Normal 23 16 3" xfId="5155"/>
    <cellStyle name="Normal 23 16 3 2" xfId="6981"/>
    <cellStyle name="Normal 23 17" xfId="2246"/>
    <cellStyle name="Normal 23 17 2" xfId="3272"/>
    <cellStyle name="Normal 23 17 3" xfId="5156"/>
    <cellStyle name="Normal 23 17 3 2" xfId="6982"/>
    <cellStyle name="Normal 23 18" xfId="2247"/>
    <cellStyle name="Normal 23 18 2" xfId="3373"/>
    <cellStyle name="Normal 23 18 3" xfId="5157"/>
    <cellStyle name="Normal 23 18 3 2" xfId="6983"/>
    <cellStyle name="Normal 23 19" xfId="2248"/>
    <cellStyle name="Normal 23 19 2" xfId="3318"/>
    <cellStyle name="Normal 23 19 3" xfId="5158"/>
    <cellStyle name="Normal 23 19 3 2" xfId="6984"/>
    <cellStyle name="Normal 23 2" xfId="379"/>
    <cellStyle name="Normal 23 2 2" xfId="684"/>
    <cellStyle name="Normal 23 2 3" xfId="1065"/>
    <cellStyle name="Normal 23 2 4" xfId="4209"/>
    <cellStyle name="Normal 23 2 4 2" xfId="6039"/>
    <cellStyle name="Normal 23 20" xfId="2249"/>
    <cellStyle name="Normal 23 20 2" xfId="3276"/>
    <cellStyle name="Normal 23 20 3" xfId="5159"/>
    <cellStyle name="Normal 23 20 3 2" xfId="6985"/>
    <cellStyle name="Normal 23 21" xfId="2250"/>
    <cellStyle name="Normal 23 21 2" xfId="3490"/>
    <cellStyle name="Normal 23 21 3" xfId="5160"/>
    <cellStyle name="Normal 23 21 3 2" xfId="6986"/>
    <cellStyle name="Normal 23 22" xfId="2251"/>
    <cellStyle name="Normal 23 22 2" xfId="3491"/>
    <cellStyle name="Normal 23 22 3" xfId="5161"/>
    <cellStyle name="Normal 23 22 3 2" xfId="6987"/>
    <cellStyle name="Normal 23 23" xfId="2252"/>
    <cellStyle name="Normal 23 23 2" xfId="3492"/>
    <cellStyle name="Normal 23 23 3" xfId="5162"/>
    <cellStyle name="Normal 23 23 3 2" xfId="6988"/>
    <cellStyle name="Normal 23 24" xfId="2253"/>
    <cellStyle name="Normal 23 24 2" xfId="3493"/>
    <cellStyle name="Normal 23 24 3" xfId="5163"/>
    <cellStyle name="Normal 23 24 3 2" xfId="6989"/>
    <cellStyle name="Normal 23 25" xfId="2254"/>
    <cellStyle name="Normal 23 25 2" xfId="3494"/>
    <cellStyle name="Normal 23 25 3" xfId="5164"/>
    <cellStyle name="Normal 23 25 3 2" xfId="6990"/>
    <cellStyle name="Normal 23 26" xfId="2255"/>
    <cellStyle name="Normal 23 26 2" xfId="3495"/>
    <cellStyle name="Normal 23 26 3" xfId="5165"/>
    <cellStyle name="Normal 23 26 3 2" xfId="6991"/>
    <cellStyle name="Normal 23 27" xfId="2256"/>
    <cellStyle name="Normal 23 27 2" xfId="3198"/>
    <cellStyle name="Normal 23 27 3" xfId="5166"/>
    <cellStyle name="Normal 23 27 3 2" xfId="6992"/>
    <cellStyle name="Normal 23 28" xfId="2257"/>
    <cellStyle name="Normal 23 28 2" xfId="3161"/>
    <cellStyle name="Normal 23 28 3" xfId="5167"/>
    <cellStyle name="Normal 23 28 3 2" xfId="6993"/>
    <cellStyle name="Normal 23 29" xfId="2258"/>
    <cellStyle name="Normal 23 29 2" xfId="3148"/>
    <cellStyle name="Normal 23 29 3" xfId="5168"/>
    <cellStyle name="Normal 23 29 3 2" xfId="6994"/>
    <cellStyle name="Normal 23 3" xfId="2259"/>
    <cellStyle name="Normal 23 3 2" xfId="2806"/>
    <cellStyle name="Normal 23 3 3" xfId="5169"/>
    <cellStyle name="Normal 23 3 3 2" xfId="6995"/>
    <cellStyle name="Normal 23 30" xfId="2260"/>
    <cellStyle name="Normal 23 30 2" xfId="3192"/>
    <cellStyle name="Normal 23 30 3" xfId="5170"/>
    <cellStyle name="Normal 23 30 3 2" xfId="6996"/>
    <cellStyle name="Normal 23 31" xfId="2261"/>
    <cellStyle name="Normal 23 31 2" xfId="2987"/>
    <cellStyle name="Normal 23 31 3" xfId="5171"/>
    <cellStyle name="Normal 23 31 3 2" xfId="6997"/>
    <cellStyle name="Normal 23 32" xfId="2262"/>
    <cellStyle name="Normal 23 32 2" xfId="3674"/>
    <cellStyle name="Normal 23 32 3" xfId="5172"/>
    <cellStyle name="Normal 23 32 3 2" xfId="6998"/>
    <cellStyle name="Normal 23 33" xfId="2263"/>
    <cellStyle name="Normal 23 33 2" xfId="2954"/>
    <cellStyle name="Normal 23 33 3" xfId="5173"/>
    <cellStyle name="Normal 23 33 3 2" xfId="6999"/>
    <cellStyle name="Normal 23 34" xfId="2264"/>
    <cellStyle name="Normal 23 34 2" xfId="2962"/>
    <cellStyle name="Normal 23 34 3" xfId="5174"/>
    <cellStyle name="Normal 23 34 3 2" xfId="7000"/>
    <cellStyle name="Normal 23 4" xfId="2265"/>
    <cellStyle name="Normal 23 4 2" xfId="2924"/>
    <cellStyle name="Normal 23 4 3" xfId="5175"/>
    <cellStyle name="Normal 23 4 3 2" xfId="7001"/>
    <cellStyle name="Normal 23 5" xfId="2266"/>
    <cellStyle name="Normal 23 5 2" xfId="3675"/>
    <cellStyle name="Normal 23 5 3" xfId="5176"/>
    <cellStyle name="Normal 23 5 3 2" xfId="7002"/>
    <cellStyle name="Normal 23 6" xfId="2267"/>
    <cellStyle name="Normal 23 6 2" xfId="3182"/>
    <cellStyle name="Normal 23 6 3" xfId="5177"/>
    <cellStyle name="Normal 23 6 3 2" xfId="7003"/>
    <cellStyle name="Normal 23 7" xfId="2268"/>
    <cellStyle name="Normal 23 7 2" xfId="2812"/>
    <cellStyle name="Normal 23 7 3" xfId="5178"/>
    <cellStyle name="Normal 23 7 3 2" xfId="7004"/>
    <cellStyle name="Normal 23 8" xfId="2269"/>
    <cellStyle name="Normal 23 8 2" xfId="3160"/>
    <cellStyle name="Normal 23 8 3" xfId="5179"/>
    <cellStyle name="Normal 23 8 3 2" xfId="7005"/>
    <cellStyle name="Normal 23 9" xfId="2270"/>
    <cellStyle name="Normal 23 9 2" xfId="3597"/>
    <cellStyle name="Normal 23 9 3" xfId="5180"/>
    <cellStyle name="Normal 23 9 3 2" xfId="7006"/>
    <cellStyle name="Normal 230" xfId="1397"/>
    <cellStyle name="Normal 230 2" xfId="1456"/>
    <cellStyle name="Normal 230 2 2" xfId="1639"/>
    <cellStyle name="Normal 230 2 3" xfId="4621"/>
    <cellStyle name="Normal 230 2 3 2" xfId="6447"/>
    <cellStyle name="Normal 230 3" xfId="1730"/>
    <cellStyle name="Normal 230 4" xfId="4572"/>
    <cellStyle name="Normal 230 4 2" xfId="6398"/>
    <cellStyle name="Normal 231" xfId="2271"/>
    <cellStyle name="Normal 231 2" xfId="1299"/>
    <cellStyle name="Normal 231 2 2" xfId="1895"/>
    <cellStyle name="Normal 231 2 3" xfId="4489"/>
    <cellStyle name="Normal 231 2 3 2" xfId="6315"/>
    <cellStyle name="Normal 231 3" xfId="5181"/>
    <cellStyle name="Normal 231 3 2" xfId="7007"/>
    <cellStyle name="Normal 232" xfId="212"/>
    <cellStyle name="Normal 232 2" xfId="380"/>
    <cellStyle name="Normal 232 2 2" xfId="1066"/>
    <cellStyle name="Normal 232 2 3" xfId="4210"/>
    <cellStyle name="Normal 232 2 3 2" xfId="6040"/>
    <cellStyle name="Normal 232 3" xfId="905"/>
    <cellStyle name="Normal 232 4" xfId="4048"/>
    <cellStyle name="Normal 232 4 2" xfId="5879"/>
    <cellStyle name="Normal 233" xfId="213"/>
    <cellStyle name="Normal 233 2" xfId="381"/>
    <cellStyle name="Normal 233 2 2" xfId="1067"/>
    <cellStyle name="Normal 233 2 3" xfId="4211"/>
    <cellStyle name="Normal 233 2 3 2" xfId="6041"/>
    <cellStyle name="Normal 233 3" xfId="906"/>
    <cellStyle name="Normal 233 4" xfId="4049"/>
    <cellStyle name="Normal 233 4 2" xfId="5880"/>
    <cellStyle name="Normal 234" xfId="214"/>
    <cellStyle name="Normal 234 2" xfId="382"/>
    <cellStyle name="Normal 234 2 2" xfId="1068"/>
    <cellStyle name="Normal 234 2 3" xfId="4212"/>
    <cellStyle name="Normal 234 2 3 2" xfId="6042"/>
    <cellStyle name="Normal 234 3" xfId="907"/>
    <cellStyle name="Normal 234 4" xfId="4050"/>
    <cellStyle name="Normal 234 4 2" xfId="5881"/>
    <cellStyle name="Normal 235" xfId="215"/>
    <cellStyle name="Normal 235 2" xfId="383"/>
    <cellStyle name="Normal 235 2 2" xfId="1069"/>
    <cellStyle name="Normal 235 2 3" xfId="4213"/>
    <cellStyle name="Normal 235 2 3 2" xfId="6043"/>
    <cellStyle name="Normal 235 3" xfId="908"/>
    <cellStyle name="Normal 235 4" xfId="4051"/>
    <cellStyle name="Normal 235 4 2" xfId="5882"/>
    <cellStyle name="Normal 236" xfId="1375"/>
    <cellStyle name="Normal 236 2" xfId="1425"/>
    <cellStyle name="Normal 236 2 2" xfId="1710"/>
    <cellStyle name="Normal 236 2 3" xfId="4592"/>
    <cellStyle name="Normal 236 2 3 2" xfId="6418"/>
    <cellStyle name="Normal 236 3" xfId="1791"/>
    <cellStyle name="Normal 236 4" xfId="4553"/>
    <cellStyle name="Normal 236 4 2" xfId="6379"/>
    <cellStyle name="Normal 237" xfId="216"/>
    <cellStyle name="Normal 237 2" xfId="384"/>
    <cellStyle name="Normal 237 2 2" xfId="1070"/>
    <cellStyle name="Normal 237 2 3" xfId="4214"/>
    <cellStyle name="Normal 237 2 3 2" xfId="6044"/>
    <cellStyle name="Normal 237 3" xfId="909"/>
    <cellStyle name="Normal 237 4" xfId="4052"/>
    <cellStyle name="Normal 237 4 2" xfId="5883"/>
    <cellStyle name="Normal 238" xfId="217"/>
    <cellStyle name="Normal 238 2" xfId="385"/>
    <cellStyle name="Normal 238 2 2" xfId="1071"/>
    <cellStyle name="Normal 238 2 3" xfId="4215"/>
    <cellStyle name="Normal 238 2 3 2" xfId="6045"/>
    <cellStyle name="Normal 238 3" xfId="910"/>
    <cellStyle name="Normal 238 4" xfId="4053"/>
    <cellStyle name="Normal 238 4 2" xfId="5884"/>
    <cellStyle name="Normal 239" xfId="218"/>
    <cellStyle name="Normal 239 2" xfId="386"/>
    <cellStyle name="Normal 239 2 2" xfId="1072"/>
    <cellStyle name="Normal 239 2 3" xfId="4216"/>
    <cellStyle name="Normal 239 2 3 2" xfId="6046"/>
    <cellStyle name="Normal 239 3" xfId="911"/>
    <cellStyle name="Normal 239 4" xfId="4054"/>
    <cellStyle name="Normal 239 4 2" xfId="5885"/>
    <cellStyle name="Normal 24" xfId="22"/>
    <cellStyle name="Normal 24 10" xfId="2272"/>
    <cellStyle name="Normal 24 10 2" xfId="3042"/>
    <cellStyle name="Normal 24 10 3" xfId="5182"/>
    <cellStyle name="Normal 24 10 3 2" xfId="7008"/>
    <cellStyle name="Normal 24 11" xfId="2273"/>
    <cellStyle name="Normal 24 11 2" xfId="3019"/>
    <cellStyle name="Normal 24 11 3" xfId="5183"/>
    <cellStyle name="Normal 24 11 3 2" xfId="7009"/>
    <cellStyle name="Normal 24 12" xfId="2274"/>
    <cellStyle name="Normal 24 12 2" xfId="3676"/>
    <cellStyle name="Normal 24 12 3" xfId="5184"/>
    <cellStyle name="Normal 24 12 3 2" xfId="7010"/>
    <cellStyle name="Normal 24 13" xfId="2275"/>
    <cellStyle name="Normal 24 13 2" xfId="2832"/>
    <cellStyle name="Normal 24 13 3" xfId="5185"/>
    <cellStyle name="Normal 24 13 3 2" xfId="7011"/>
    <cellStyle name="Normal 24 14" xfId="2276"/>
    <cellStyle name="Normal 24 14 2" xfId="3191"/>
    <cellStyle name="Normal 24 14 3" xfId="5186"/>
    <cellStyle name="Normal 24 14 3 2" xfId="7012"/>
    <cellStyle name="Normal 24 15" xfId="2277"/>
    <cellStyle name="Normal 24 15 2" xfId="2928"/>
    <cellStyle name="Normal 24 15 3" xfId="5187"/>
    <cellStyle name="Normal 24 15 3 2" xfId="7013"/>
    <cellStyle name="Normal 24 16" xfId="2278"/>
    <cellStyle name="Normal 24 16 2" xfId="3677"/>
    <cellStyle name="Normal 24 16 3" xfId="5188"/>
    <cellStyle name="Normal 24 16 3 2" xfId="7014"/>
    <cellStyle name="Normal 24 17" xfId="2279"/>
    <cellStyle name="Normal 24 17 2" xfId="2955"/>
    <cellStyle name="Normal 24 17 3" xfId="5189"/>
    <cellStyle name="Normal 24 17 3 2" xfId="7015"/>
    <cellStyle name="Normal 24 18" xfId="2280"/>
    <cellStyle name="Normal 24 18 2" xfId="3032"/>
    <cellStyle name="Normal 24 18 3" xfId="5190"/>
    <cellStyle name="Normal 24 18 3 2" xfId="7016"/>
    <cellStyle name="Normal 24 19" xfId="2281"/>
    <cellStyle name="Normal 24 19 2" xfId="3091"/>
    <cellStyle name="Normal 24 19 3" xfId="5191"/>
    <cellStyle name="Normal 24 19 3 2" xfId="7017"/>
    <cellStyle name="Normal 24 2" xfId="387"/>
    <cellStyle name="Normal 24 2 2" xfId="685"/>
    <cellStyle name="Normal 24 2 3" xfId="1073"/>
    <cellStyle name="Normal 24 2 4" xfId="4217"/>
    <cellStyle name="Normal 24 2 4 2" xfId="6047"/>
    <cellStyle name="Normal 24 20" xfId="2282"/>
    <cellStyle name="Normal 24 20 2" xfId="3678"/>
    <cellStyle name="Normal 24 20 3" xfId="5192"/>
    <cellStyle name="Normal 24 20 3 2" xfId="7018"/>
    <cellStyle name="Normal 24 21" xfId="2283"/>
    <cellStyle name="Normal 24 21 2" xfId="3028"/>
    <cellStyle name="Normal 24 21 3" xfId="5193"/>
    <cellStyle name="Normal 24 21 3 2" xfId="7019"/>
    <cellStyle name="Normal 24 22" xfId="2284"/>
    <cellStyle name="Normal 24 22 2" xfId="2961"/>
    <cellStyle name="Normal 24 22 3" xfId="5194"/>
    <cellStyle name="Normal 24 22 3 2" xfId="7020"/>
    <cellStyle name="Normal 24 23" xfId="2285"/>
    <cellStyle name="Normal 24 23 2" xfId="3159"/>
    <cellStyle name="Normal 24 23 3" xfId="5195"/>
    <cellStyle name="Normal 24 23 3 2" xfId="7021"/>
    <cellStyle name="Normal 24 24" xfId="2286"/>
    <cellStyle name="Normal 24 24 2" xfId="3679"/>
    <cellStyle name="Normal 24 24 3" xfId="5196"/>
    <cellStyle name="Normal 24 24 3 2" xfId="7022"/>
    <cellStyle name="Normal 24 25" xfId="2287"/>
    <cellStyle name="Normal 24 25 2" xfId="3183"/>
    <cellStyle name="Normal 24 25 3" xfId="5197"/>
    <cellStyle name="Normal 24 25 3 2" xfId="7023"/>
    <cellStyle name="Normal 24 26" xfId="2288"/>
    <cellStyle name="Normal 24 26 2" xfId="2811"/>
    <cellStyle name="Normal 24 26 3" xfId="5198"/>
    <cellStyle name="Normal 24 26 3 2" xfId="7024"/>
    <cellStyle name="Normal 24 27" xfId="2289"/>
    <cellStyle name="Normal 24 27 2" xfId="3002"/>
    <cellStyle name="Normal 24 27 3" xfId="5199"/>
    <cellStyle name="Normal 24 27 3 2" xfId="7025"/>
    <cellStyle name="Normal 24 28" xfId="2290"/>
    <cellStyle name="Normal 24 28 2" xfId="3680"/>
    <cellStyle name="Normal 24 28 3" xfId="5200"/>
    <cellStyle name="Normal 24 28 3 2" xfId="7026"/>
    <cellStyle name="Normal 24 29" xfId="2291"/>
    <cellStyle name="Normal 24 29 2" xfId="2807"/>
    <cellStyle name="Normal 24 29 3" xfId="5201"/>
    <cellStyle name="Normal 24 29 3 2" xfId="7027"/>
    <cellStyle name="Normal 24 3" xfId="2292"/>
    <cellStyle name="Normal 24 3 2" xfId="3041"/>
    <cellStyle name="Normal 24 3 3" xfId="5202"/>
    <cellStyle name="Normal 24 3 3 2" xfId="7028"/>
    <cellStyle name="Normal 24 30" xfId="2293"/>
    <cellStyle name="Normal 24 30 2" xfId="3165"/>
    <cellStyle name="Normal 24 30 3" xfId="5203"/>
    <cellStyle name="Normal 24 30 3 2" xfId="7029"/>
    <cellStyle name="Normal 24 31" xfId="2294"/>
    <cellStyle name="Normal 24 31 2" xfId="3681"/>
    <cellStyle name="Normal 24 31 3" xfId="5204"/>
    <cellStyle name="Normal 24 31 3 2" xfId="7030"/>
    <cellStyle name="Normal 24 32" xfId="2295"/>
    <cellStyle name="Normal 24 32 2" xfId="2956"/>
    <cellStyle name="Normal 24 32 3" xfId="5205"/>
    <cellStyle name="Normal 24 32 3 2" xfId="7031"/>
    <cellStyle name="Normal 24 33" xfId="2296"/>
    <cellStyle name="Normal 24 33 2" xfId="2836"/>
    <cellStyle name="Normal 24 33 3" xfId="5206"/>
    <cellStyle name="Normal 24 33 3 2" xfId="7032"/>
    <cellStyle name="Normal 24 34" xfId="2297"/>
    <cellStyle name="Normal 24 34 2" xfId="3068"/>
    <cellStyle name="Normal 24 34 3" xfId="5207"/>
    <cellStyle name="Normal 24 34 3 2" xfId="7033"/>
    <cellStyle name="Normal 24 4" xfId="2298"/>
    <cellStyle name="Normal 24 4 2" xfId="3616"/>
    <cellStyle name="Normal 24 4 3" xfId="5208"/>
    <cellStyle name="Normal 24 4 3 2" xfId="7034"/>
    <cellStyle name="Normal 24 5" xfId="2299"/>
    <cellStyle name="Normal 24 5 2" xfId="2801"/>
    <cellStyle name="Normal 24 5 3" xfId="5209"/>
    <cellStyle name="Normal 24 5 3 2" xfId="7035"/>
    <cellStyle name="Normal 24 6" xfId="2300"/>
    <cellStyle name="Normal 24 6 2" xfId="3592"/>
    <cellStyle name="Normal 24 6 3" xfId="5210"/>
    <cellStyle name="Normal 24 6 3 2" xfId="7036"/>
    <cellStyle name="Normal 24 7" xfId="2301"/>
    <cellStyle name="Normal 24 7 2" xfId="3502"/>
    <cellStyle name="Normal 24 7 3" xfId="5211"/>
    <cellStyle name="Normal 24 7 3 2" xfId="7037"/>
    <cellStyle name="Normal 24 8" xfId="2302"/>
    <cellStyle name="Normal 24 8 2" xfId="3368"/>
    <cellStyle name="Normal 24 8 3" xfId="5212"/>
    <cellStyle name="Normal 24 8 3 2" xfId="7038"/>
    <cellStyle name="Normal 24 9" xfId="2303"/>
    <cellStyle name="Normal 24 9 2" xfId="2865"/>
    <cellStyle name="Normal 24 9 3" xfId="5213"/>
    <cellStyle name="Normal 24 9 3 2" xfId="7039"/>
    <cellStyle name="Normal 240" xfId="1357"/>
    <cellStyle name="Normal 240 2" xfId="1453"/>
    <cellStyle name="Normal 240 2 2" xfId="1642"/>
    <cellStyle name="Normal 240 2 3" xfId="4618"/>
    <cellStyle name="Normal 240 2 3 2" xfId="6444"/>
    <cellStyle name="Normal 240 3" xfId="1807"/>
    <cellStyle name="Normal 240 4" xfId="4537"/>
    <cellStyle name="Normal 240 4 2" xfId="6363"/>
    <cellStyle name="Normal 241" xfId="1275"/>
    <cellStyle name="Normal 241 2" xfId="1455"/>
    <cellStyle name="Normal 241 2 2" xfId="1640"/>
    <cellStyle name="Normal 241 2 3" xfId="4620"/>
    <cellStyle name="Normal 241 2 3 2" xfId="6446"/>
    <cellStyle name="Normal 241 3" xfId="1917"/>
    <cellStyle name="Normal 241 4" xfId="4467"/>
    <cellStyle name="Normal 241 4 2" xfId="6293"/>
    <cellStyle name="Normal 242" xfId="1293"/>
    <cellStyle name="Normal 242 2" xfId="1354"/>
    <cellStyle name="Normal 242 2 2" xfId="1809"/>
    <cellStyle name="Normal 242 2 3" xfId="4534"/>
    <cellStyle name="Normal 242 2 3 2" xfId="6360"/>
    <cellStyle name="Normal 242 3" xfId="1900"/>
    <cellStyle name="Normal 242 4" xfId="4484"/>
    <cellStyle name="Normal 242 4 2" xfId="6310"/>
    <cellStyle name="Normal 243" xfId="1381"/>
    <cellStyle name="Normal 243 2" xfId="1326"/>
    <cellStyle name="Normal 243 2 2" xfId="1841"/>
    <cellStyle name="Normal 243 2 3" xfId="4510"/>
    <cellStyle name="Normal 243 2 3 2" xfId="6336"/>
    <cellStyle name="Normal 243 3" xfId="1760"/>
    <cellStyle name="Normal 243 4" xfId="4559"/>
    <cellStyle name="Normal 243 4 2" xfId="6385"/>
    <cellStyle name="Normal 244" xfId="3761"/>
    <cellStyle name="Normal 244 2" xfId="1426"/>
    <cellStyle name="Normal 244 2 2" xfId="1709"/>
    <cellStyle name="Normal 244 2 3" xfId="4593"/>
    <cellStyle name="Normal 244 2 3 2" xfId="6419"/>
    <cellStyle name="Normal 245" xfId="1288"/>
    <cellStyle name="Normal 245 2" xfId="1314"/>
    <cellStyle name="Normal 245 2 2" xfId="1882"/>
    <cellStyle name="Normal 245 2 3" xfId="4502"/>
    <cellStyle name="Normal 245 2 3 2" xfId="6328"/>
    <cellStyle name="Normal 245 3" xfId="1904"/>
    <cellStyle name="Normal 245 4" xfId="4480"/>
    <cellStyle name="Normal 245 4 2" xfId="6306"/>
    <cellStyle name="Normal 246" xfId="1376"/>
    <cellStyle name="Normal 246 2" xfId="1281"/>
    <cellStyle name="Normal 246 2 2" xfId="1911"/>
    <cellStyle name="Normal 246 2 3" xfId="4473"/>
    <cellStyle name="Normal 246 2 3 2" xfId="6299"/>
    <cellStyle name="Normal 246 3" xfId="1790"/>
    <cellStyle name="Normal 246 4" xfId="4554"/>
    <cellStyle name="Normal 246 4 2" xfId="6380"/>
    <cellStyle name="Normal 247" xfId="1303"/>
    <cellStyle name="Normal 247 2" xfId="1309"/>
    <cellStyle name="Normal 247 2 2" xfId="1887"/>
    <cellStyle name="Normal 247 2 3" xfId="4497"/>
    <cellStyle name="Normal 247 2 3 2" xfId="6323"/>
    <cellStyle name="Normal 247 3" xfId="1892"/>
    <cellStyle name="Normal 247 4" xfId="4492"/>
    <cellStyle name="Normal 247 4 2" xfId="6318"/>
    <cellStyle name="Normal 248" xfId="2304"/>
    <cellStyle name="Normal 248 2" xfId="1327"/>
    <cellStyle name="Normal 248 2 2" xfId="1840"/>
    <cellStyle name="Normal 248 2 3" xfId="4511"/>
    <cellStyle name="Normal 248 2 3 2" xfId="6337"/>
    <cellStyle name="Normal 248 3" xfId="5214"/>
    <cellStyle name="Normal 248 3 2" xfId="7040"/>
    <cellStyle name="Normal 249" xfId="1413"/>
    <cellStyle name="Normal 249 2" xfId="1345"/>
    <cellStyle name="Normal 249 2 2" xfId="1816"/>
    <cellStyle name="Normal 249 2 3" xfId="4527"/>
    <cellStyle name="Normal 249 2 3 2" xfId="6353"/>
    <cellStyle name="Normal 249 3" xfId="1715"/>
    <cellStyle name="Normal 249 4" xfId="4587"/>
    <cellStyle name="Normal 249 4 2" xfId="6413"/>
    <cellStyle name="Normal 25" xfId="23"/>
    <cellStyle name="Normal 25 10" xfId="2305"/>
    <cellStyle name="Normal 25 10 2" xfId="3532"/>
    <cellStyle name="Normal 25 10 3" xfId="5215"/>
    <cellStyle name="Normal 25 10 3 2" xfId="7041"/>
    <cellStyle name="Normal 25 11" xfId="2306"/>
    <cellStyle name="Normal 25 11 2" xfId="3360"/>
    <cellStyle name="Normal 25 11 3" xfId="5216"/>
    <cellStyle name="Normal 25 11 3 2" xfId="7042"/>
    <cellStyle name="Normal 25 12" xfId="2307"/>
    <cellStyle name="Normal 25 12 2" xfId="3121"/>
    <cellStyle name="Normal 25 12 3" xfId="5217"/>
    <cellStyle name="Normal 25 12 3 2" xfId="7043"/>
    <cellStyle name="Normal 25 13" xfId="2308"/>
    <cellStyle name="Normal 25 13 2" xfId="3362"/>
    <cellStyle name="Normal 25 13 3" xfId="5218"/>
    <cellStyle name="Normal 25 13 3 2" xfId="7044"/>
    <cellStyle name="Normal 25 14" xfId="2309"/>
    <cellStyle name="Normal 25 14 2" xfId="2888"/>
    <cellStyle name="Normal 25 14 3" xfId="5219"/>
    <cellStyle name="Normal 25 14 3 2" xfId="7045"/>
    <cellStyle name="Normal 25 15" xfId="2310"/>
    <cellStyle name="Normal 25 15 2" xfId="3625"/>
    <cellStyle name="Normal 25 15 3" xfId="5220"/>
    <cellStyle name="Normal 25 15 3 2" xfId="7046"/>
    <cellStyle name="Normal 25 16" xfId="2311"/>
    <cellStyle name="Normal 25 16 2" xfId="3285"/>
    <cellStyle name="Normal 25 16 3" xfId="5221"/>
    <cellStyle name="Normal 25 16 3 2" xfId="7047"/>
    <cellStyle name="Normal 25 17" xfId="2312"/>
    <cellStyle name="Normal 25 17 2" xfId="3682"/>
    <cellStyle name="Normal 25 17 3" xfId="5222"/>
    <cellStyle name="Normal 25 17 3 2" xfId="7048"/>
    <cellStyle name="Normal 25 18" xfId="2313"/>
    <cellStyle name="Normal 25 18 2" xfId="3284"/>
    <cellStyle name="Normal 25 18 3" xfId="5223"/>
    <cellStyle name="Normal 25 18 3 2" xfId="7049"/>
    <cellStyle name="Normal 25 19" xfId="2314"/>
    <cellStyle name="Normal 25 19 2" xfId="3355"/>
    <cellStyle name="Normal 25 19 3" xfId="5224"/>
    <cellStyle name="Normal 25 19 3 2" xfId="7050"/>
    <cellStyle name="Normal 25 2" xfId="388"/>
    <cellStyle name="Normal 25 2 2" xfId="686"/>
    <cellStyle name="Normal 25 2 3" xfId="1074"/>
    <cellStyle name="Normal 25 2 4" xfId="4218"/>
    <cellStyle name="Normal 25 2 4 2" xfId="6048"/>
    <cellStyle name="Normal 25 20" xfId="2315"/>
    <cellStyle name="Normal 25 20 2" xfId="3386"/>
    <cellStyle name="Normal 25 20 3" xfId="5225"/>
    <cellStyle name="Normal 25 20 3 2" xfId="7051"/>
    <cellStyle name="Normal 25 21" xfId="2316"/>
    <cellStyle name="Normal 25 21 2" xfId="2972"/>
    <cellStyle name="Normal 25 21 3" xfId="5226"/>
    <cellStyle name="Normal 25 21 3 2" xfId="7052"/>
    <cellStyle name="Normal 25 22" xfId="2317"/>
    <cellStyle name="Normal 25 22 2" xfId="3184"/>
    <cellStyle name="Normal 25 22 3" xfId="5227"/>
    <cellStyle name="Normal 25 22 3 2" xfId="7053"/>
    <cellStyle name="Normal 25 23" xfId="2318"/>
    <cellStyle name="Normal 25 23 2" xfId="3756"/>
    <cellStyle name="Normal 25 23 3" xfId="5228"/>
    <cellStyle name="Normal 25 23 3 2" xfId="7054"/>
    <cellStyle name="Normal 25 24" xfId="2319"/>
    <cellStyle name="Normal 25 24 2" xfId="3227"/>
    <cellStyle name="Normal 25 24 3" xfId="5229"/>
    <cellStyle name="Normal 25 24 3 2" xfId="7055"/>
    <cellStyle name="Normal 25 25" xfId="2320"/>
    <cellStyle name="Normal 25 25 2" xfId="3047"/>
    <cellStyle name="Normal 25 25 3" xfId="5230"/>
    <cellStyle name="Normal 25 25 3 2" xfId="7056"/>
    <cellStyle name="Normal 25 26" xfId="2321"/>
    <cellStyle name="Normal 25 26 2" xfId="2988"/>
    <cellStyle name="Normal 25 26 3" xfId="5231"/>
    <cellStyle name="Normal 25 26 3 2" xfId="7057"/>
    <cellStyle name="Normal 25 27" xfId="2322"/>
    <cellStyle name="Normal 25 27 2" xfId="3683"/>
    <cellStyle name="Normal 25 27 3" xfId="5232"/>
    <cellStyle name="Normal 25 27 3 2" xfId="7058"/>
    <cellStyle name="Normal 25 28" xfId="2323"/>
    <cellStyle name="Normal 25 28 2" xfId="3036"/>
    <cellStyle name="Normal 25 28 3" xfId="5233"/>
    <cellStyle name="Normal 25 28 3 2" xfId="7059"/>
    <cellStyle name="Normal 25 29" xfId="2324"/>
    <cellStyle name="Normal 25 29 2" xfId="3044"/>
    <cellStyle name="Normal 25 29 3" xfId="5234"/>
    <cellStyle name="Normal 25 29 3 2" xfId="7060"/>
    <cellStyle name="Normal 25 3" xfId="2325"/>
    <cellStyle name="Normal 25 3 2" xfId="2927"/>
    <cellStyle name="Normal 25 3 3" xfId="5235"/>
    <cellStyle name="Normal 25 3 3 2" xfId="7061"/>
    <cellStyle name="Normal 25 30" xfId="2326"/>
    <cellStyle name="Normal 25 30 2" xfId="3684"/>
    <cellStyle name="Normal 25 30 3" xfId="5236"/>
    <cellStyle name="Normal 25 30 3 2" xfId="7062"/>
    <cellStyle name="Normal 25 31" xfId="2327"/>
    <cellStyle name="Normal 25 31 2" xfId="2833"/>
    <cellStyle name="Normal 25 31 3" xfId="5237"/>
    <cellStyle name="Normal 25 31 3 2" xfId="7063"/>
    <cellStyle name="Normal 25 32" xfId="2328"/>
    <cellStyle name="Normal 25 32 2" xfId="3195"/>
    <cellStyle name="Normal 25 32 3" xfId="5238"/>
    <cellStyle name="Normal 25 32 3 2" xfId="7064"/>
    <cellStyle name="Normal 25 33" xfId="2329"/>
    <cellStyle name="Normal 25 33 2" xfId="3164"/>
    <cellStyle name="Normal 25 33 3" xfId="5239"/>
    <cellStyle name="Normal 25 33 3 2" xfId="7065"/>
    <cellStyle name="Normal 25 4" xfId="2330"/>
    <cellStyle name="Normal 25 4 2" xfId="3685"/>
    <cellStyle name="Normal 25 4 3" xfId="5240"/>
    <cellStyle name="Normal 25 4 3 2" xfId="7066"/>
    <cellStyle name="Normal 25 5" xfId="2331"/>
    <cellStyle name="Normal 25 5 2" xfId="2957"/>
    <cellStyle name="Normal 25 5 3" xfId="5241"/>
    <cellStyle name="Normal 25 5 3 2" xfId="7067"/>
    <cellStyle name="Normal 25 6" xfId="2332"/>
    <cellStyle name="Normal 25 6 2" xfId="2963"/>
    <cellStyle name="Normal 25 6 3" xfId="5242"/>
    <cellStyle name="Normal 25 6 3 2" xfId="7068"/>
    <cellStyle name="Normal 25 7" xfId="2333"/>
    <cellStyle name="Normal 25 7 2" xfId="3021"/>
    <cellStyle name="Normal 25 7 3" xfId="5243"/>
    <cellStyle name="Normal 25 7 3 2" xfId="7069"/>
    <cellStyle name="Normal 25 8" xfId="2334"/>
    <cellStyle name="Normal 25 8 2" xfId="3686"/>
    <cellStyle name="Normal 25 8 3" xfId="5244"/>
    <cellStyle name="Normal 25 8 3 2" xfId="7070"/>
    <cellStyle name="Normal 25 9" xfId="2335"/>
    <cellStyle name="Normal 25 9 2" xfId="3029"/>
    <cellStyle name="Normal 25 9 3" xfId="5245"/>
    <cellStyle name="Normal 25 9 3 2" xfId="7071"/>
    <cellStyle name="Normal 250" xfId="2336"/>
    <cellStyle name="Normal 250 2" xfId="1283"/>
    <cellStyle name="Normal 250 2 2" xfId="1909"/>
    <cellStyle name="Normal 250 2 3" xfId="4475"/>
    <cellStyle name="Normal 250 2 3 2" xfId="6301"/>
    <cellStyle name="Normal 250 3" xfId="5246"/>
    <cellStyle name="Normal 250 3 2" xfId="7072"/>
    <cellStyle name="Normal 251" xfId="2337"/>
    <cellStyle name="Normal 251 2" xfId="1446"/>
    <cellStyle name="Normal 251 2 2" xfId="1654"/>
    <cellStyle name="Normal 251 2 3" xfId="4612"/>
    <cellStyle name="Normal 251 2 3 2" xfId="6438"/>
    <cellStyle name="Normal 251 3" xfId="5247"/>
    <cellStyle name="Normal 251 3 2" xfId="7073"/>
    <cellStyle name="Normal 252" xfId="1306"/>
    <cellStyle name="Normal 252 2" xfId="1257"/>
    <cellStyle name="Normal 252 2 2" xfId="1933"/>
    <cellStyle name="Normal 252 2 3" xfId="4451"/>
    <cellStyle name="Normal 252 2 3 2" xfId="6277"/>
    <cellStyle name="Normal 252 3" xfId="1889"/>
    <cellStyle name="Normal 252 4" xfId="4495"/>
    <cellStyle name="Normal 252 4 2" xfId="6321"/>
    <cellStyle name="Normal 253" xfId="2340"/>
    <cellStyle name="Normal 253 2" xfId="1270"/>
    <cellStyle name="Normal 253 2 2" xfId="1922"/>
    <cellStyle name="Normal 253 2 3" xfId="4462"/>
    <cellStyle name="Normal 253 2 3 2" xfId="6288"/>
    <cellStyle name="Normal 253 3" xfId="5248"/>
    <cellStyle name="Normal 253 3 2" xfId="7074"/>
    <cellStyle name="Normal 254" xfId="1316"/>
    <cellStyle name="Normal 254 2" xfId="1398"/>
    <cellStyle name="Normal 254 2 2" xfId="1729"/>
    <cellStyle name="Normal 254 2 3" xfId="4573"/>
    <cellStyle name="Normal 254 2 3 2" xfId="6399"/>
    <cellStyle name="Normal 254 3" xfId="1880"/>
    <cellStyle name="Normal 254 4" xfId="4504"/>
    <cellStyle name="Normal 254 4 2" xfId="6330"/>
    <cellStyle name="Normal 255" xfId="1259"/>
    <cellStyle name="Normal 255 2" xfId="1337"/>
    <cellStyle name="Normal 255 2 2" xfId="1824"/>
    <cellStyle name="Normal 255 2 3" xfId="4519"/>
    <cellStyle name="Normal 255 2 3 2" xfId="6345"/>
    <cellStyle name="Normal 255 3" xfId="1932"/>
    <cellStyle name="Normal 255 4" xfId="4452"/>
    <cellStyle name="Normal 255 4 2" xfId="6278"/>
    <cellStyle name="Normal 256" xfId="5659"/>
    <cellStyle name="Normal 256 2" xfId="7506"/>
    <cellStyle name="Normal 257" xfId="5680"/>
    <cellStyle name="Normal 257 2" xfId="7512"/>
    <cellStyle name="Normal 26" xfId="99"/>
    <cellStyle name="Normal 26 10" xfId="390"/>
    <cellStyle name="Normal 26 10 2" xfId="687"/>
    <cellStyle name="Normal 26 10 3" xfId="1076"/>
    <cellStyle name="Normal 26 10 4" xfId="4220"/>
    <cellStyle name="Normal 26 10 4 2" xfId="6050"/>
    <cellStyle name="Normal 26 11" xfId="391"/>
    <cellStyle name="Normal 26 11 2" xfId="636"/>
    <cellStyle name="Normal 26 11 3" xfId="1077"/>
    <cellStyle name="Normal 26 11 4" xfId="4221"/>
    <cellStyle name="Normal 26 11 4 2" xfId="6051"/>
    <cellStyle name="Normal 26 12" xfId="389"/>
    <cellStyle name="Normal 26 12 2" xfId="1075"/>
    <cellStyle name="Normal 26 12 3" xfId="4219"/>
    <cellStyle name="Normal 26 12 3 2" xfId="6049"/>
    <cellStyle name="Normal 26 13" xfId="806"/>
    <cellStyle name="Normal 26 14" xfId="3835"/>
    <cellStyle name="Normal 26 14 2" xfId="5733"/>
    <cellStyle name="Normal 26 2" xfId="392"/>
    <cellStyle name="Normal 26 2 2" xfId="562"/>
    <cellStyle name="Normal 26 2 3" xfId="1078"/>
    <cellStyle name="Normal 26 2 4" xfId="4222"/>
    <cellStyle name="Normal 26 2 4 2" xfId="6052"/>
    <cellStyle name="Normal 26 2 5" xfId="3836"/>
    <cellStyle name="Normal 26 3" xfId="393"/>
    <cellStyle name="Normal 26 3 2" xfId="688"/>
    <cellStyle name="Normal 26 3 3" xfId="1079"/>
    <cellStyle name="Normal 26 3 4" xfId="4223"/>
    <cellStyle name="Normal 26 3 4 2" xfId="6053"/>
    <cellStyle name="Normal 26 4" xfId="394"/>
    <cellStyle name="Normal 26 4 2" xfId="637"/>
    <cellStyle name="Normal 26 4 3" xfId="1080"/>
    <cellStyle name="Normal 26 4 4" xfId="4224"/>
    <cellStyle name="Normal 26 4 4 2" xfId="6054"/>
    <cellStyle name="Normal 26 5" xfId="395"/>
    <cellStyle name="Normal 26 5 2" xfId="689"/>
    <cellStyle name="Normal 26 5 3" xfId="1081"/>
    <cellStyle name="Normal 26 5 4" xfId="4225"/>
    <cellStyle name="Normal 26 5 4 2" xfId="6055"/>
    <cellStyle name="Normal 26 6" xfId="396"/>
    <cellStyle name="Normal 26 6 2" xfId="596"/>
    <cellStyle name="Normal 26 6 3" xfId="1082"/>
    <cellStyle name="Normal 26 6 4" xfId="4226"/>
    <cellStyle name="Normal 26 6 4 2" xfId="6056"/>
    <cellStyle name="Normal 26 7" xfId="397"/>
    <cellStyle name="Normal 26 7 2" xfId="690"/>
    <cellStyle name="Normal 26 7 3" xfId="1083"/>
    <cellStyle name="Normal 26 7 4" xfId="4227"/>
    <cellStyle name="Normal 26 7 4 2" xfId="6057"/>
    <cellStyle name="Normal 26 8" xfId="398"/>
    <cellStyle name="Normal 26 8 2" xfId="638"/>
    <cellStyle name="Normal 26 8 3" xfId="1084"/>
    <cellStyle name="Normal 26 8 4" xfId="4228"/>
    <cellStyle name="Normal 26 8 4 2" xfId="6058"/>
    <cellStyle name="Normal 26 9" xfId="399"/>
    <cellStyle name="Normal 26 9 2" xfId="691"/>
    <cellStyle name="Normal 26 9 3" xfId="1085"/>
    <cellStyle name="Normal 26 9 4" xfId="4229"/>
    <cellStyle name="Normal 26 9 4 2" xfId="6059"/>
    <cellStyle name="Normal 27" xfId="24"/>
    <cellStyle name="Normal 27 10" xfId="2349"/>
    <cellStyle name="Normal 27 10 2" xfId="3052"/>
    <cellStyle name="Normal 27 10 3" xfId="5249"/>
    <cellStyle name="Normal 27 10 3 2" xfId="7075"/>
    <cellStyle name="Normal 27 11" xfId="2350"/>
    <cellStyle name="Normal 27 11 2" xfId="2802"/>
    <cellStyle name="Normal 27 11 3" xfId="5250"/>
    <cellStyle name="Normal 27 11 3 2" xfId="7076"/>
    <cellStyle name="Normal 27 12" xfId="2351"/>
    <cellStyle name="Normal 27 12 2" xfId="2974"/>
    <cellStyle name="Normal 27 12 3" xfId="5251"/>
    <cellStyle name="Normal 27 12 3 2" xfId="7077"/>
    <cellStyle name="Normal 27 13" xfId="2352"/>
    <cellStyle name="Normal 27 13 2" xfId="3728"/>
    <cellStyle name="Normal 27 13 3" xfId="5252"/>
    <cellStyle name="Normal 27 13 3 2" xfId="7078"/>
    <cellStyle name="Normal 27 14" xfId="2353"/>
    <cellStyle name="Normal 27 14 2" xfId="3688"/>
    <cellStyle name="Normal 27 14 3" xfId="5253"/>
    <cellStyle name="Normal 27 14 3 2" xfId="7079"/>
    <cellStyle name="Normal 27 15" xfId="2354"/>
    <cellStyle name="Normal 27 15 2" xfId="3177"/>
    <cellStyle name="Normal 27 15 3" xfId="5254"/>
    <cellStyle name="Normal 27 15 3 2" xfId="7080"/>
    <cellStyle name="Normal 27 16" xfId="2355"/>
    <cellStyle name="Normal 27 16 2" xfId="3185"/>
    <cellStyle name="Normal 27 16 3" xfId="5255"/>
    <cellStyle name="Normal 27 16 3 2" xfId="7081"/>
    <cellStyle name="Normal 27 17" xfId="2356"/>
    <cellStyle name="Normal 27 17 2" xfId="3316"/>
    <cellStyle name="Normal 27 17 3" xfId="5256"/>
    <cellStyle name="Normal 27 17 3 2" xfId="7082"/>
    <cellStyle name="Normal 27 18" xfId="2357"/>
    <cellStyle name="Normal 27 18 2" xfId="2933"/>
    <cellStyle name="Normal 27 18 3" xfId="5257"/>
    <cellStyle name="Normal 27 18 3 2" xfId="7083"/>
    <cellStyle name="Normal 27 19" xfId="2358"/>
    <cellStyle name="Normal 27 19 2" xfId="3049"/>
    <cellStyle name="Normal 27 19 3" xfId="5258"/>
    <cellStyle name="Normal 27 19 3 2" xfId="7084"/>
    <cellStyle name="Normal 27 2" xfId="400"/>
    <cellStyle name="Normal 27 2 2" xfId="692"/>
    <cellStyle name="Normal 27 2 3" xfId="1086"/>
    <cellStyle name="Normal 27 2 4" xfId="4230"/>
    <cellStyle name="Normal 27 2 4 2" xfId="6060"/>
    <cellStyle name="Normal 27 20" xfId="2359"/>
    <cellStyle name="Normal 27 20 2" xfId="2808"/>
    <cellStyle name="Normal 27 20 3" xfId="5259"/>
    <cellStyle name="Normal 27 20 3 2" xfId="7085"/>
    <cellStyle name="Normal 27 21" xfId="2360"/>
    <cellStyle name="Normal 27 21 2" xfId="3733"/>
    <cellStyle name="Normal 27 21 3" xfId="5260"/>
    <cellStyle name="Normal 27 21 3 2" xfId="7086"/>
    <cellStyle name="Normal 27 22" xfId="2361"/>
    <cellStyle name="Normal 27 22 2" xfId="3377"/>
    <cellStyle name="Normal 27 22 3" xfId="5261"/>
    <cellStyle name="Normal 27 22 3 2" xfId="7087"/>
    <cellStyle name="Normal 27 23" xfId="2362"/>
    <cellStyle name="Normal 27 23 2" xfId="3589"/>
    <cellStyle name="Normal 27 23 3" xfId="5262"/>
    <cellStyle name="Normal 27 23 3 2" xfId="7088"/>
    <cellStyle name="Normal 27 24" xfId="2363"/>
    <cellStyle name="Normal 27 24 2" xfId="3496"/>
    <cellStyle name="Normal 27 24 3" xfId="5263"/>
    <cellStyle name="Normal 27 24 3 2" xfId="7089"/>
    <cellStyle name="Normal 27 25" xfId="2364"/>
    <cellStyle name="Normal 27 25 2" xfId="3050"/>
    <cellStyle name="Normal 27 25 3" xfId="5264"/>
    <cellStyle name="Normal 27 25 3 2" xfId="7090"/>
    <cellStyle name="Normal 27 26" xfId="2365"/>
    <cellStyle name="Normal 27 26 2" xfId="3394"/>
    <cellStyle name="Normal 27 26 3" xfId="5265"/>
    <cellStyle name="Normal 27 26 3 2" xfId="7091"/>
    <cellStyle name="Normal 27 27" xfId="2366"/>
    <cellStyle name="Normal 27 27 2" xfId="2916"/>
    <cellStyle name="Normal 27 27 3" xfId="5266"/>
    <cellStyle name="Normal 27 27 3 2" xfId="7092"/>
    <cellStyle name="Normal 27 28" xfId="2367"/>
    <cellStyle name="Normal 27 28 2" xfId="3497"/>
    <cellStyle name="Normal 27 28 3" xfId="5267"/>
    <cellStyle name="Normal 27 28 3 2" xfId="7093"/>
    <cellStyle name="Normal 27 29" xfId="2368"/>
    <cellStyle name="Normal 27 29 2" xfId="3143"/>
    <cellStyle name="Normal 27 29 3" xfId="5268"/>
    <cellStyle name="Normal 27 29 3 2" xfId="7094"/>
    <cellStyle name="Normal 27 3" xfId="2369"/>
    <cellStyle name="Normal 27 3 2" xfId="3375"/>
    <cellStyle name="Normal 27 3 3" xfId="5269"/>
    <cellStyle name="Normal 27 3 3 2" xfId="7095"/>
    <cellStyle name="Normal 27 30" xfId="2370"/>
    <cellStyle name="Normal 27 30 2" xfId="2800"/>
    <cellStyle name="Normal 27 30 3" xfId="5270"/>
    <cellStyle name="Normal 27 30 3 2" xfId="7096"/>
    <cellStyle name="Normal 27 31" xfId="2371"/>
    <cellStyle name="Normal 27 31 2" xfId="3509"/>
    <cellStyle name="Normal 27 31 3" xfId="5271"/>
    <cellStyle name="Normal 27 31 3 2" xfId="7097"/>
    <cellStyle name="Normal 27 32" xfId="2372"/>
    <cellStyle name="Normal 27 32 2" xfId="3133"/>
    <cellStyle name="Normal 27 32 3" xfId="5272"/>
    <cellStyle name="Normal 27 32 3 2" xfId="7098"/>
    <cellStyle name="Normal 27 4" xfId="2373"/>
    <cellStyle name="Normal 27 4 2" xfId="3586"/>
    <cellStyle name="Normal 27 4 3" xfId="5273"/>
    <cellStyle name="Normal 27 4 3 2" xfId="7099"/>
    <cellStyle name="Normal 27 5" xfId="2374"/>
    <cellStyle name="Normal 27 5 2" xfId="3511"/>
    <cellStyle name="Normal 27 5 3" xfId="5274"/>
    <cellStyle name="Normal 27 5 3 2" xfId="7100"/>
    <cellStyle name="Normal 27 6" xfId="2375"/>
    <cellStyle name="Normal 27 6 2" xfId="3512"/>
    <cellStyle name="Normal 27 6 3" xfId="5275"/>
    <cellStyle name="Normal 27 6 3 2" xfId="7101"/>
    <cellStyle name="Normal 27 7" xfId="2376"/>
    <cellStyle name="Normal 27 7 2" xfId="3513"/>
    <cellStyle name="Normal 27 7 3" xfId="5276"/>
    <cellStyle name="Normal 27 7 3 2" xfId="7102"/>
    <cellStyle name="Normal 27 8" xfId="2377"/>
    <cellStyle name="Normal 27 8 2" xfId="3514"/>
    <cellStyle name="Normal 27 8 3" xfId="5277"/>
    <cellStyle name="Normal 27 8 3 2" xfId="7103"/>
    <cellStyle name="Normal 27 9" xfId="2378"/>
    <cellStyle name="Normal 27 9 2" xfId="3641"/>
    <cellStyle name="Normal 27 9 3" xfId="5278"/>
    <cellStyle name="Normal 27 9 3 2" xfId="7104"/>
    <cellStyle name="Normal 28" xfId="25"/>
    <cellStyle name="Normal 28 10" xfId="2379"/>
    <cellStyle name="Normal 28 10 2" xfId="3515"/>
    <cellStyle name="Normal 28 10 3" xfId="5279"/>
    <cellStyle name="Normal 28 10 3 2" xfId="7105"/>
    <cellStyle name="Normal 28 11" xfId="2380"/>
    <cellStyle name="Normal 28 11 2" xfId="3516"/>
    <cellStyle name="Normal 28 11 3" xfId="5280"/>
    <cellStyle name="Normal 28 11 3 2" xfId="7106"/>
    <cellStyle name="Normal 28 12" xfId="2381"/>
    <cellStyle name="Normal 28 12 2" xfId="3517"/>
    <cellStyle name="Normal 28 12 3" xfId="5281"/>
    <cellStyle name="Normal 28 12 3 2" xfId="7107"/>
    <cellStyle name="Normal 28 13" xfId="2382"/>
    <cellStyle name="Normal 28 13 2" xfId="2890"/>
    <cellStyle name="Normal 28 13 3" xfId="5282"/>
    <cellStyle name="Normal 28 13 3 2" xfId="7108"/>
    <cellStyle name="Normal 28 14" xfId="2383"/>
    <cellStyle name="Normal 28 14 2" xfId="3030"/>
    <cellStyle name="Normal 28 14 3" xfId="5283"/>
    <cellStyle name="Normal 28 14 3 2" xfId="7109"/>
    <cellStyle name="Normal 28 15" xfId="2384"/>
    <cellStyle name="Normal 28 15 2" xfId="3507"/>
    <cellStyle name="Normal 28 15 3" xfId="5284"/>
    <cellStyle name="Normal 28 15 3 2" xfId="7110"/>
    <cellStyle name="Normal 28 16" xfId="2385"/>
    <cellStyle name="Normal 28 16 2" xfId="3217"/>
    <cellStyle name="Normal 28 16 3" xfId="5285"/>
    <cellStyle name="Normal 28 16 3 2" xfId="7111"/>
    <cellStyle name="Normal 28 17" xfId="2386"/>
    <cellStyle name="Normal 28 17 2" xfId="3277"/>
    <cellStyle name="Normal 28 17 3" xfId="5286"/>
    <cellStyle name="Normal 28 17 3 2" xfId="7112"/>
    <cellStyle name="Normal 28 18" xfId="2387"/>
    <cellStyle name="Normal 28 18 2" xfId="3275"/>
    <cellStyle name="Normal 28 18 3" xfId="5287"/>
    <cellStyle name="Normal 28 18 3 2" xfId="7113"/>
    <cellStyle name="Normal 28 19" xfId="2388"/>
    <cellStyle name="Normal 28 19 2" xfId="3173"/>
    <cellStyle name="Normal 28 19 3" xfId="5288"/>
    <cellStyle name="Normal 28 19 3 2" xfId="7114"/>
    <cellStyle name="Normal 28 2" xfId="401"/>
    <cellStyle name="Normal 28 2 2" xfId="693"/>
    <cellStyle name="Normal 28 2 3" xfId="1087"/>
    <cellStyle name="Normal 28 2 4" xfId="4231"/>
    <cellStyle name="Normal 28 2 4 2" xfId="6061"/>
    <cellStyle name="Normal 28 20" xfId="2389"/>
    <cellStyle name="Normal 28 20 2" xfId="3122"/>
    <cellStyle name="Normal 28 20 3" xfId="5289"/>
    <cellStyle name="Normal 28 20 3 2" xfId="7115"/>
    <cellStyle name="Normal 28 21" xfId="2390"/>
    <cellStyle name="Normal 28 21 2" xfId="3262"/>
    <cellStyle name="Normal 28 21 3" xfId="5290"/>
    <cellStyle name="Normal 28 21 3 2" xfId="7116"/>
    <cellStyle name="Normal 28 22" xfId="2391"/>
    <cellStyle name="Normal 28 22 2" xfId="3518"/>
    <cellStyle name="Normal 28 22 3" xfId="5291"/>
    <cellStyle name="Normal 28 22 3 2" xfId="7117"/>
    <cellStyle name="Normal 28 23" xfId="2392"/>
    <cellStyle name="Normal 28 23 2" xfId="3519"/>
    <cellStyle name="Normal 28 23 3" xfId="5292"/>
    <cellStyle name="Normal 28 23 3 2" xfId="7118"/>
    <cellStyle name="Normal 28 24" xfId="2393"/>
    <cellStyle name="Normal 28 24 2" xfId="3520"/>
    <cellStyle name="Normal 28 24 3" xfId="5293"/>
    <cellStyle name="Normal 28 24 3 2" xfId="7119"/>
    <cellStyle name="Normal 28 25" xfId="2394"/>
    <cellStyle name="Normal 28 25 2" xfId="3521"/>
    <cellStyle name="Normal 28 25 3" xfId="5294"/>
    <cellStyle name="Normal 28 25 3 2" xfId="7120"/>
    <cellStyle name="Normal 28 26" xfId="2395"/>
    <cellStyle name="Normal 28 26 2" xfId="3522"/>
    <cellStyle name="Normal 28 26 3" xfId="5295"/>
    <cellStyle name="Normal 28 26 3 2" xfId="7121"/>
    <cellStyle name="Normal 28 27" xfId="2396"/>
    <cellStyle name="Normal 28 27 2" xfId="3131"/>
    <cellStyle name="Normal 28 27 3" xfId="5296"/>
    <cellStyle name="Normal 28 27 3 2" xfId="7122"/>
    <cellStyle name="Normal 28 28" xfId="2397"/>
    <cellStyle name="Normal 28 28 2" xfId="3587"/>
    <cellStyle name="Normal 28 28 3" xfId="5297"/>
    <cellStyle name="Normal 28 28 3 2" xfId="7123"/>
    <cellStyle name="Normal 28 29" xfId="2398"/>
    <cellStyle name="Normal 28 29 2" xfId="3523"/>
    <cellStyle name="Normal 28 29 3" xfId="5298"/>
    <cellStyle name="Normal 28 29 3 2" xfId="7124"/>
    <cellStyle name="Normal 28 3" xfId="2399"/>
    <cellStyle name="Normal 28 3 2" xfId="3524"/>
    <cellStyle name="Normal 28 3 3" xfId="5299"/>
    <cellStyle name="Normal 28 3 3 2" xfId="7125"/>
    <cellStyle name="Normal 28 30" xfId="2400"/>
    <cellStyle name="Normal 28 30 2" xfId="3525"/>
    <cellStyle name="Normal 28 30 3" xfId="5300"/>
    <cellStyle name="Normal 28 30 3 2" xfId="7126"/>
    <cellStyle name="Normal 28 31" xfId="2401"/>
    <cellStyle name="Normal 28 31 2" xfId="3526"/>
    <cellStyle name="Normal 28 31 3" xfId="5301"/>
    <cellStyle name="Normal 28 31 3 2" xfId="7127"/>
    <cellStyle name="Normal 28 4" xfId="2402"/>
    <cellStyle name="Normal 28 4 2" xfId="3240"/>
    <cellStyle name="Normal 28 4 3" xfId="5302"/>
    <cellStyle name="Normal 28 4 3 2" xfId="7128"/>
    <cellStyle name="Normal 28 5" xfId="2403"/>
    <cellStyle name="Normal 28 5 2" xfId="3381"/>
    <cellStyle name="Normal 28 5 3" xfId="5303"/>
    <cellStyle name="Normal 28 5 3 2" xfId="7129"/>
    <cellStyle name="Normal 28 6" xfId="2404"/>
    <cellStyle name="Normal 28 6 2" xfId="3527"/>
    <cellStyle name="Normal 28 6 3" xfId="5304"/>
    <cellStyle name="Normal 28 6 3 2" xfId="7130"/>
    <cellStyle name="Normal 28 7" xfId="2405"/>
    <cellStyle name="Normal 28 7 2" xfId="3528"/>
    <cellStyle name="Normal 28 7 3" xfId="5305"/>
    <cellStyle name="Normal 28 7 3 2" xfId="7131"/>
    <cellStyle name="Normal 28 8" xfId="2406"/>
    <cellStyle name="Normal 28 8 2" xfId="3529"/>
    <cellStyle name="Normal 28 8 3" xfId="5306"/>
    <cellStyle name="Normal 28 8 3 2" xfId="7132"/>
    <cellStyle name="Normal 28 9" xfId="2407"/>
    <cellStyle name="Normal 28 9 2" xfId="3749"/>
    <cellStyle name="Normal 28 9 3" xfId="5307"/>
    <cellStyle name="Normal 28 9 3 2" xfId="7133"/>
    <cellStyle name="Normal 29" xfId="26"/>
    <cellStyle name="Normal 29 10" xfId="2408"/>
    <cellStyle name="Normal 29 10 2" xfId="2911"/>
    <cellStyle name="Normal 29 10 3" xfId="5308"/>
    <cellStyle name="Normal 29 10 3 2" xfId="7134"/>
    <cellStyle name="Normal 29 11" xfId="2409"/>
    <cellStyle name="Normal 29 11 2" xfId="3689"/>
    <cellStyle name="Normal 29 11 3" xfId="5309"/>
    <cellStyle name="Normal 29 11 3 2" xfId="7135"/>
    <cellStyle name="Normal 29 12" xfId="2410"/>
    <cellStyle name="Normal 29 12 2" xfId="3119"/>
    <cellStyle name="Normal 29 12 3" xfId="5310"/>
    <cellStyle name="Normal 29 12 3 2" xfId="7136"/>
    <cellStyle name="Normal 29 13" xfId="2411"/>
    <cellStyle name="Normal 29 13 2" xfId="3374"/>
    <cellStyle name="Normal 29 13 3" xfId="5311"/>
    <cellStyle name="Normal 29 13 3 2" xfId="7137"/>
    <cellStyle name="Normal 29 14" xfId="2412"/>
    <cellStyle name="Normal 29 14 2" xfId="3142"/>
    <cellStyle name="Normal 29 14 3" xfId="5312"/>
    <cellStyle name="Normal 29 14 3 2" xfId="7138"/>
    <cellStyle name="Normal 29 15" xfId="2413"/>
    <cellStyle name="Normal 29 15 2" xfId="2947"/>
    <cellStyle name="Normal 29 15 3" xfId="5313"/>
    <cellStyle name="Normal 29 15 3 2" xfId="7139"/>
    <cellStyle name="Normal 29 16" xfId="2414"/>
    <cellStyle name="Normal 29 16 2" xfId="2958"/>
    <cellStyle name="Normal 29 16 3" xfId="5314"/>
    <cellStyle name="Normal 29 16 3 2" xfId="7140"/>
    <cellStyle name="Normal 29 17" xfId="2415"/>
    <cellStyle name="Normal 29 17 2" xfId="3534"/>
    <cellStyle name="Normal 29 17 3" xfId="5315"/>
    <cellStyle name="Normal 29 17 3 2" xfId="7141"/>
    <cellStyle name="Normal 29 18" xfId="2416"/>
    <cellStyle name="Normal 29 18 2" xfId="3252"/>
    <cellStyle name="Normal 29 18 3" xfId="5316"/>
    <cellStyle name="Normal 29 18 3 2" xfId="7142"/>
    <cellStyle name="Normal 29 19" xfId="2417"/>
    <cellStyle name="Normal 29 19 2" xfId="2862"/>
    <cellStyle name="Normal 29 19 3" xfId="5317"/>
    <cellStyle name="Normal 29 19 3 2" xfId="7143"/>
    <cellStyle name="Normal 29 2" xfId="402"/>
    <cellStyle name="Normal 29 2 2" xfId="574"/>
    <cellStyle name="Normal 29 2 3" xfId="1088"/>
    <cellStyle name="Normal 29 2 4" xfId="4232"/>
    <cellStyle name="Normal 29 2 4 2" xfId="6062"/>
    <cellStyle name="Normal 29 20" xfId="2418"/>
    <cellStyle name="Normal 29 20 2" xfId="3535"/>
    <cellStyle name="Normal 29 20 3" xfId="5318"/>
    <cellStyle name="Normal 29 20 3 2" xfId="7144"/>
    <cellStyle name="Normal 29 21" xfId="2419"/>
    <cellStyle name="Normal 29 21 2" xfId="3536"/>
    <cellStyle name="Normal 29 21 3" xfId="5319"/>
    <cellStyle name="Normal 29 21 3 2" xfId="7145"/>
    <cellStyle name="Normal 29 22" xfId="2420"/>
    <cellStyle name="Normal 29 22 2" xfId="3253"/>
    <cellStyle name="Normal 29 22 3" xfId="5320"/>
    <cellStyle name="Normal 29 22 3 2" xfId="7146"/>
    <cellStyle name="Normal 29 23" xfId="2421"/>
    <cellStyle name="Normal 29 23 2" xfId="3376"/>
    <cellStyle name="Normal 29 23 3" xfId="5321"/>
    <cellStyle name="Normal 29 23 3 2" xfId="7147"/>
    <cellStyle name="Normal 29 24" xfId="2422"/>
    <cellStyle name="Normal 29 24 2" xfId="3537"/>
    <cellStyle name="Normal 29 24 3" xfId="5322"/>
    <cellStyle name="Normal 29 24 3 2" xfId="7148"/>
    <cellStyle name="Normal 29 25" xfId="2423"/>
    <cellStyle name="Normal 29 25 2" xfId="3074"/>
    <cellStyle name="Normal 29 25 3" xfId="5323"/>
    <cellStyle name="Normal 29 25 3 2" xfId="7149"/>
    <cellStyle name="Normal 29 26" xfId="2424"/>
    <cellStyle name="Normal 29 26 2" xfId="3013"/>
    <cellStyle name="Normal 29 26 3" xfId="5324"/>
    <cellStyle name="Normal 29 26 3 2" xfId="7150"/>
    <cellStyle name="Normal 29 27" xfId="2425"/>
    <cellStyle name="Normal 29 27 2" xfId="2844"/>
    <cellStyle name="Normal 29 27 3" xfId="5325"/>
    <cellStyle name="Normal 29 27 3 2" xfId="7151"/>
    <cellStyle name="Normal 29 28" xfId="2426"/>
    <cellStyle name="Normal 29 28 2" xfId="3610"/>
    <cellStyle name="Normal 29 28 3" xfId="5326"/>
    <cellStyle name="Normal 29 28 3 2" xfId="7152"/>
    <cellStyle name="Normal 29 29" xfId="2427"/>
    <cellStyle name="Normal 29 29 2" xfId="2816"/>
    <cellStyle name="Normal 29 29 3" xfId="5327"/>
    <cellStyle name="Normal 29 29 3 2" xfId="7153"/>
    <cellStyle name="Normal 29 3" xfId="2428"/>
    <cellStyle name="Normal 29 3 2" xfId="3031"/>
    <cellStyle name="Normal 29 3 3" xfId="5328"/>
    <cellStyle name="Normal 29 3 3 2" xfId="7154"/>
    <cellStyle name="Normal 29 30" xfId="2429"/>
    <cellStyle name="Normal 29 30 2" xfId="3690"/>
    <cellStyle name="Normal 29 30 3" xfId="5329"/>
    <cellStyle name="Normal 29 30 3 2" xfId="7155"/>
    <cellStyle name="Normal 29 4" xfId="2430"/>
    <cellStyle name="Normal 29 4 2" xfId="3186"/>
    <cellStyle name="Normal 29 4 3" xfId="5330"/>
    <cellStyle name="Normal 29 4 3 2" xfId="7156"/>
    <cellStyle name="Normal 29 5" xfId="2431"/>
    <cellStyle name="Normal 29 5 2" xfId="3737"/>
    <cellStyle name="Normal 29 5 3" xfId="5331"/>
    <cellStyle name="Normal 29 5 3 2" xfId="7157"/>
    <cellStyle name="Normal 29 6" xfId="2432"/>
    <cellStyle name="Normal 29 6 2" xfId="3011"/>
    <cellStyle name="Normal 29 6 3" xfId="5332"/>
    <cellStyle name="Normal 29 6 3 2" xfId="7158"/>
    <cellStyle name="Normal 29 7" xfId="2433"/>
    <cellStyle name="Normal 29 7 2" xfId="3691"/>
    <cellStyle name="Normal 29 7 3" xfId="5333"/>
    <cellStyle name="Normal 29 7 3 2" xfId="7159"/>
    <cellStyle name="Normal 29 8" xfId="2434"/>
    <cellStyle name="Normal 29 8 2" xfId="3037"/>
    <cellStyle name="Normal 29 8 3" xfId="5334"/>
    <cellStyle name="Normal 29 8 3 2" xfId="7160"/>
    <cellStyle name="Normal 29 9" xfId="2435"/>
    <cellStyle name="Normal 29 9 2" xfId="2970"/>
    <cellStyle name="Normal 29 9 3" xfId="5335"/>
    <cellStyle name="Normal 29 9 3 2" xfId="7161"/>
    <cellStyle name="Normal 3" xfId="3"/>
    <cellStyle name="Normal 3 10" xfId="639"/>
    <cellStyle name="Normal 3 10 2" xfId="2499"/>
    <cellStyle name="Normal 3 10 3" xfId="4413"/>
    <cellStyle name="Normal 3 10 3 2" xfId="6242"/>
    <cellStyle name="Normal 3 11" xfId="597"/>
    <cellStyle name="Normal 3 11 2" xfId="2573"/>
    <cellStyle name="Normal 3 11 3" xfId="4401"/>
    <cellStyle name="Normal 3 11 3 2" xfId="6231"/>
    <cellStyle name="Normal 3 12" xfId="640"/>
    <cellStyle name="Normal 3 12 2" xfId="2491"/>
    <cellStyle name="Normal 3 12 3" xfId="4414"/>
    <cellStyle name="Normal 3 12 3 2" xfId="6243"/>
    <cellStyle name="Normal 3 13" xfId="1368"/>
    <cellStyle name="Normal 3 13 2" xfId="1797"/>
    <cellStyle name="Normal 3 13 3" xfId="4547"/>
    <cellStyle name="Normal 3 13 3 2" xfId="6373"/>
    <cellStyle name="Normal 3 14" xfId="1365"/>
    <cellStyle name="Normal 3 14 2" xfId="1800"/>
    <cellStyle name="Normal 3 14 3" xfId="4544"/>
    <cellStyle name="Normal 3 14 3 2" xfId="6370"/>
    <cellStyle name="Normal 3 15" xfId="1325"/>
    <cellStyle name="Normal 3 15 2" xfId="1852"/>
    <cellStyle name="Normal 3 15 3" xfId="4509"/>
    <cellStyle name="Normal 3 15 3 2" xfId="6335"/>
    <cellStyle name="Normal 3 16" xfId="1445"/>
    <cellStyle name="Normal 3 16 2" xfId="1655"/>
    <cellStyle name="Normal 3 16 3" xfId="4611"/>
    <cellStyle name="Normal 3 16 3 2" xfId="6437"/>
    <cellStyle name="Normal 3 17" xfId="1435"/>
    <cellStyle name="Normal 3 17 2" xfId="1701"/>
    <cellStyle name="Normal 3 17 3" xfId="4601"/>
    <cellStyle name="Normal 3 17 3 2" xfId="6427"/>
    <cellStyle name="Normal 3 18" xfId="1380"/>
    <cellStyle name="Normal 3 18 2" xfId="1771"/>
    <cellStyle name="Normal 3 18 3" xfId="4558"/>
    <cellStyle name="Normal 3 18 3 2" xfId="6384"/>
    <cellStyle name="Normal 3 19" xfId="1418"/>
    <cellStyle name="Normal 3 19 2" xfId="1713"/>
    <cellStyle name="Normal 3 19 3" xfId="4589"/>
    <cellStyle name="Normal 3 19 3 2" xfId="6415"/>
    <cellStyle name="Normal 3 2" xfId="404"/>
    <cellStyle name="Normal 3 2 2" xfId="1090"/>
    <cellStyle name="Normal 3 2 2 2" xfId="1438"/>
    <cellStyle name="Normal 3 2 2 2 2" xfId="1424"/>
    <cellStyle name="Normal 3 2 2 2 2 2" xfId="5693"/>
    <cellStyle name="Normal 3 2 2 2 3" xfId="4604"/>
    <cellStyle name="Normal 3 2 2 2 3 2" xfId="6430"/>
    <cellStyle name="Normal 3 2 2 2 4" xfId="6228"/>
    <cellStyle name="Normal 3 2 2 3" xfId="4438"/>
    <cellStyle name="Normal 3 2 2 3 2" xfId="5683"/>
    <cellStyle name="Normal 3 2 2 4" xfId="3839"/>
    <cellStyle name="Normal 3 2 2 4 2" xfId="5700"/>
    <cellStyle name="Normal 3 2 2 5" xfId="5673"/>
    <cellStyle name="Normal 3 2 3" xfId="1427"/>
    <cellStyle name="Normal 3 2 3 2" xfId="7488"/>
    <cellStyle name="Normal 3 2 3 2 2" xfId="5666"/>
    <cellStyle name="Normal 3 2 3 3" xfId="5665"/>
    <cellStyle name="Normal 3 2 3 4" xfId="5672"/>
    <cellStyle name="Normal 3 2 3 5" xfId="7502"/>
    <cellStyle name="Normal 3 2 4" xfId="4234"/>
    <cellStyle name="Normal 3 2 4 2" xfId="6064"/>
    <cellStyle name="Normal 3 2 4 2 2" xfId="7497"/>
    <cellStyle name="Normal 3 2 4 3" xfId="7500"/>
    <cellStyle name="Normal 3 2 4 4" xfId="5678"/>
    <cellStyle name="Normal 3 2 5" xfId="3838"/>
    <cellStyle name="Normal 3 2 5 2" xfId="5735"/>
    <cellStyle name="Normal 3 2 5 2 2" xfId="5677"/>
    <cellStyle name="Normal 3 2 5 3" xfId="5661"/>
    <cellStyle name="Normal 3 2 6" xfId="5695"/>
    <cellStyle name="Normal 3 2 7" xfId="5664"/>
    <cellStyle name="Normal 3 2 8" xfId="5690"/>
    <cellStyle name="Normal 3 20" xfId="1315"/>
    <cellStyle name="Normal 3 20 2" xfId="1881"/>
    <cellStyle name="Normal 3 20 3" xfId="4503"/>
    <cellStyle name="Normal 3 20 3 2" xfId="6329"/>
    <cellStyle name="Normal 3 21" xfId="1409"/>
    <cellStyle name="Normal 3 21 2" xfId="1719"/>
    <cellStyle name="Normal 3 21 3" xfId="4583"/>
    <cellStyle name="Normal 3 21 3 2" xfId="6409"/>
    <cellStyle name="Normal 3 22" xfId="1253"/>
    <cellStyle name="Normal 3 22 2" xfId="1937"/>
    <cellStyle name="Normal 3 22 3" xfId="4447"/>
    <cellStyle name="Normal 3 22 3 2" xfId="6273"/>
    <cellStyle name="Normal 3 23" xfId="1254"/>
    <cellStyle name="Normal 3 23 2" xfId="1936"/>
    <cellStyle name="Normal 3 23 3" xfId="4448"/>
    <cellStyle name="Normal 3 23 3 2" xfId="6274"/>
    <cellStyle name="Normal 3 24" xfId="1353"/>
    <cellStyle name="Normal 3 24 2" xfId="1810"/>
    <cellStyle name="Normal 3 24 3" xfId="4533"/>
    <cellStyle name="Normal 3 24 3 2" xfId="6359"/>
    <cellStyle name="Normal 3 25" xfId="1403"/>
    <cellStyle name="Normal 3 25 2" xfId="1725"/>
    <cellStyle name="Normal 3 25 3" xfId="4577"/>
    <cellStyle name="Normal 3 25 3 2" xfId="6403"/>
    <cellStyle name="Normal 3 26" xfId="1444"/>
    <cellStyle name="Normal 3 26 2" xfId="1656"/>
    <cellStyle name="Normal 3 26 3" xfId="4610"/>
    <cellStyle name="Normal 3 26 3 2" xfId="6436"/>
    <cellStyle name="Normal 3 27" xfId="1372"/>
    <cellStyle name="Normal 3 27 2" xfId="1793"/>
    <cellStyle name="Normal 3 27 3" xfId="4551"/>
    <cellStyle name="Normal 3 27 3 2" xfId="6377"/>
    <cellStyle name="Normal 3 28" xfId="1410"/>
    <cellStyle name="Normal 3 28 2" xfId="1718"/>
    <cellStyle name="Normal 3 28 3" xfId="4584"/>
    <cellStyle name="Normal 3 28 3 2" xfId="6410"/>
    <cellStyle name="Normal 3 29" xfId="1343"/>
    <cellStyle name="Normal 3 29 2" xfId="1818"/>
    <cellStyle name="Normal 3 29 3" xfId="4525"/>
    <cellStyle name="Normal 3 29 3 2" xfId="6351"/>
    <cellStyle name="Normal 3 3" xfId="403"/>
    <cellStyle name="Normal 3 3 2" xfId="641"/>
    <cellStyle name="Normal 3 3 2 2" xfId="7505"/>
    <cellStyle name="Normal 3 3 2 3" xfId="5694"/>
    <cellStyle name="Normal 3 3 3" xfId="1089"/>
    <cellStyle name="Normal 3 3 3 2" xfId="5691"/>
    <cellStyle name="Normal 3 3 4" xfId="4233"/>
    <cellStyle name="Normal 3 3 4 2" xfId="6063"/>
    <cellStyle name="Normal 3 3 4 3" xfId="7496"/>
    <cellStyle name="Normal 3 3 5" xfId="3840"/>
    <cellStyle name="Normal 3 3 6" xfId="5699"/>
    <cellStyle name="Normal 3 30" xfId="230"/>
    <cellStyle name="Normal 3 30 2" xfId="405"/>
    <cellStyle name="Normal 3 30 2 2" xfId="598"/>
    <cellStyle name="Normal 3 30 2 3" xfId="1091"/>
    <cellStyle name="Normal 3 30 2 4" xfId="4235"/>
    <cellStyle name="Normal 3 30 2 4 2" xfId="6065"/>
    <cellStyle name="Normal 3 31" xfId="1286"/>
    <cellStyle name="Normal 3 31 2" xfId="1906"/>
    <cellStyle name="Normal 3 31 3" xfId="4478"/>
    <cellStyle name="Normal 3 31 3 2" xfId="6304"/>
    <cellStyle name="Normal 3 32" xfId="1338"/>
    <cellStyle name="Normal 3 32 2" xfId="1823"/>
    <cellStyle name="Normal 3 32 3" xfId="4520"/>
    <cellStyle name="Normal 3 32 3 2" xfId="6346"/>
    <cellStyle name="Normal 3 33" xfId="1378"/>
    <cellStyle name="Normal 3 33 2" xfId="1788"/>
    <cellStyle name="Normal 3 33 3" xfId="4556"/>
    <cellStyle name="Normal 3 33 3 2" xfId="6382"/>
    <cellStyle name="Normal 3 34" xfId="1287"/>
    <cellStyle name="Normal 3 34 2" xfId="1905"/>
    <cellStyle name="Normal 3 34 3" xfId="4479"/>
    <cellStyle name="Normal 3 34 3 2" xfId="6305"/>
    <cellStyle name="Normal 3 35" xfId="1366"/>
    <cellStyle name="Normal 3 35 2" xfId="1799"/>
    <cellStyle name="Normal 3 35 3" xfId="4545"/>
    <cellStyle name="Normal 3 35 3 2" xfId="6371"/>
    <cellStyle name="Normal 3 36" xfId="2445"/>
    <cellStyle name="Normal 3 36 2" xfId="3692"/>
    <cellStyle name="Normal 3 36 3" xfId="5336"/>
    <cellStyle name="Normal 3 36 3 2" xfId="7162"/>
    <cellStyle name="Normal 3 37" xfId="2446"/>
    <cellStyle name="Normal 3 37 2" xfId="3187"/>
    <cellStyle name="Normal 3 37 3" xfId="5337"/>
    <cellStyle name="Normal 3 37 3 2" xfId="7163"/>
    <cellStyle name="Normal 3 38" xfId="2447"/>
    <cellStyle name="Normal 3 38 2" xfId="3734"/>
    <cellStyle name="Normal 3 38 3" xfId="5338"/>
    <cellStyle name="Normal 3 38 3 2" xfId="7164"/>
    <cellStyle name="Normal 3 39" xfId="2448"/>
    <cellStyle name="Normal 3 39 2" xfId="3640"/>
    <cellStyle name="Normal 3 39 3" xfId="5339"/>
    <cellStyle name="Normal 3 39 3 2" xfId="7165"/>
    <cellStyle name="Normal 3 4" xfId="694"/>
    <cellStyle name="Normal 3 4 2" xfId="2348"/>
    <cellStyle name="Normal 3 4 2 2" xfId="5684"/>
    <cellStyle name="Normal 3 4 2 3" xfId="5685"/>
    <cellStyle name="Normal 3 4 3" xfId="4427"/>
    <cellStyle name="Normal 3 4 3 2" xfId="6255"/>
    <cellStyle name="Normal 3 4 3 3" xfId="7501"/>
    <cellStyle name="Normal 3 4 4" xfId="5716"/>
    <cellStyle name="Normal 3 4 5" xfId="5679"/>
    <cellStyle name="Normal 3 40" xfId="2449"/>
    <cellStyle name="Normal 3 40 2" xfId="3693"/>
    <cellStyle name="Normal 3 40 3" xfId="5340"/>
    <cellStyle name="Normal 3 40 3 2" xfId="7166"/>
    <cellStyle name="Normal 3 41" xfId="2450"/>
    <cellStyle name="Normal 3 41 2" xfId="3038"/>
    <cellStyle name="Normal 3 41 3" xfId="5341"/>
    <cellStyle name="Normal 3 41 3 2" xfId="7167"/>
    <cellStyle name="Normal 3 42" xfId="2451"/>
    <cellStyle name="Normal 3 42 2" xfId="3735"/>
    <cellStyle name="Normal 3 42 3" xfId="5342"/>
    <cellStyle name="Normal 3 42 3 2" xfId="7168"/>
    <cellStyle name="Normal 3 43" xfId="2452"/>
    <cellStyle name="Normal 3 43 2" xfId="2934"/>
    <cellStyle name="Normal 3 43 3" xfId="5343"/>
    <cellStyle name="Normal 3 43 3 2" xfId="7169"/>
    <cellStyle name="Normal 3 44" xfId="2453"/>
    <cellStyle name="Normal 3 44 2" xfId="3694"/>
    <cellStyle name="Normal 3 44 3" xfId="5344"/>
    <cellStyle name="Normal 3 44 3 2" xfId="7170"/>
    <cellStyle name="Normal 3 45" xfId="2454"/>
    <cellStyle name="Normal 3 45 2" xfId="2809"/>
    <cellStyle name="Normal 3 45 3" xfId="5345"/>
    <cellStyle name="Normal 3 45 3 2" xfId="7171"/>
    <cellStyle name="Normal 3 46" xfId="2455"/>
    <cellStyle name="Normal 3 46 2" xfId="3736"/>
    <cellStyle name="Normal 3 46 3" xfId="5346"/>
    <cellStyle name="Normal 3 46 3 2" xfId="7172"/>
    <cellStyle name="Normal 3 47" xfId="2456"/>
    <cellStyle name="Normal 3 47 2" xfId="3169"/>
    <cellStyle name="Normal 3 47 3" xfId="5347"/>
    <cellStyle name="Normal 3 47 3 2" xfId="7173"/>
    <cellStyle name="Normal 3 48" xfId="2457"/>
    <cellStyle name="Normal 3 48 2" xfId="2919"/>
    <cellStyle name="Normal 3 48 3" xfId="5348"/>
    <cellStyle name="Normal 3 48 3 2" xfId="7174"/>
    <cellStyle name="Normal 3 49" xfId="2458"/>
    <cellStyle name="Normal 3 49 2" xfId="3638"/>
    <cellStyle name="Normal 3 49 3" xfId="5349"/>
    <cellStyle name="Normal 3 49 3 2" xfId="7175"/>
    <cellStyle name="Normal 3 5" xfId="642"/>
    <cellStyle name="Normal 3 5 2" xfId="2470"/>
    <cellStyle name="Normal 3 5 2 2" xfId="7499"/>
    <cellStyle name="Normal 3 5 2 3" xfId="5671"/>
    <cellStyle name="Normal 3 5 3" xfId="4415"/>
    <cellStyle name="Normal 3 5 3 2" xfId="6244"/>
    <cellStyle name="Normal 3 5 3 3" xfId="7504"/>
    <cellStyle name="Normal 3 5 4" xfId="7485"/>
    <cellStyle name="Normal 3 5 5" xfId="5668"/>
    <cellStyle name="Normal 3 50" xfId="2460"/>
    <cellStyle name="Normal 3 50 2" xfId="3163"/>
    <cellStyle name="Normal 3 50 3" xfId="5350"/>
    <cellStyle name="Normal 3 50 3 2" xfId="7176"/>
    <cellStyle name="Normal 3 51" xfId="2461"/>
    <cellStyle name="Normal 3 51 2" xfId="3000"/>
    <cellStyle name="Normal 3 51 3" xfId="5351"/>
    <cellStyle name="Normal 3 51 3 2" xfId="7177"/>
    <cellStyle name="Normal 3 52" xfId="2462"/>
    <cellStyle name="Normal 3 52 2" xfId="3188"/>
    <cellStyle name="Normal 3 52 3" xfId="5352"/>
    <cellStyle name="Normal 3 52 3 2" xfId="7178"/>
    <cellStyle name="Normal 3 53" xfId="2463"/>
    <cellStyle name="Normal 3 53 2" xfId="3194"/>
    <cellStyle name="Normal 3 53 3" xfId="5353"/>
    <cellStyle name="Normal 3 53 3 2" xfId="7179"/>
    <cellStyle name="Normal 3 54" xfId="2464"/>
    <cellStyle name="Normal 3 54 2" xfId="2935"/>
    <cellStyle name="Normal 3 54 3" xfId="5354"/>
    <cellStyle name="Normal 3 54 3 2" xfId="7180"/>
    <cellStyle name="Normal 3 55" xfId="2465"/>
    <cellStyle name="Normal 3 55 2" xfId="3149"/>
    <cellStyle name="Normal 3 55 3" xfId="5355"/>
    <cellStyle name="Normal 3 55 3 2" xfId="7181"/>
    <cellStyle name="Normal 3 56" xfId="2466"/>
    <cellStyle name="Normal 3 56 2" xfId="3039"/>
    <cellStyle name="Normal 3 56 3" xfId="5356"/>
    <cellStyle name="Normal 3 56 3 2" xfId="7182"/>
    <cellStyle name="Normal 3 57" xfId="2467"/>
    <cellStyle name="Normal 3 57 2" xfId="3738"/>
    <cellStyle name="Normal 3 57 3" xfId="5357"/>
    <cellStyle name="Normal 3 57 3 2" xfId="7183"/>
    <cellStyle name="Normal 3 58" xfId="2468"/>
    <cellStyle name="Normal 3 58 2" xfId="2842"/>
    <cellStyle name="Normal 3 58 3" xfId="5358"/>
    <cellStyle name="Normal 3 58 3 2" xfId="7184"/>
    <cellStyle name="Normal 3 59" xfId="2469"/>
    <cellStyle name="Normal 3 59 2" xfId="3005"/>
    <cellStyle name="Normal 3 59 3" xfId="5359"/>
    <cellStyle name="Normal 3 59 3 2" xfId="7185"/>
    <cellStyle name="Normal 3 6" xfId="695"/>
    <cellStyle name="Normal 3 6 2" xfId="2347"/>
    <cellStyle name="Normal 3 6 2 2" xfId="5698"/>
    <cellStyle name="Normal 3 6 3" xfId="4428"/>
    <cellStyle name="Normal 3 6 3 2" xfId="6256"/>
    <cellStyle name="Normal 3 6 3 3" xfId="5662"/>
    <cellStyle name="Normal 3 6 4" xfId="5687"/>
    <cellStyle name="Normal 3 60" xfId="2471"/>
    <cellStyle name="Normal 3 60 2" xfId="2914"/>
    <cellStyle name="Normal 3 60 3" xfId="5360"/>
    <cellStyle name="Normal 3 60 3 2" xfId="7186"/>
    <cellStyle name="Normal 3 61" xfId="2472"/>
    <cellStyle name="Normal 3 61 2" xfId="3220"/>
    <cellStyle name="Normal 3 61 3" xfId="5361"/>
    <cellStyle name="Normal 3 61 3 2" xfId="7187"/>
    <cellStyle name="Normal 3 62" xfId="2473"/>
    <cellStyle name="Normal 3 62 2" xfId="3613"/>
    <cellStyle name="Normal 3 62 3" xfId="5362"/>
    <cellStyle name="Normal 3 62 3 2" xfId="7188"/>
    <cellStyle name="Normal 3 63" xfId="2474"/>
    <cellStyle name="Normal 3 63 2" xfId="3500"/>
    <cellStyle name="Normal 3 63 3" xfId="5363"/>
    <cellStyle name="Normal 3 63 3 2" xfId="7189"/>
    <cellStyle name="Normal 3 64" xfId="2475"/>
    <cellStyle name="Normal 3 64 2" xfId="3015"/>
    <cellStyle name="Normal 3 64 3" xfId="5364"/>
    <cellStyle name="Normal 3 64 3 2" xfId="7190"/>
    <cellStyle name="Normal 3 65" xfId="2476"/>
    <cellStyle name="Normal 3 65 2" xfId="2983"/>
    <cellStyle name="Normal 3 65 3" xfId="5365"/>
    <cellStyle name="Normal 3 65 3 2" xfId="7191"/>
    <cellStyle name="Normal 3 66" xfId="2477"/>
    <cellStyle name="Normal 3 66 2" xfId="3125"/>
    <cellStyle name="Normal 3 66 3" xfId="5366"/>
    <cellStyle name="Normal 3 66 3 2" xfId="7192"/>
    <cellStyle name="Normal 3 67" xfId="2478"/>
    <cellStyle name="Normal 3 67 2" xfId="3075"/>
    <cellStyle name="Normal 3 67 3" xfId="5367"/>
    <cellStyle name="Normal 3 67 3 2" xfId="7193"/>
    <cellStyle name="Normal 3 68" xfId="2479"/>
    <cellStyle name="Normal 3 68 2" xfId="2794"/>
    <cellStyle name="Normal 3 68 3" xfId="5368"/>
    <cellStyle name="Normal 3 68 3 2" xfId="7194"/>
    <cellStyle name="Normal 3 69" xfId="2480"/>
    <cellStyle name="Normal 3 69 2" xfId="2803"/>
    <cellStyle name="Normal 3 69 3" xfId="5369"/>
    <cellStyle name="Normal 3 69 3 2" xfId="7195"/>
    <cellStyle name="Normal 3 7" xfId="599"/>
    <cellStyle name="Normal 3 7 2" xfId="2562"/>
    <cellStyle name="Normal 3 7 2 2" xfId="5681"/>
    <cellStyle name="Normal 3 7 3" xfId="4402"/>
    <cellStyle name="Normal 3 7 3 2" xfId="6232"/>
    <cellStyle name="Normal 3 7 4" xfId="5692"/>
    <cellStyle name="Normal 3 70" xfId="2481"/>
    <cellStyle name="Normal 3 70 2" xfId="3687"/>
    <cellStyle name="Normal 3 70 3" xfId="5370"/>
    <cellStyle name="Normal 3 70 3 2" xfId="7196"/>
    <cellStyle name="Normal 3 71" xfId="2482"/>
    <cellStyle name="Normal 3 71 2" xfId="3124"/>
    <cellStyle name="Normal 3 71 3" xfId="5371"/>
    <cellStyle name="Normal 3 71 3 2" xfId="7197"/>
    <cellStyle name="Normal 3 72" xfId="2483"/>
    <cellStyle name="Normal 3 72 2" xfId="3607"/>
    <cellStyle name="Normal 3 72 3" xfId="5372"/>
    <cellStyle name="Normal 3 72 3 2" xfId="7198"/>
    <cellStyle name="Normal 3 73" xfId="2484"/>
    <cellStyle name="Normal 3 73 2" xfId="3712"/>
    <cellStyle name="Normal 3 73 3" xfId="5373"/>
    <cellStyle name="Normal 3 73 3 2" xfId="7199"/>
    <cellStyle name="Normal 3 74" xfId="2485"/>
    <cellStyle name="Normal 3 74 2" xfId="2995"/>
    <cellStyle name="Normal 3 74 3" xfId="5374"/>
    <cellStyle name="Normal 3 74 3 2" xfId="7200"/>
    <cellStyle name="Normal 3 75" xfId="2486"/>
    <cellStyle name="Normal 3 75 2" xfId="3695"/>
    <cellStyle name="Normal 3 75 3" xfId="5375"/>
    <cellStyle name="Normal 3 75 3 2" xfId="7201"/>
    <cellStyle name="Normal 3 76" xfId="2487"/>
    <cellStyle name="Normal 3 76 2" xfId="2980"/>
    <cellStyle name="Normal 3 76 3" xfId="5376"/>
    <cellStyle name="Normal 3 76 3 2" xfId="7202"/>
    <cellStyle name="Normal 3 77" xfId="2488"/>
    <cellStyle name="Normal 3 77 2" xfId="3713"/>
    <cellStyle name="Normal 3 77 3" xfId="5377"/>
    <cellStyle name="Normal 3 77 3 2" xfId="7203"/>
    <cellStyle name="Normal 3 78" xfId="2489"/>
    <cellStyle name="Normal 3 78 2" xfId="2985"/>
    <cellStyle name="Normal 3 78 3" xfId="5378"/>
    <cellStyle name="Normal 3 78 3 2" xfId="7204"/>
    <cellStyle name="Normal 3 79" xfId="2490"/>
    <cellStyle name="Normal 3 79 2" xfId="3637"/>
    <cellStyle name="Normal 3 79 3" xfId="5379"/>
    <cellStyle name="Normal 3 79 3 2" xfId="7205"/>
    <cellStyle name="Normal 3 8" xfId="627"/>
    <cellStyle name="Normal 3 8 2" xfId="2557"/>
    <cellStyle name="Normal 3 8 3" xfId="4407"/>
    <cellStyle name="Normal 3 8 3 2" xfId="6237"/>
    <cellStyle name="Normal 3 8 4" xfId="5696"/>
    <cellStyle name="Normal 3 80" xfId="2492"/>
    <cellStyle name="Normal 3 80 2" xfId="3715"/>
    <cellStyle name="Normal 3 80 3" xfId="5380"/>
    <cellStyle name="Normal 3 80 3 2" xfId="7206"/>
    <cellStyle name="Normal 3 81" xfId="2493"/>
    <cellStyle name="Normal 3 81 2" xfId="3271"/>
    <cellStyle name="Normal 3 81 3" xfId="5381"/>
    <cellStyle name="Normal 3 81 3 2" xfId="7207"/>
    <cellStyle name="Normal 3 82" xfId="2494"/>
    <cellStyle name="Normal 3 82 2" xfId="3410"/>
    <cellStyle name="Normal 3 82 3" xfId="5382"/>
    <cellStyle name="Normal 3 82 3 2" xfId="7208"/>
    <cellStyle name="Normal 3 83" xfId="2495"/>
    <cellStyle name="Normal 3 83 2" xfId="3257"/>
    <cellStyle name="Normal 3 83 3" xfId="5383"/>
    <cellStyle name="Normal 3 83 3 2" xfId="7209"/>
    <cellStyle name="Normal 3 84" xfId="2496"/>
    <cellStyle name="Normal 3 84 2" xfId="3228"/>
    <cellStyle name="Normal 3 84 3" xfId="5384"/>
    <cellStyle name="Normal 3 84 3 2" xfId="7210"/>
    <cellStyle name="Normal 3 85" xfId="2497"/>
    <cellStyle name="Normal 3 85 2" xfId="3385"/>
    <cellStyle name="Normal 3 85 3" xfId="5385"/>
    <cellStyle name="Normal 3 85 3 2" xfId="7211"/>
    <cellStyle name="Normal 3 86" xfId="2498"/>
    <cellStyle name="Normal 3 86 2" xfId="3760"/>
    <cellStyle name="Normal 3 86 3" xfId="5386"/>
    <cellStyle name="Normal 3 86 3 2" xfId="7212"/>
    <cellStyle name="Normal 3 87" xfId="2793"/>
    <cellStyle name="Normal 3 87 2" xfId="2948"/>
    <cellStyle name="Normal 3 87 3" xfId="5658"/>
    <cellStyle name="Normal 3 87 3 2" xfId="7484"/>
    <cellStyle name="Normal 3 88" xfId="3837"/>
    <cellStyle name="Normal 3 88 2" xfId="5734"/>
    <cellStyle name="Normal 3 89" xfId="5686"/>
    <cellStyle name="Normal 3 9" xfId="643"/>
    <cellStyle name="Normal 3 9 2" xfId="2459"/>
    <cellStyle name="Normal 3 9 3" xfId="4416"/>
    <cellStyle name="Normal 3 9 3 2" xfId="6245"/>
    <cellStyle name="Normal 3 9 4" xfId="7494"/>
    <cellStyle name="Normal 3 97" xfId="2782"/>
    <cellStyle name="Normal 3 97 2" xfId="2991"/>
    <cellStyle name="Normal 3 97 3" xfId="5647"/>
    <cellStyle name="Normal 3 97 3 2" xfId="7473"/>
    <cellStyle name="Normal 30" xfId="27"/>
    <cellStyle name="Normal 30 10" xfId="2500"/>
    <cellStyle name="Normal 30 10 2" xfId="3273"/>
    <cellStyle name="Normal 30 10 3" xfId="5387"/>
    <cellStyle name="Normal 30 10 3 2" xfId="7213"/>
    <cellStyle name="Normal 30 11" xfId="2501"/>
    <cellStyle name="Normal 30 11 2" xfId="3361"/>
    <cellStyle name="Normal 30 11 3" xfId="5388"/>
    <cellStyle name="Normal 30 11 3 2" xfId="7214"/>
    <cellStyle name="Normal 30 12" xfId="2502"/>
    <cellStyle name="Normal 30 12 2" xfId="2895"/>
    <cellStyle name="Normal 30 12 3" xfId="5389"/>
    <cellStyle name="Normal 30 12 3 2" xfId="7215"/>
    <cellStyle name="Normal 30 13" xfId="2503"/>
    <cellStyle name="Normal 30 13 2" xfId="3127"/>
    <cellStyle name="Normal 30 13 3" xfId="5390"/>
    <cellStyle name="Normal 30 13 3 2" xfId="7216"/>
    <cellStyle name="Normal 30 14" xfId="2504"/>
    <cellStyle name="Normal 30 14 2" xfId="3250"/>
    <cellStyle name="Normal 30 14 3" xfId="5391"/>
    <cellStyle name="Normal 30 14 3 2" xfId="7217"/>
    <cellStyle name="Normal 30 15" xfId="2505"/>
    <cellStyle name="Normal 30 15 2" xfId="3231"/>
    <cellStyle name="Normal 30 15 3" xfId="5392"/>
    <cellStyle name="Normal 30 15 3 2" xfId="7218"/>
    <cellStyle name="Normal 30 16" xfId="2506"/>
    <cellStyle name="Normal 30 16 2" xfId="3404"/>
    <cellStyle name="Normal 30 16 3" xfId="5393"/>
    <cellStyle name="Normal 30 16 3 2" xfId="7219"/>
    <cellStyle name="Normal 30 17" xfId="2507"/>
    <cellStyle name="Normal 30 17 2" xfId="3210"/>
    <cellStyle name="Normal 30 17 3" xfId="5394"/>
    <cellStyle name="Normal 30 17 3 2" xfId="7220"/>
    <cellStyle name="Normal 30 18" xfId="2508"/>
    <cellStyle name="Normal 30 18 2" xfId="3263"/>
    <cellStyle name="Normal 30 18 3" xfId="5395"/>
    <cellStyle name="Normal 30 18 3 2" xfId="7221"/>
    <cellStyle name="Normal 30 19" xfId="2509"/>
    <cellStyle name="Normal 30 19 2" xfId="2863"/>
    <cellStyle name="Normal 30 19 3" xfId="5396"/>
    <cellStyle name="Normal 30 19 3 2" xfId="7222"/>
    <cellStyle name="Normal 30 2" xfId="406"/>
    <cellStyle name="Normal 30 2 2" xfId="600"/>
    <cellStyle name="Normal 30 2 3" xfId="1092"/>
    <cellStyle name="Normal 30 2 4" xfId="4236"/>
    <cellStyle name="Normal 30 2 4 2" xfId="6066"/>
    <cellStyle name="Normal 30 20" xfId="2511"/>
    <cellStyle name="Normal 30 20 2" xfId="3364"/>
    <cellStyle name="Normal 30 20 3" xfId="5397"/>
    <cellStyle name="Normal 30 20 3 2" xfId="7223"/>
    <cellStyle name="Normal 30 21" xfId="2512"/>
    <cellStyle name="Normal 30 21 2" xfId="3207"/>
    <cellStyle name="Normal 30 21 3" xfId="5398"/>
    <cellStyle name="Normal 30 21 3 2" xfId="7224"/>
    <cellStyle name="Normal 30 22" xfId="2513"/>
    <cellStyle name="Normal 30 22 2" xfId="3406"/>
    <cellStyle name="Normal 30 22 3" xfId="5399"/>
    <cellStyle name="Normal 30 22 3 2" xfId="7225"/>
    <cellStyle name="Normal 30 23" xfId="2514"/>
    <cellStyle name="Normal 30 23 2" xfId="3282"/>
    <cellStyle name="Normal 30 23 3" xfId="5400"/>
    <cellStyle name="Normal 30 23 3 2" xfId="7226"/>
    <cellStyle name="Normal 30 24" xfId="2515"/>
    <cellStyle name="Normal 30 24 2" xfId="3350"/>
    <cellStyle name="Normal 30 24 3" xfId="5401"/>
    <cellStyle name="Normal 30 24 3 2" xfId="7227"/>
    <cellStyle name="Normal 30 25" xfId="2516"/>
    <cellStyle name="Normal 30 25 2" xfId="3269"/>
    <cellStyle name="Normal 30 25 3" xfId="5402"/>
    <cellStyle name="Normal 30 25 3 2" xfId="7228"/>
    <cellStyle name="Normal 30 26" xfId="2517"/>
    <cellStyle name="Normal 30 26 2" xfId="3366"/>
    <cellStyle name="Normal 30 26 3" xfId="5403"/>
    <cellStyle name="Normal 30 26 3 2" xfId="7229"/>
    <cellStyle name="Normal 30 27" xfId="2518"/>
    <cellStyle name="Normal 30 27 2" xfId="3259"/>
    <cellStyle name="Normal 30 27 3" xfId="5404"/>
    <cellStyle name="Normal 30 27 3 2" xfId="7230"/>
    <cellStyle name="Normal 30 28" xfId="2519"/>
    <cellStyle name="Normal 30 28 2" xfId="3696"/>
    <cellStyle name="Normal 30 28 3" xfId="5405"/>
    <cellStyle name="Normal 30 28 3 2" xfId="7231"/>
    <cellStyle name="Normal 30 29" xfId="2520"/>
    <cellStyle name="Normal 30 29 2" xfId="3533"/>
    <cellStyle name="Normal 30 29 3" xfId="5406"/>
    <cellStyle name="Normal 30 29 3 2" xfId="7232"/>
    <cellStyle name="Normal 30 3" xfId="2521"/>
    <cellStyle name="Normal 30 3 2" xfId="3267"/>
    <cellStyle name="Normal 30 3 3" xfId="5407"/>
    <cellStyle name="Normal 30 3 3 2" xfId="7233"/>
    <cellStyle name="Normal 30 4" xfId="2522"/>
    <cellStyle name="Normal 30 4 2" xfId="3278"/>
    <cellStyle name="Normal 30 4 3" xfId="5408"/>
    <cellStyle name="Normal 30 4 3 2" xfId="7234"/>
    <cellStyle name="Normal 30 5" xfId="2523"/>
    <cellStyle name="Normal 30 5 2" xfId="3174"/>
    <cellStyle name="Normal 30 5 3" xfId="5409"/>
    <cellStyle name="Normal 30 5 3 2" xfId="7235"/>
    <cellStyle name="Normal 30 6" xfId="2524"/>
    <cellStyle name="Normal 30 6 2" xfId="2834"/>
    <cellStyle name="Normal 30 6 3" xfId="5410"/>
    <cellStyle name="Normal 30 6 3 2" xfId="7236"/>
    <cellStyle name="Normal 30 7" xfId="2525"/>
    <cellStyle name="Normal 30 7 2" xfId="3379"/>
    <cellStyle name="Normal 30 7 3" xfId="5411"/>
    <cellStyle name="Normal 30 7 3 2" xfId="7237"/>
    <cellStyle name="Normal 30 8" xfId="2526"/>
    <cellStyle name="Normal 30 8 2" xfId="3216"/>
    <cellStyle name="Normal 30 8 3" xfId="5412"/>
    <cellStyle name="Normal 30 8 3 2" xfId="7238"/>
    <cellStyle name="Normal 30 9" xfId="2527"/>
    <cellStyle name="Normal 30 9 2" xfId="2997"/>
    <cellStyle name="Normal 30 9 3" xfId="5413"/>
    <cellStyle name="Normal 30 9 3 2" xfId="7239"/>
    <cellStyle name="Normal 31" xfId="28"/>
    <cellStyle name="Normal 31 10" xfId="2529"/>
    <cellStyle name="Normal 31 10 2" xfId="3357"/>
    <cellStyle name="Normal 31 10 3" xfId="5414"/>
    <cellStyle name="Normal 31 10 3 2" xfId="7240"/>
    <cellStyle name="Normal 31 11" xfId="2530"/>
    <cellStyle name="Normal 31 11 2" xfId="2896"/>
    <cellStyle name="Normal 31 11 3" xfId="5415"/>
    <cellStyle name="Normal 31 11 3 2" xfId="7241"/>
    <cellStyle name="Normal 31 12" xfId="2531"/>
    <cellStyle name="Normal 31 12 2" xfId="3128"/>
    <cellStyle name="Normal 31 12 3" xfId="5416"/>
    <cellStyle name="Normal 31 12 3 2" xfId="7242"/>
    <cellStyle name="Normal 31 13" xfId="2532"/>
    <cellStyle name="Normal 31 13 2" xfId="3254"/>
    <cellStyle name="Normal 31 13 3" xfId="5417"/>
    <cellStyle name="Normal 31 13 3 2" xfId="7243"/>
    <cellStyle name="Normal 31 14" xfId="2533"/>
    <cellStyle name="Normal 31 14 2" xfId="3615"/>
    <cellStyle name="Normal 31 14 3" xfId="5418"/>
    <cellStyle name="Normal 31 14 3 2" xfId="7244"/>
    <cellStyle name="Normal 31 15" xfId="2534"/>
    <cellStyle name="Normal 31 15 2" xfId="2893"/>
    <cellStyle name="Normal 31 15 3" xfId="5419"/>
    <cellStyle name="Normal 31 15 3 2" xfId="7245"/>
    <cellStyle name="Normal 31 16" xfId="2535"/>
    <cellStyle name="Normal 31 16 2" xfId="3603"/>
    <cellStyle name="Normal 31 16 3" xfId="5420"/>
    <cellStyle name="Normal 31 16 3 2" xfId="7246"/>
    <cellStyle name="Normal 31 17" xfId="2536"/>
    <cellStyle name="Normal 31 17 2" xfId="3283"/>
    <cellStyle name="Normal 31 17 3" xfId="5421"/>
    <cellStyle name="Normal 31 17 3 2" xfId="7247"/>
    <cellStyle name="Normal 31 18" xfId="2537"/>
    <cellStyle name="Normal 31 18 2" xfId="3347"/>
    <cellStyle name="Normal 31 18 3" xfId="5422"/>
    <cellStyle name="Normal 31 18 3 2" xfId="7248"/>
    <cellStyle name="Normal 31 19" xfId="2538"/>
    <cellStyle name="Normal 31 19 2" xfId="3092"/>
    <cellStyle name="Normal 31 19 3" xfId="5423"/>
    <cellStyle name="Normal 31 19 3 2" xfId="7249"/>
    <cellStyle name="Normal 31 2" xfId="407"/>
    <cellStyle name="Normal 31 2 2" xfId="644"/>
    <cellStyle name="Normal 31 2 3" xfId="1093"/>
    <cellStyle name="Normal 31 2 4" xfId="4237"/>
    <cellStyle name="Normal 31 2 4 2" xfId="6067"/>
    <cellStyle name="Normal 31 20" xfId="2540"/>
    <cellStyle name="Normal 31 20 2" xfId="3697"/>
    <cellStyle name="Normal 31 20 3" xfId="5424"/>
    <cellStyle name="Normal 31 20 3 2" xfId="7250"/>
    <cellStyle name="Normal 31 21" xfId="2541"/>
    <cellStyle name="Normal 31 21 2" xfId="2959"/>
    <cellStyle name="Normal 31 21 3" xfId="5425"/>
    <cellStyle name="Normal 31 21 3 2" xfId="7251"/>
    <cellStyle name="Normal 31 22" xfId="2542"/>
    <cellStyle name="Normal 31 22 2" xfId="3739"/>
    <cellStyle name="Normal 31 22 3" xfId="5426"/>
    <cellStyle name="Normal 31 22 3 2" xfId="7252"/>
    <cellStyle name="Normal 31 23" xfId="2543"/>
    <cellStyle name="Normal 31 23 2" xfId="3170"/>
    <cellStyle name="Normal 31 23 3" xfId="5427"/>
    <cellStyle name="Normal 31 23 3 2" xfId="7253"/>
    <cellStyle name="Normal 31 24" xfId="2544"/>
    <cellStyle name="Normal 31 24 2" xfId="3698"/>
    <cellStyle name="Normal 31 24 3" xfId="5428"/>
    <cellStyle name="Normal 31 24 3 2" xfId="7254"/>
    <cellStyle name="Normal 31 25" xfId="2545"/>
    <cellStyle name="Normal 31 25 2" xfId="2978"/>
    <cellStyle name="Normal 31 25 3" xfId="5429"/>
    <cellStyle name="Normal 31 25 3 2" xfId="7255"/>
    <cellStyle name="Normal 31 26" xfId="2546"/>
    <cellStyle name="Normal 31 26 2" xfId="3033"/>
    <cellStyle name="Normal 31 26 3" xfId="5430"/>
    <cellStyle name="Normal 31 26 3 2" xfId="7256"/>
    <cellStyle name="Normal 31 27" xfId="2547"/>
    <cellStyle name="Normal 31 27 2" xfId="2860"/>
    <cellStyle name="Normal 31 27 3" xfId="5431"/>
    <cellStyle name="Normal 31 27 3 2" xfId="7257"/>
    <cellStyle name="Normal 31 28" xfId="2548"/>
    <cellStyle name="Normal 31 28 2" xfId="3699"/>
    <cellStyle name="Normal 31 28 3" xfId="5432"/>
    <cellStyle name="Normal 31 28 3 2" xfId="7258"/>
    <cellStyle name="Normal 31 3" xfId="2549"/>
    <cellStyle name="Normal 31 3 2" xfId="3189"/>
    <cellStyle name="Normal 31 3 3" xfId="5433"/>
    <cellStyle name="Normal 31 3 3 2" xfId="7259"/>
    <cellStyle name="Normal 31 4" xfId="2550"/>
    <cellStyle name="Normal 31 4 2" xfId="3631"/>
    <cellStyle name="Normal 31 4 3" xfId="5434"/>
    <cellStyle name="Normal 31 4 3 2" xfId="7260"/>
    <cellStyle name="Normal 31 5" xfId="2551"/>
    <cellStyle name="Normal 31 5 2" xfId="2936"/>
    <cellStyle name="Normal 31 5 3" xfId="5435"/>
    <cellStyle name="Normal 31 5 3 2" xfId="7261"/>
    <cellStyle name="Normal 31 6" xfId="2552"/>
    <cellStyle name="Normal 31 6 2" xfId="3700"/>
    <cellStyle name="Normal 31 6 3" xfId="5436"/>
    <cellStyle name="Normal 31 6 3 2" xfId="7262"/>
    <cellStyle name="Normal 31 7" xfId="2553"/>
    <cellStyle name="Normal 31 7 2" xfId="2810"/>
    <cellStyle name="Normal 31 7 3" xfId="5437"/>
    <cellStyle name="Normal 31 7 3 2" xfId="7263"/>
    <cellStyle name="Normal 31 8" xfId="2554"/>
    <cellStyle name="Normal 31 8 2" xfId="3740"/>
    <cellStyle name="Normal 31 8 3" xfId="5438"/>
    <cellStyle name="Normal 31 8 3 2" xfId="7264"/>
    <cellStyle name="Normal 31 9" xfId="2555"/>
    <cellStyle name="Normal 31 9 2" xfId="2904"/>
    <cellStyle name="Normal 31 9 3" xfId="5439"/>
    <cellStyle name="Normal 31 9 3 2" xfId="7265"/>
    <cellStyle name="Normal 32" xfId="100"/>
    <cellStyle name="Normal 32 2" xfId="409"/>
    <cellStyle name="Normal 32 2 2" xfId="560"/>
    <cellStyle name="Normal 32 2 3" xfId="1095"/>
    <cellStyle name="Normal 32 2 4" xfId="4239"/>
    <cellStyle name="Normal 32 2 4 2" xfId="6069"/>
    <cellStyle name="Normal 32 2 5" xfId="3842"/>
    <cellStyle name="Normal 32 3" xfId="410"/>
    <cellStyle name="Normal 32 3 2" xfId="696"/>
    <cellStyle name="Normal 32 3 3" xfId="1096"/>
    <cellStyle name="Normal 32 3 4" xfId="4240"/>
    <cellStyle name="Normal 32 3 4 2" xfId="6070"/>
    <cellStyle name="Normal 32 4" xfId="411"/>
    <cellStyle name="Normal 32 4 2" xfId="645"/>
    <cellStyle name="Normal 32 4 3" xfId="1097"/>
    <cellStyle name="Normal 32 4 4" xfId="4241"/>
    <cellStyle name="Normal 32 4 4 2" xfId="6071"/>
    <cellStyle name="Normal 32 5" xfId="408"/>
    <cellStyle name="Normal 32 5 2" xfId="1094"/>
    <cellStyle name="Normal 32 5 3" xfId="4238"/>
    <cellStyle name="Normal 32 5 3 2" xfId="6068"/>
    <cellStyle name="Normal 32 6" xfId="807"/>
    <cellStyle name="Normal 32 7" xfId="3841"/>
    <cellStyle name="Normal 32 7 2" xfId="5736"/>
    <cellStyle name="Normal 33" xfId="101"/>
    <cellStyle name="Normal 33 2" xfId="413"/>
    <cellStyle name="Normal 33 2 2" xfId="697"/>
    <cellStyle name="Normal 33 2 3" xfId="1099"/>
    <cellStyle name="Normal 33 2 4" xfId="4243"/>
    <cellStyle name="Normal 33 2 4 2" xfId="6073"/>
    <cellStyle name="Normal 33 2 5" xfId="3844"/>
    <cellStyle name="Normal 33 3" xfId="412"/>
    <cellStyle name="Normal 33 3 2" xfId="1098"/>
    <cellStyle name="Normal 33 3 3" xfId="4242"/>
    <cellStyle name="Normal 33 3 3 2" xfId="6072"/>
    <cellStyle name="Normal 33 4" xfId="808"/>
    <cellStyle name="Normal 33 5" xfId="3843"/>
    <cellStyle name="Normal 33 5 2" xfId="5737"/>
    <cellStyle name="Normal 34" xfId="102"/>
    <cellStyle name="Normal 34 2" xfId="414"/>
    <cellStyle name="Normal 34 2 2" xfId="1100"/>
    <cellStyle name="Normal 34 2 3" xfId="4244"/>
    <cellStyle name="Normal 34 2 3 2" xfId="6074"/>
    <cellStyle name="Normal 34 2 4" xfId="3846"/>
    <cellStyle name="Normal 34 3" xfId="809"/>
    <cellStyle name="Normal 34 4" xfId="3845"/>
    <cellStyle name="Normal 34 4 2" xfId="5738"/>
    <cellStyle name="Normal 35" xfId="103"/>
    <cellStyle name="Normal 35 2" xfId="415"/>
    <cellStyle name="Normal 35 2 2" xfId="1101"/>
    <cellStyle name="Normal 35 2 3" xfId="4245"/>
    <cellStyle name="Normal 35 2 3 2" xfId="6075"/>
    <cellStyle name="Normal 35 2 4" xfId="3848"/>
    <cellStyle name="Normal 35 3" xfId="810"/>
    <cellStyle name="Normal 35 4" xfId="3847"/>
    <cellStyle name="Normal 35 4 2" xfId="5739"/>
    <cellStyle name="Normal 36" xfId="104"/>
    <cellStyle name="Normal 36 2" xfId="416"/>
    <cellStyle name="Normal 36 2 2" xfId="1102"/>
    <cellStyle name="Normal 36 2 3" xfId="4246"/>
    <cellStyle name="Normal 36 2 3 2" xfId="6076"/>
    <cellStyle name="Normal 36 2 4" xfId="3850"/>
    <cellStyle name="Normal 36 3" xfId="811"/>
    <cellStyle name="Normal 36 4" xfId="3849"/>
    <cellStyle name="Normal 36 4 2" xfId="5740"/>
    <cellStyle name="Normal 37" xfId="113"/>
    <cellStyle name="Normal 37 10" xfId="2563"/>
    <cellStyle name="Normal 37 10 2" xfId="3171"/>
    <cellStyle name="Normal 37 10 3" xfId="5440"/>
    <cellStyle name="Normal 37 10 3 2" xfId="7266"/>
    <cellStyle name="Normal 37 11" xfId="2564"/>
    <cellStyle name="Normal 37 11 2" xfId="3701"/>
    <cellStyle name="Normal 37 11 3" xfId="5441"/>
    <cellStyle name="Normal 37 11 3 2" xfId="7267"/>
    <cellStyle name="Normal 37 12" xfId="2565"/>
    <cellStyle name="Normal 37 12 2" xfId="3040"/>
    <cellStyle name="Normal 37 12 3" xfId="5442"/>
    <cellStyle name="Normal 37 12 3 2" xfId="7268"/>
    <cellStyle name="Normal 37 13" xfId="2566"/>
    <cellStyle name="Normal 37 13 2" xfId="3741"/>
    <cellStyle name="Normal 37 13 3" xfId="5443"/>
    <cellStyle name="Normal 37 13 3 2" xfId="7269"/>
    <cellStyle name="Normal 37 14" xfId="2567"/>
    <cellStyle name="Normal 37 14 2" xfId="2937"/>
    <cellStyle name="Normal 37 14 3" xfId="5444"/>
    <cellStyle name="Normal 37 14 3 2" xfId="7270"/>
    <cellStyle name="Normal 37 15" xfId="2568"/>
    <cellStyle name="Normal 37 15 2" xfId="3702"/>
    <cellStyle name="Normal 37 15 3" xfId="5445"/>
    <cellStyle name="Normal 37 15 3 2" xfId="7271"/>
    <cellStyle name="Normal 37 16" xfId="2569"/>
    <cellStyle name="Normal 37 16 2" xfId="2795"/>
    <cellStyle name="Normal 37 16 3" xfId="5446"/>
    <cellStyle name="Normal 37 16 3 2" xfId="7272"/>
    <cellStyle name="Normal 37 17" xfId="2570"/>
    <cellStyle name="Normal 37 17 2" xfId="3742"/>
    <cellStyle name="Normal 37 17 3" xfId="5447"/>
    <cellStyle name="Normal 37 17 3 2" xfId="7273"/>
    <cellStyle name="Normal 37 18" xfId="2571"/>
    <cellStyle name="Normal 37 18 2" xfId="3027"/>
    <cellStyle name="Normal 37 18 3" xfId="5448"/>
    <cellStyle name="Normal 37 18 3 2" xfId="7274"/>
    <cellStyle name="Normal 37 19" xfId="2572"/>
    <cellStyle name="Normal 37 19 2" xfId="3580"/>
    <cellStyle name="Normal 37 19 3" xfId="5449"/>
    <cellStyle name="Normal 37 19 3 2" xfId="7275"/>
    <cellStyle name="Normal 37 2" xfId="229"/>
    <cellStyle name="Normal 37 2 2" xfId="418"/>
    <cellStyle name="Normal 37 2 2 2" xfId="1104"/>
    <cellStyle name="Normal 37 2 2 3" xfId="4248"/>
    <cellStyle name="Normal 37 2 2 3 2" xfId="6078"/>
    <cellStyle name="Normal 37 2 3" xfId="922"/>
    <cellStyle name="Normal 37 2 4" xfId="4065"/>
    <cellStyle name="Normal 37 2 4 2" xfId="5896"/>
    <cellStyle name="Normal 37 20" xfId="2576"/>
    <cellStyle name="Normal 37 20 2" xfId="3703"/>
    <cellStyle name="Normal 37 20 3" xfId="5450"/>
    <cellStyle name="Normal 37 20 3 2" xfId="7276"/>
    <cellStyle name="Normal 37 21" xfId="2577"/>
    <cellStyle name="Normal 37 21 2" xfId="3333"/>
    <cellStyle name="Normal 37 21 3" xfId="5451"/>
    <cellStyle name="Normal 37 21 3 2" xfId="7277"/>
    <cellStyle name="Normal 37 22" xfId="2578"/>
    <cellStyle name="Normal 37 22 2" xfId="3743"/>
    <cellStyle name="Normal 37 22 3" xfId="5452"/>
    <cellStyle name="Normal 37 22 3 2" xfId="7278"/>
    <cellStyle name="Normal 37 23" xfId="2579"/>
    <cellStyle name="Normal 37 23 2" xfId="3066"/>
    <cellStyle name="Normal 37 23 3" xfId="5453"/>
    <cellStyle name="Normal 37 23 3 2" xfId="7279"/>
    <cellStyle name="Normal 37 24" xfId="2580"/>
    <cellStyle name="Normal 37 24 2" xfId="3093"/>
    <cellStyle name="Normal 37 24 3" xfId="5454"/>
    <cellStyle name="Normal 37 24 3 2" xfId="7280"/>
    <cellStyle name="Normal 37 25" xfId="3959"/>
    <cellStyle name="Normal 37 26" xfId="3851"/>
    <cellStyle name="Normal 37 3" xfId="417"/>
    <cellStyle name="Normal 37 3 2" xfId="646"/>
    <cellStyle name="Normal 37 3 3" xfId="1103"/>
    <cellStyle name="Normal 37 3 4" xfId="4247"/>
    <cellStyle name="Normal 37 3 4 2" xfId="6077"/>
    <cellStyle name="Normal 37 4" xfId="2581"/>
    <cellStyle name="Normal 37 4 2" xfId="3384"/>
    <cellStyle name="Normal 37 4 3" xfId="5455"/>
    <cellStyle name="Normal 37 4 3 2" xfId="7281"/>
    <cellStyle name="Normal 37 5" xfId="2582"/>
    <cellStyle name="Normal 37 5 2" xfId="2912"/>
    <cellStyle name="Normal 37 5 3" xfId="5456"/>
    <cellStyle name="Normal 37 5 3 2" xfId="7282"/>
    <cellStyle name="Normal 37 6" xfId="2583"/>
    <cellStyle name="Normal 37 6 2" xfId="3499"/>
    <cellStyle name="Normal 37 6 3" xfId="5457"/>
    <cellStyle name="Normal 37 6 3 2" xfId="7283"/>
    <cellStyle name="Normal 37 7" xfId="2584"/>
    <cellStyle name="Normal 37 7 2" xfId="3144"/>
    <cellStyle name="Normal 37 7 3" xfId="5458"/>
    <cellStyle name="Normal 37 7 3 2" xfId="7284"/>
    <cellStyle name="Normal 37 8" xfId="2585"/>
    <cellStyle name="Normal 37 8 2" xfId="2996"/>
    <cellStyle name="Normal 37 8 3" xfId="5459"/>
    <cellStyle name="Normal 37 8 3 2" xfId="7285"/>
    <cellStyle name="Normal 37 9" xfId="2586"/>
    <cellStyle name="Normal 37 9 2" xfId="3330"/>
    <cellStyle name="Normal 37 9 3" xfId="5460"/>
    <cellStyle name="Normal 37 9 3 2" xfId="7286"/>
    <cellStyle name="Normal 38" xfId="105"/>
    <cellStyle name="Normal 38 2" xfId="419"/>
    <cellStyle name="Normal 38 2 2" xfId="1105"/>
    <cellStyle name="Normal 38 2 3" xfId="4249"/>
    <cellStyle name="Normal 38 2 3 2" xfId="6079"/>
    <cellStyle name="Normal 38 2 4" xfId="3853"/>
    <cellStyle name="Normal 38 3" xfId="812"/>
    <cellStyle name="Normal 38 4" xfId="3852"/>
    <cellStyle name="Normal 38 4 2" xfId="5741"/>
    <cellStyle name="Normal 39" xfId="106"/>
    <cellStyle name="Normal 39 2" xfId="420"/>
    <cellStyle name="Normal 39 2 2" xfId="1106"/>
    <cellStyle name="Normal 39 2 3" xfId="4250"/>
    <cellStyle name="Normal 39 2 3 2" xfId="6080"/>
    <cellStyle name="Normal 39 2 4" xfId="3855"/>
    <cellStyle name="Normal 39 3" xfId="813"/>
    <cellStyle name="Normal 39 4" xfId="3854"/>
    <cellStyle name="Normal 39 4 2" xfId="5742"/>
    <cellStyle name="Normal 4" xfId="29"/>
    <cellStyle name="Normal 4 10" xfId="422"/>
    <cellStyle name="Normal 4 10 2" xfId="601"/>
    <cellStyle name="Normal 4 10 3" xfId="1108"/>
    <cellStyle name="Normal 4 10 4" xfId="4252"/>
    <cellStyle name="Normal 4 10 4 2" xfId="6082"/>
    <cellStyle name="Normal 4 11" xfId="423"/>
    <cellStyle name="Normal 4 11 2" xfId="575"/>
    <cellStyle name="Normal 4 11 3" xfId="1109"/>
    <cellStyle name="Normal 4 11 4" xfId="4253"/>
    <cellStyle name="Normal 4 11 4 2" xfId="6083"/>
    <cellStyle name="Normal 4 12" xfId="424"/>
    <cellStyle name="Normal 4 12 2" xfId="647"/>
    <cellStyle name="Normal 4 12 3" xfId="1110"/>
    <cellStyle name="Normal 4 12 4" xfId="4254"/>
    <cellStyle name="Normal 4 12 4 2" xfId="6084"/>
    <cellStyle name="Normal 4 13" xfId="425"/>
    <cellStyle name="Normal 4 13 2" xfId="698"/>
    <cellStyle name="Normal 4 13 3" xfId="1111"/>
    <cellStyle name="Normal 4 13 4" xfId="4255"/>
    <cellStyle name="Normal 4 13 4 2" xfId="6085"/>
    <cellStyle name="Normal 4 14" xfId="426"/>
    <cellStyle name="Normal 4 14 2" xfId="602"/>
    <cellStyle name="Normal 4 14 3" xfId="1112"/>
    <cellStyle name="Normal 4 14 4" xfId="4256"/>
    <cellStyle name="Normal 4 14 4 2" xfId="6086"/>
    <cellStyle name="Normal 4 15" xfId="427"/>
    <cellStyle name="Normal 4 15 2" xfId="699"/>
    <cellStyle name="Normal 4 15 3" xfId="1113"/>
    <cellStyle name="Normal 4 15 4" xfId="4257"/>
    <cellStyle name="Normal 4 15 4 2" xfId="6087"/>
    <cellStyle name="Normal 4 16" xfId="428"/>
    <cellStyle name="Normal 4 16 2" xfId="648"/>
    <cellStyle name="Normal 4 16 3" xfId="1114"/>
    <cellStyle name="Normal 4 16 4" xfId="4258"/>
    <cellStyle name="Normal 4 16 4 2" xfId="6088"/>
    <cellStyle name="Normal 4 17" xfId="429"/>
    <cellStyle name="Normal 4 17 2" xfId="700"/>
    <cellStyle name="Normal 4 17 3" xfId="1115"/>
    <cellStyle name="Normal 4 17 4" xfId="4259"/>
    <cellStyle name="Normal 4 17 4 2" xfId="6089"/>
    <cellStyle name="Normal 4 18" xfId="430"/>
    <cellStyle name="Normal 4 18 2" xfId="603"/>
    <cellStyle name="Normal 4 18 3" xfId="1116"/>
    <cellStyle name="Normal 4 18 4" xfId="4260"/>
    <cellStyle name="Normal 4 18 4 2" xfId="6090"/>
    <cellStyle name="Normal 4 19" xfId="431"/>
    <cellStyle name="Normal 4 19 2" xfId="678"/>
    <cellStyle name="Normal 4 19 3" xfId="1117"/>
    <cellStyle name="Normal 4 19 4" xfId="4261"/>
    <cellStyle name="Normal 4 19 4 2" xfId="6091"/>
    <cellStyle name="Normal 4 2" xfId="432"/>
    <cellStyle name="Normal 4 2 2" xfId="649"/>
    <cellStyle name="Normal 4 2 2 2" xfId="1277"/>
    <cellStyle name="Normal 4 2 2 2 2" xfId="1324"/>
    <cellStyle name="Normal 4 2 2 2 3" xfId="1915"/>
    <cellStyle name="Normal 4 2 2 2 4" xfId="4469"/>
    <cellStyle name="Normal 4 2 2 2 4 2" xfId="6295"/>
    <cellStyle name="Normal 4 2 2 3" xfId="4417"/>
    <cellStyle name="Normal 4 2 2 4" xfId="3858"/>
    <cellStyle name="Normal 4 2 3" xfId="1118"/>
    <cellStyle name="Normal 4 2 4" xfId="1439"/>
    <cellStyle name="Normal 4 2 4 2" xfId="1663"/>
    <cellStyle name="Normal 4 2 4 3" xfId="4605"/>
    <cellStyle name="Normal 4 2 4 3 2" xfId="6431"/>
    <cellStyle name="Normal 4 2 5" xfId="4262"/>
    <cellStyle name="Normal 4 2 5 2" xfId="6092"/>
    <cellStyle name="Normal 4 2 6" xfId="3857"/>
    <cellStyle name="Normal 4 2 6 2" xfId="5743"/>
    <cellStyle name="Normal 4 2 7" xfId="5689"/>
    <cellStyle name="Normal 4 2 7 2" xfId="7515"/>
    <cellStyle name="Normal 4 20" xfId="433"/>
    <cellStyle name="Normal 4 20 2" xfId="564"/>
    <cellStyle name="Normal 4 20 3" xfId="1119"/>
    <cellStyle name="Normal 4 20 4" xfId="4263"/>
    <cellStyle name="Normal 4 20 4 2" xfId="6093"/>
    <cellStyle name="Normal 4 21" xfId="434"/>
    <cellStyle name="Normal 4 21 2" xfId="604"/>
    <cellStyle name="Normal 4 21 3" xfId="1120"/>
    <cellStyle name="Normal 4 21 4" xfId="4264"/>
    <cellStyle name="Normal 4 21 4 2" xfId="6094"/>
    <cellStyle name="Normal 4 22" xfId="435"/>
    <cellStyle name="Normal 4 22 2" xfId="679"/>
    <cellStyle name="Normal 4 22 3" xfId="1121"/>
    <cellStyle name="Normal 4 22 4" xfId="4265"/>
    <cellStyle name="Normal 4 22 4 2" xfId="6095"/>
    <cellStyle name="Normal 4 23" xfId="436"/>
    <cellStyle name="Normal 4 23 2" xfId="650"/>
    <cellStyle name="Normal 4 23 3" xfId="1122"/>
    <cellStyle name="Normal 4 23 4" xfId="4266"/>
    <cellStyle name="Normal 4 23 4 2" xfId="6096"/>
    <cellStyle name="Normal 4 24" xfId="437"/>
    <cellStyle name="Normal 4 24 2" xfId="583"/>
    <cellStyle name="Normal 4 24 3" xfId="1123"/>
    <cellStyle name="Normal 4 24 4" xfId="4267"/>
    <cellStyle name="Normal 4 24 4 2" xfId="6097"/>
    <cellStyle name="Normal 4 25" xfId="438"/>
    <cellStyle name="Normal 4 25 2" xfId="605"/>
    <cellStyle name="Normal 4 25 3" xfId="1124"/>
    <cellStyle name="Normal 4 25 4" xfId="4268"/>
    <cellStyle name="Normal 4 25 4 2" xfId="6098"/>
    <cellStyle name="Normal 4 26" xfId="439"/>
    <cellStyle name="Normal 4 26 2" xfId="681"/>
    <cellStyle name="Normal 4 26 3" xfId="1125"/>
    <cellStyle name="Normal 4 26 4" xfId="4269"/>
    <cellStyle name="Normal 4 26 4 2" xfId="6099"/>
    <cellStyle name="Normal 4 27" xfId="440"/>
    <cellStyle name="Normal 4 27 2" xfId="651"/>
    <cellStyle name="Normal 4 27 3" xfId="1126"/>
    <cellStyle name="Normal 4 27 4" xfId="4270"/>
    <cellStyle name="Normal 4 27 4 2" xfId="6100"/>
    <cellStyle name="Normal 4 28" xfId="441"/>
    <cellStyle name="Normal 4 28 2" xfId="729"/>
    <cellStyle name="Normal 4 28 3" xfId="1127"/>
    <cellStyle name="Normal 4 28 4" xfId="4271"/>
    <cellStyle name="Normal 4 28 4 2" xfId="6101"/>
    <cellStyle name="Normal 4 29" xfId="442"/>
    <cellStyle name="Normal 4 29 2" xfId="606"/>
    <cellStyle name="Normal 4 29 3" xfId="1128"/>
    <cellStyle name="Normal 4 29 4" xfId="4272"/>
    <cellStyle name="Normal 4 29 4 2" xfId="6102"/>
    <cellStyle name="Normal 4 3" xfId="231"/>
    <cellStyle name="Normal 4 3 2" xfId="443"/>
    <cellStyle name="Normal 4 3 2 2" xfId="652"/>
    <cellStyle name="Normal 4 3 2 3" xfId="1129"/>
    <cellStyle name="Normal 4 3 2 4" xfId="4273"/>
    <cellStyle name="Normal 4 3 2 4 2" xfId="6103"/>
    <cellStyle name="Normal 4 3 3" xfId="7491"/>
    <cellStyle name="Normal 4 30" xfId="444"/>
    <cellStyle name="Normal 4 30 2" xfId="720"/>
    <cellStyle name="Normal 4 30 3" xfId="1130"/>
    <cellStyle name="Normal 4 30 4" xfId="4274"/>
    <cellStyle name="Normal 4 30 4 2" xfId="6104"/>
    <cellStyle name="Normal 4 31" xfId="445"/>
    <cellStyle name="Normal 4 31 2" xfId="607"/>
    <cellStyle name="Normal 4 31 3" xfId="1131"/>
    <cellStyle name="Normal 4 31 4" xfId="4275"/>
    <cellStyle name="Normal 4 31 4 2" xfId="6105"/>
    <cellStyle name="Normal 4 32" xfId="446"/>
    <cellStyle name="Normal 4 32 2" xfId="719"/>
    <cellStyle name="Normal 4 32 3" xfId="1132"/>
    <cellStyle name="Normal 4 32 4" xfId="4276"/>
    <cellStyle name="Normal 4 32 4 2" xfId="6106"/>
    <cellStyle name="Normal 4 33" xfId="447"/>
    <cellStyle name="Normal 4 33 2" xfId="653"/>
    <cellStyle name="Normal 4 33 3" xfId="1133"/>
    <cellStyle name="Normal 4 33 4" xfId="4277"/>
    <cellStyle name="Normal 4 33 4 2" xfId="6107"/>
    <cellStyle name="Normal 4 34" xfId="448"/>
    <cellStyle name="Normal 4 34 2" xfId="718"/>
    <cellStyle name="Normal 4 34 3" xfId="1134"/>
    <cellStyle name="Normal 4 34 4" xfId="4278"/>
    <cellStyle name="Normal 4 34 4 2" xfId="6108"/>
    <cellStyle name="Normal 4 35" xfId="449"/>
    <cellStyle name="Normal 4 35 2" xfId="608"/>
    <cellStyle name="Normal 4 35 3" xfId="1135"/>
    <cellStyle name="Normal 4 35 4" xfId="4279"/>
    <cellStyle name="Normal 4 35 4 2" xfId="6109"/>
    <cellStyle name="Normal 4 36" xfId="450"/>
    <cellStyle name="Normal 4 36 2" xfId="717"/>
    <cellStyle name="Normal 4 36 3" xfId="1136"/>
    <cellStyle name="Normal 4 36 4" xfId="4280"/>
    <cellStyle name="Normal 4 36 4 2" xfId="6110"/>
    <cellStyle name="Normal 4 37" xfId="451"/>
    <cellStyle name="Normal 4 37 2" xfId="654"/>
    <cellStyle name="Normal 4 37 3" xfId="1137"/>
    <cellStyle name="Normal 4 37 4" xfId="4281"/>
    <cellStyle name="Normal 4 37 4 2" xfId="6111"/>
    <cellStyle name="Normal 4 38" xfId="452"/>
    <cellStyle name="Normal 4 38 2" xfId="716"/>
    <cellStyle name="Normal 4 38 3" xfId="1138"/>
    <cellStyle name="Normal 4 38 4" xfId="4282"/>
    <cellStyle name="Normal 4 38 4 2" xfId="6112"/>
    <cellStyle name="Normal 4 39" xfId="421"/>
    <cellStyle name="Normal 4 39 2" xfId="1107"/>
    <cellStyle name="Normal 4 39 3" xfId="4251"/>
    <cellStyle name="Normal 4 39 3 2" xfId="6081"/>
    <cellStyle name="Normal 4 4" xfId="453"/>
    <cellStyle name="Normal 4 4 2" xfId="721"/>
    <cellStyle name="Normal 4 4 3" xfId="1139"/>
    <cellStyle name="Normal 4 4 4" xfId="4283"/>
    <cellStyle name="Normal 4 4 4 2" xfId="6113"/>
    <cellStyle name="Normal 4 40" xfId="655"/>
    <cellStyle name="Normal 4 40 2" xfId="2444"/>
    <cellStyle name="Normal 4 40 3" xfId="4418"/>
    <cellStyle name="Normal 4 40 3 2" xfId="6246"/>
    <cellStyle name="Normal 4 41" xfId="715"/>
    <cellStyle name="Normal 4 41 2" xfId="2343"/>
    <cellStyle name="Normal 4 41 3" xfId="4432"/>
    <cellStyle name="Normal 4 41 3 2" xfId="6260"/>
    <cellStyle name="Normal 4 42" xfId="609"/>
    <cellStyle name="Normal 4 42 2" xfId="2561"/>
    <cellStyle name="Normal 4 42 3" xfId="4403"/>
    <cellStyle name="Normal 4 42 3 2" xfId="6233"/>
    <cellStyle name="Normal 4 43" xfId="714"/>
    <cellStyle name="Normal 4 43 2" xfId="2344"/>
    <cellStyle name="Normal 4 43 3" xfId="4431"/>
    <cellStyle name="Normal 4 43 3 2" xfId="6259"/>
    <cellStyle name="Normal 4 44" xfId="656"/>
    <cellStyle name="Normal 4 44 2" xfId="2443"/>
    <cellStyle name="Normal 4 44 3" xfId="4419"/>
    <cellStyle name="Normal 4 44 3 2" xfId="6247"/>
    <cellStyle name="Normal 4 45" xfId="713"/>
    <cellStyle name="Normal 4 45 2" xfId="2345"/>
    <cellStyle name="Normal 4 45 3" xfId="4430"/>
    <cellStyle name="Normal 4 45 3 2" xfId="6258"/>
    <cellStyle name="Normal 4 46" xfId="737"/>
    <cellStyle name="Normal 4 47" xfId="3856"/>
    <cellStyle name="Normal 4 48" xfId="5675"/>
    <cellStyle name="Normal 4 5" xfId="454"/>
    <cellStyle name="Normal 4 5 2" xfId="610"/>
    <cellStyle name="Normal 4 5 3" xfId="1140"/>
    <cellStyle name="Normal 4 5 4" xfId="4284"/>
    <cellStyle name="Normal 4 5 4 2" xfId="6114"/>
    <cellStyle name="Normal 4 6" xfId="455"/>
    <cellStyle name="Normal 4 6 2" xfId="576"/>
    <cellStyle name="Normal 4 6 3" xfId="1141"/>
    <cellStyle name="Normal 4 6 4" xfId="4285"/>
    <cellStyle name="Normal 4 6 4 2" xfId="6115"/>
    <cellStyle name="Normal 4 7" xfId="456"/>
    <cellStyle name="Normal 4 7 2" xfId="657"/>
    <cellStyle name="Normal 4 7 3" xfId="1142"/>
    <cellStyle name="Normal 4 7 4" xfId="4286"/>
    <cellStyle name="Normal 4 7 4 2" xfId="6116"/>
    <cellStyle name="Normal 4 8" xfId="457"/>
    <cellStyle name="Normal 4 8 2" xfId="712"/>
    <cellStyle name="Normal 4 8 3" xfId="1143"/>
    <cellStyle name="Normal 4 8 4" xfId="4287"/>
    <cellStyle name="Normal 4 8 4 2" xfId="6117"/>
    <cellStyle name="Normal 4 9" xfId="458"/>
    <cellStyle name="Normal 4 9 2" xfId="611"/>
    <cellStyle name="Normal 4 9 3" xfId="1144"/>
    <cellStyle name="Normal 4 9 4" xfId="4288"/>
    <cellStyle name="Normal 4 9 4 2" xfId="6118"/>
    <cellStyle name="Normal 40" xfId="142"/>
    <cellStyle name="Normal 40 10" xfId="2596"/>
    <cellStyle name="Normal 40 10 2" xfId="3757"/>
    <cellStyle name="Normal 40 10 3" xfId="5461"/>
    <cellStyle name="Normal 40 10 3 2" xfId="7287"/>
    <cellStyle name="Normal 40 11" xfId="2597"/>
    <cellStyle name="Normal 40 11 2" xfId="3588"/>
    <cellStyle name="Normal 40 11 3" xfId="5462"/>
    <cellStyle name="Normal 40 11 3 2" xfId="7288"/>
    <cellStyle name="Normal 40 12" xfId="2598"/>
    <cellStyle name="Normal 40 12 2" xfId="2898"/>
    <cellStyle name="Normal 40 12 3" xfId="5463"/>
    <cellStyle name="Normal 40 12 3 2" xfId="7289"/>
    <cellStyle name="Normal 40 13" xfId="2599"/>
    <cellStyle name="Normal 40 13 2" xfId="2975"/>
    <cellStyle name="Normal 40 13 3" xfId="5464"/>
    <cellStyle name="Normal 40 13 3 2" xfId="7290"/>
    <cellStyle name="Normal 40 14" xfId="2600"/>
    <cellStyle name="Normal 40 14 2" xfId="3236"/>
    <cellStyle name="Normal 40 14 3" xfId="5465"/>
    <cellStyle name="Normal 40 14 3 2" xfId="7291"/>
    <cellStyle name="Normal 40 15" xfId="2601"/>
    <cellStyle name="Normal 40 15 2" xfId="3265"/>
    <cellStyle name="Normal 40 15 3" xfId="5466"/>
    <cellStyle name="Normal 40 15 3 2" xfId="7292"/>
    <cellStyle name="Normal 40 16" xfId="2602"/>
    <cellStyle name="Normal 40 16 2" xfId="3383"/>
    <cellStyle name="Normal 40 16 3" xfId="5467"/>
    <cellStyle name="Normal 40 16 3 2" xfId="7293"/>
    <cellStyle name="Normal 40 17" xfId="2603"/>
    <cellStyle name="Normal 40 17 2" xfId="3130"/>
    <cellStyle name="Normal 40 17 3" xfId="5468"/>
    <cellStyle name="Normal 40 17 3 2" xfId="7294"/>
    <cellStyle name="Normal 40 18" xfId="2604"/>
    <cellStyle name="Normal 40 18 2" xfId="3247"/>
    <cellStyle name="Normal 40 18 3" xfId="5469"/>
    <cellStyle name="Normal 40 18 3 2" xfId="7295"/>
    <cellStyle name="Normal 40 19" xfId="2605"/>
    <cellStyle name="Normal 40 19 2" xfId="2907"/>
    <cellStyle name="Normal 40 19 3" xfId="5470"/>
    <cellStyle name="Normal 40 19 3 2" xfId="7296"/>
    <cellStyle name="Normal 40 2" xfId="459"/>
    <cellStyle name="Normal 40 2 2" xfId="658"/>
    <cellStyle name="Normal 40 2 3" xfId="1145"/>
    <cellStyle name="Normal 40 2 4" xfId="4289"/>
    <cellStyle name="Normal 40 2 4 2" xfId="6119"/>
    <cellStyle name="Normal 40 2 5" xfId="3860"/>
    <cellStyle name="Normal 40 20" xfId="2606"/>
    <cellStyle name="Normal 40 20 2" xfId="3541"/>
    <cellStyle name="Normal 40 20 3" xfId="5471"/>
    <cellStyle name="Normal 40 20 3 2" xfId="7297"/>
    <cellStyle name="Normal 40 21" xfId="3859"/>
    <cellStyle name="Normal 40 21 2" xfId="5744"/>
    <cellStyle name="Normal 40 3" xfId="2607"/>
    <cellStyle name="Normal 40 3 2" xfId="3542"/>
    <cellStyle name="Normal 40 3 3" xfId="5472"/>
    <cellStyle name="Normal 40 3 3 2" xfId="7298"/>
    <cellStyle name="Normal 40 4" xfId="2608"/>
    <cellStyle name="Normal 40 4 2" xfId="3261"/>
    <cellStyle name="Normal 40 4 3" xfId="5473"/>
    <cellStyle name="Normal 40 4 3 2" xfId="7299"/>
    <cellStyle name="Normal 40 5" xfId="2609"/>
    <cellStyle name="Normal 40 5 2" xfId="3141"/>
    <cellStyle name="Normal 40 5 3" xfId="5474"/>
    <cellStyle name="Normal 40 5 3 2" xfId="7300"/>
    <cellStyle name="Normal 40 6" xfId="2610"/>
    <cellStyle name="Normal 40 6 2" xfId="3544"/>
    <cellStyle name="Normal 40 6 3" xfId="5475"/>
    <cellStyle name="Normal 40 6 3 2" xfId="7301"/>
    <cellStyle name="Normal 40 7" xfId="2611"/>
    <cellStyle name="Normal 40 7 2" xfId="3545"/>
    <cellStyle name="Normal 40 7 3" xfId="5476"/>
    <cellStyle name="Normal 40 7 3 2" xfId="7302"/>
    <cellStyle name="Normal 40 8" xfId="2612"/>
    <cellStyle name="Normal 40 8 2" xfId="3546"/>
    <cellStyle name="Normal 40 8 3" xfId="5477"/>
    <cellStyle name="Normal 40 8 3 2" xfId="7303"/>
    <cellStyle name="Normal 40 9" xfId="2613"/>
    <cellStyle name="Normal 40 9 2" xfId="2950"/>
    <cellStyle name="Normal 40 9 3" xfId="5478"/>
    <cellStyle name="Normal 40 9 3 2" xfId="7304"/>
    <cellStyle name="Normal 41" xfId="141"/>
    <cellStyle name="Normal 41 10" xfId="2614"/>
    <cellStyle name="Normal 41 10 2" xfId="3547"/>
    <cellStyle name="Normal 41 10 3" xfId="5479"/>
    <cellStyle name="Normal 41 10 3 2" xfId="7305"/>
    <cellStyle name="Normal 41 11" xfId="2615"/>
    <cellStyle name="Normal 41 11 2" xfId="3548"/>
    <cellStyle name="Normal 41 11 3" xfId="5480"/>
    <cellStyle name="Normal 41 11 3 2" xfId="7306"/>
    <cellStyle name="Normal 41 12" xfId="2616"/>
    <cellStyle name="Normal 41 12 2" xfId="3260"/>
    <cellStyle name="Normal 41 12 3" xfId="5481"/>
    <cellStyle name="Normal 41 12 3 2" xfId="7307"/>
    <cellStyle name="Normal 41 13" xfId="2617"/>
    <cellStyle name="Normal 41 13 2" xfId="3371"/>
    <cellStyle name="Normal 41 13 3" xfId="5482"/>
    <cellStyle name="Normal 41 13 3 2" xfId="7308"/>
    <cellStyle name="Normal 41 14" xfId="2618"/>
    <cellStyle name="Normal 41 14 2" xfId="3549"/>
    <cellStyle name="Normal 41 14 3" xfId="5483"/>
    <cellStyle name="Normal 41 14 3 2" xfId="7309"/>
    <cellStyle name="Normal 41 15" xfId="2619"/>
    <cellStyle name="Normal 41 15 2" xfId="3550"/>
    <cellStyle name="Normal 41 15 3" xfId="5484"/>
    <cellStyle name="Normal 41 15 3 2" xfId="7310"/>
    <cellStyle name="Normal 41 16" xfId="2620"/>
    <cellStyle name="Normal 41 16 2" xfId="3538"/>
    <cellStyle name="Normal 41 16 3" xfId="5485"/>
    <cellStyle name="Normal 41 16 3 2" xfId="7311"/>
    <cellStyle name="Normal 41 17" xfId="2621"/>
    <cellStyle name="Normal 41 17 2" xfId="3372"/>
    <cellStyle name="Normal 41 17 3" xfId="5486"/>
    <cellStyle name="Normal 41 17 3 2" xfId="7312"/>
    <cellStyle name="Normal 41 18" xfId="2622"/>
    <cellStyle name="Normal 41 18 2" xfId="3551"/>
    <cellStyle name="Normal 41 18 3" xfId="5487"/>
    <cellStyle name="Normal 41 18 3 2" xfId="7313"/>
    <cellStyle name="Normal 41 19" xfId="2623"/>
    <cellStyle name="Normal 41 19 2" xfId="2944"/>
    <cellStyle name="Normal 41 19 3" xfId="5488"/>
    <cellStyle name="Normal 41 19 3 2" xfId="7314"/>
    <cellStyle name="Normal 41 2" xfId="460"/>
    <cellStyle name="Normal 41 2 2" xfId="612"/>
    <cellStyle name="Normal 41 2 3" xfId="1146"/>
    <cellStyle name="Normal 41 2 4" xfId="4290"/>
    <cellStyle name="Normal 41 2 4 2" xfId="6120"/>
    <cellStyle name="Normal 41 20" xfId="3986"/>
    <cellStyle name="Normal 41 21" xfId="3861"/>
    <cellStyle name="Normal 41 3" xfId="2624"/>
    <cellStyle name="Normal 41 3 2" xfId="3552"/>
    <cellStyle name="Normal 41 3 3" xfId="5489"/>
    <cellStyle name="Normal 41 3 3 2" xfId="7315"/>
    <cellStyle name="Normal 41 4" xfId="2625"/>
    <cellStyle name="Normal 41 4 2" xfId="3553"/>
    <cellStyle name="Normal 41 4 3" xfId="5490"/>
    <cellStyle name="Normal 41 4 3 2" xfId="7316"/>
    <cellStyle name="Normal 41 5" xfId="2626"/>
    <cellStyle name="Normal 41 5 2" xfId="3554"/>
    <cellStyle name="Normal 41 5 3" xfId="5491"/>
    <cellStyle name="Normal 41 5 3 2" xfId="7317"/>
    <cellStyle name="Normal 41 6" xfId="2627"/>
    <cellStyle name="Normal 41 6 2" xfId="3555"/>
    <cellStyle name="Normal 41 6 3" xfId="5492"/>
    <cellStyle name="Normal 41 6 3 2" xfId="7318"/>
    <cellStyle name="Normal 41 7" xfId="2628"/>
    <cellStyle name="Normal 41 7 2" xfId="3556"/>
    <cellStyle name="Normal 41 7 3" xfId="5493"/>
    <cellStyle name="Normal 41 7 3 2" xfId="7319"/>
    <cellStyle name="Normal 41 8" xfId="2629"/>
    <cellStyle name="Normal 41 8 2" xfId="3704"/>
    <cellStyle name="Normal 41 8 3" xfId="5494"/>
    <cellStyle name="Normal 41 8 3 2" xfId="7320"/>
    <cellStyle name="Normal 41 9" xfId="2630"/>
    <cellStyle name="Normal 41 9 2" xfId="3139"/>
    <cellStyle name="Normal 41 9 3" xfId="5495"/>
    <cellStyle name="Normal 41 9 3 2" xfId="7321"/>
    <cellStyle name="Normal 42" xfId="107"/>
    <cellStyle name="Normal 42 2" xfId="461"/>
    <cellStyle name="Normal 42 2 2" xfId="1147"/>
    <cellStyle name="Normal 42 2 3" xfId="4291"/>
    <cellStyle name="Normal 42 2 3 2" xfId="6121"/>
    <cellStyle name="Normal 42 2 4" xfId="3863"/>
    <cellStyle name="Normal 42 3" xfId="814"/>
    <cellStyle name="Normal 42 4" xfId="3862"/>
    <cellStyle name="Normal 42 4 2" xfId="5745"/>
    <cellStyle name="Normal 43" xfId="108"/>
    <cellStyle name="Normal 43 2" xfId="462"/>
    <cellStyle name="Normal 43 2 2" xfId="1148"/>
    <cellStyle name="Normal 43 2 3" xfId="4292"/>
    <cellStyle name="Normal 43 2 3 2" xfId="6122"/>
    <cellStyle name="Normal 43 2 4" xfId="3865"/>
    <cellStyle name="Normal 43 3" xfId="815"/>
    <cellStyle name="Normal 43 4" xfId="3864"/>
    <cellStyle name="Normal 43 4 2" xfId="5746"/>
    <cellStyle name="Normal 44" xfId="109"/>
    <cellStyle name="Normal 44 2" xfId="463"/>
    <cellStyle name="Normal 44 2 2" xfId="1149"/>
    <cellStyle name="Normal 44 2 3" xfId="4293"/>
    <cellStyle name="Normal 44 2 3 2" xfId="6123"/>
    <cellStyle name="Normal 44 2 4" xfId="3867"/>
    <cellStyle name="Normal 44 3" xfId="816"/>
    <cellStyle name="Normal 44 4" xfId="3866"/>
    <cellStyle name="Normal 44 4 2" xfId="5747"/>
    <cellStyle name="Normal 45" xfId="30"/>
    <cellStyle name="Normal 45 2" xfId="464"/>
    <cellStyle name="Normal 45 2 2" xfId="1150"/>
    <cellStyle name="Normal 45 2 3" xfId="4294"/>
    <cellStyle name="Normal 45 2 3 2" xfId="6124"/>
    <cellStyle name="Normal 45 2 4" xfId="3869"/>
    <cellStyle name="Normal 45 3" xfId="738"/>
    <cellStyle name="Normal 45 4" xfId="3868"/>
    <cellStyle name="Normal 45 4 2" xfId="5748"/>
    <cellStyle name="Normal 46" xfId="31"/>
    <cellStyle name="Normal 46 2" xfId="465"/>
    <cellStyle name="Normal 46 2 2" xfId="1151"/>
    <cellStyle name="Normal 46 2 3" xfId="4295"/>
    <cellStyle name="Normal 46 2 3 2" xfId="6125"/>
    <cellStyle name="Normal 46 2 4" xfId="3871"/>
    <cellStyle name="Normal 46 3" xfId="739"/>
    <cellStyle name="Normal 46 4" xfId="3870"/>
    <cellStyle name="Normal 46 4 2" xfId="5749"/>
    <cellStyle name="Normal 47" xfId="32"/>
    <cellStyle name="Normal 47 2" xfId="466"/>
    <cellStyle name="Normal 47 2 2" xfId="1152"/>
    <cellStyle name="Normal 47 2 3" xfId="4296"/>
    <cellStyle name="Normal 47 2 3 2" xfId="6126"/>
    <cellStyle name="Normal 47 2 4" xfId="3873"/>
    <cellStyle name="Normal 47 3" xfId="740"/>
    <cellStyle name="Normal 47 4" xfId="3872"/>
    <cellStyle name="Normal 47 4 2" xfId="5750"/>
    <cellStyle name="Normal 48" xfId="33"/>
    <cellStyle name="Normal 48 2" xfId="467"/>
    <cellStyle name="Normal 48 2 2" xfId="1153"/>
    <cellStyle name="Normal 48 2 3" xfId="4297"/>
    <cellStyle name="Normal 48 2 3 2" xfId="6127"/>
    <cellStyle name="Normal 48 2 4" xfId="3875"/>
    <cellStyle name="Normal 48 3" xfId="741"/>
    <cellStyle name="Normal 48 4" xfId="3874"/>
    <cellStyle name="Normal 48 4 2" xfId="5751"/>
    <cellStyle name="Normal 49" xfId="34"/>
    <cellStyle name="Normal 49 2" xfId="468"/>
    <cellStyle name="Normal 49 2 2" xfId="1154"/>
    <cellStyle name="Normal 49 2 3" xfId="4298"/>
    <cellStyle name="Normal 49 2 3 2" xfId="6128"/>
    <cellStyle name="Normal 49 2 4" xfId="3877"/>
    <cellStyle name="Normal 49 3" xfId="742"/>
    <cellStyle name="Normal 49 4" xfId="3876"/>
    <cellStyle name="Normal 49 4 2" xfId="5752"/>
    <cellStyle name="Normal 5" xfId="153"/>
    <cellStyle name="Normal 5 10" xfId="470"/>
    <cellStyle name="Normal 5 10 2" xfId="659"/>
    <cellStyle name="Normal 5 10 3" xfId="1156"/>
    <cellStyle name="Normal 5 10 4" xfId="4300"/>
    <cellStyle name="Normal 5 10 4 2" xfId="6130"/>
    <cellStyle name="Normal 5 11" xfId="471"/>
    <cellStyle name="Normal 5 11 2" xfId="704"/>
    <cellStyle name="Normal 5 11 3" xfId="1157"/>
    <cellStyle name="Normal 5 11 4" xfId="4301"/>
    <cellStyle name="Normal 5 11 4 2" xfId="6131"/>
    <cellStyle name="Normal 5 12" xfId="472"/>
    <cellStyle name="Normal 5 12 2" xfId="613"/>
    <cellStyle name="Normal 5 12 3" xfId="1158"/>
    <cellStyle name="Normal 5 12 4" xfId="4302"/>
    <cellStyle name="Normal 5 12 4 2" xfId="6132"/>
    <cellStyle name="Normal 5 13" xfId="473"/>
    <cellStyle name="Normal 5 13 2" xfId="568"/>
    <cellStyle name="Normal 5 13 3" xfId="1159"/>
    <cellStyle name="Normal 5 13 4" xfId="4303"/>
    <cellStyle name="Normal 5 13 4 2" xfId="6133"/>
    <cellStyle name="Normal 5 14" xfId="474"/>
    <cellStyle name="Normal 5 14 2" xfId="660"/>
    <cellStyle name="Normal 5 14 3" xfId="1160"/>
    <cellStyle name="Normal 5 14 4" xfId="4304"/>
    <cellStyle name="Normal 5 14 4 2" xfId="6134"/>
    <cellStyle name="Normal 5 15" xfId="475"/>
    <cellStyle name="Normal 5 15 2" xfId="703"/>
    <cellStyle name="Normal 5 15 3" xfId="1161"/>
    <cellStyle name="Normal 5 15 4" xfId="4305"/>
    <cellStyle name="Normal 5 15 4 2" xfId="6135"/>
    <cellStyle name="Normal 5 16" xfId="476"/>
    <cellStyle name="Normal 5 16 2" xfId="614"/>
    <cellStyle name="Normal 5 16 3" xfId="1162"/>
    <cellStyle name="Normal 5 16 4" xfId="4306"/>
    <cellStyle name="Normal 5 16 4 2" xfId="6136"/>
    <cellStyle name="Normal 5 17" xfId="477"/>
    <cellStyle name="Normal 5 17 2" xfId="567"/>
    <cellStyle name="Normal 5 17 3" xfId="1163"/>
    <cellStyle name="Normal 5 17 4" xfId="4307"/>
    <cellStyle name="Normal 5 17 4 2" xfId="6137"/>
    <cellStyle name="Normal 5 18" xfId="478"/>
    <cellStyle name="Normal 5 18 2" xfId="661"/>
    <cellStyle name="Normal 5 18 3" xfId="1164"/>
    <cellStyle name="Normal 5 18 4" xfId="4308"/>
    <cellStyle name="Normal 5 18 4 2" xfId="6138"/>
    <cellStyle name="Normal 5 19" xfId="479"/>
    <cellStyle name="Normal 5 19 2" xfId="711"/>
    <cellStyle name="Normal 5 19 3" xfId="1165"/>
    <cellStyle name="Normal 5 19 4" xfId="4309"/>
    <cellStyle name="Normal 5 19 4 2" xfId="6139"/>
    <cellStyle name="Normal 5 2" xfId="480"/>
    <cellStyle name="Normal 5 2 2" xfId="615"/>
    <cellStyle name="Normal 5 2 2 2" xfId="1383"/>
    <cellStyle name="Normal 5 2 2 2 2" xfId="1419"/>
    <cellStyle name="Normal 5 2 2 2 3" xfId="1748"/>
    <cellStyle name="Normal 5 2 2 2 4" xfId="4561"/>
    <cellStyle name="Normal 5 2 2 2 4 2" xfId="6387"/>
    <cellStyle name="Normal 5 2 3" xfId="1166"/>
    <cellStyle name="Normal 5 2 4" xfId="1408"/>
    <cellStyle name="Normal 5 2 4 2" xfId="1720"/>
    <cellStyle name="Normal 5 2 4 3" xfId="4582"/>
    <cellStyle name="Normal 5 2 4 3 2" xfId="6408"/>
    <cellStyle name="Normal 5 2 5" xfId="4310"/>
    <cellStyle name="Normal 5 2 5 2" xfId="6140"/>
    <cellStyle name="Normal 5 20" xfId="481"/>
    <cellStyle name="Normal 5 20 2" xfId="702"/>
    <cellStyle name="Normal 5 20 3" xfId="1167"/>
    <cellStyle name="Normal 5 20 4" xfId="4311"/>
    <cellStyle name="Normal 5 20 4 2" xfId="6141"/>
    <cellStyle name="Normal 5 21" xfId="482"/>
    <cellStyle name="Normal 5 21 2" xfId="662"/>
    <cellStyle name="Normal 5 21 3" xfId="1168"/>
    <cellStyle name="Normal 5 21 4" xfId="4312"/>
    <cellStyle name="Normal 5 21 4 2" xfId="6142"/>
    <cellStyle name="Normal 5 22" xfId="483"/>
    <cellStyle name="Normal 5 22 2" xfId="566"/>
    <cellStyle name="Normal 5 22 3" xfId="1169"/>
    <cellStyle name="Normal 5 22 4" xfId="4313"/>
    <cellStyle name="Normal 5 22 4 2" xfId="6143"/>
    <cellStyle name="Normal 5 23" xfId="484"/>
    <cellStyle name="Normal 5 23 2" xfId="616"/>
    <cellStyle name="Normal 5 23 3" xfId="1170"/>
    <cellStyle name="Normal 5 23 4" xfId="4314"/>
    <cellStyle name="Normal 5 23 4 2" xfId="6144"/>
    <cellStyle name="Normal 5 24" xfId="485"/>
    <cellStyle name="Normal 5 24 2" xfId="701"/>
    <cellStyle name="Normal 5 24 3" xfId="1171"/>
    <cellStyle name="Normal 5 24 4" xfId="4315"/>
    <cellStyle name="Normal 5 24 4 2" xfId="6145"/>
    <cellStyle name="Normal 5 25" xfId="486"/>
    <cellStyle name="Normal 5 25 2" xfId="663"/>
    <cellStyle name="Normal 5 25 3" xfId="1172"/>
    <cellStyle name="Normal 5 25 4" xfId="4316"/>
    <cellStyle name="Normal 5 25 4 2" xfId="6146"/>
    <cellStyle name="Normal 5 26" xfId="487"/>
    <cellStyle name="Normal 5 26 2" xfId="710"/>
    <cellStyle name="Normal 5 26 3" xfId="1173"/>
    <cellStyle name="Normal 5 26 4" xfId="4317"/>
    <cellStyle name="Normal 5 26 4 2" xfId="6147"/>
    <cellStyle name="Normal 5 27" xfId="488"/>
    <cellStyle name="Normal 5 27 2" xfId="617"/>
    <cellStyle name="Normal 5 27 3" xfId="1174"/>
    <cellStyle name="Normal 5 27 4" xfId="4318"/>
    <cellStyle name="Normal 5 27 4 2" xfId="6148"/>
    <cellStyle name="Normal 5 28" xfId="489"/>
    <cellStyle name="Normal 5 28 2" xfId="577"/>
    <cellStyle name="Normal 5 28 3" xfId="1175"/>
    <cellStyle name="Normal 5 28 4" xfId="4319"/>
    <cellStyle name="Normal 5 28 4 2" xfId="6149"/>
    <cellStyle name="Normal 5 29" xfId="490"/>
    <cellStyle name="Normal 5 29 2" xfId="664"/>
    <cellStyle name="Normal 5 29 3" xfId="1176"/>
    <cellStyle name="Normal 5 29 4" xfId="4320"/>
    <cellStyle name="Normal 5 29 4 2" xfId="6150"/>
    <cellStyle name="Normal 5 3" xfId="491"/>
    <cellStyle name="Normal 5 3 2" xfId="709"/>
    <cellStyle name="Normal 5 3 3" xfId="1177"/>
    <cellStyle name="Normal 5 3 4" xfId="4321"/>
    <cellStyle name="Normal 5 3 4 2" xfId="6151"/>
    <cellStyle name="Normal 5 30" xfId="492"/>
    <cellStyle name="Normal 5 30 2" xfId="618"/>
    <cellStyle name="Normal 5 30 3" xfId="1178"/>
    <cellStyle name="Normal 5 30 4" xfId="4322"/>
    <cellStyle name="Normal 5 30 4 2" xfId="6152"/>
    <cellStyle name="Normal 5 31" xfId="493"/>
    <cellStyle name="Normal 5 31 2" xfId="708"/>
    <cellStyle name="Normal 5 31 3" xfId="1179"/>
    <cellStyle name="Normal 5 31 4" xfId="4323"/>
    <cellStyle name="Normal 5 31 4 2" xfId="6153"/>
    <cellStyle name="Normal 5 32" xfId="494"/>
    <cellStyle name="Normal 5 32 2" xfId="665"/>
    <cellStyle name="Normal 5 32 3" xfId="1180"/>
    <cellStyle name="Normal 5 32 4" xfId="4324"/>
    <cellStyle name="Normal 5 32 4 2" xfId="6154"/>
    <cellStyle name="Normal 5 33" xfId="495"/>
    <cellStyle name="Normal 5 33 2" xfId="707"/>
    <cellStyle name="Normal 5 33 3" xfId="1181"/>
    <cellStyle name="Normal 5 33 4" xfId="4325"/>
    <cellStyle name="Normal 5 33 4 2" xfId="6155"/>
    <cellStyle name="Normal 5 34" xfId="496"/>
    <cellStyle name="Normal 5 34 2" xfId="619"/>
    <cellStyle name="Normal 5 34 3" xfId="1182"/>
    <cellStyle name="Normal 5 34 4" xfId="4326"/>
    <cellStyle name="Normal 5 34 4 2" xfId="6156"/>
    <cellStyle name="Normal 5 35" xfId="497"/>
    <cellStyle name="Normal 5 35 2" xfId="706"/>
    <cellStyle name="Normal 5 35 3" xfId="1183"/>
    <cellStyle name="Normal 5 35 4" xfId="4327"/>
    <cellStyle name="Normal 5 35 4 2" xfId="6157"/>
    <cellStyle name="Normal 5 36" xfId="498"/>
    <cellStyle name="Normal 5 36 2" xfId="666"/>
    <cellStyle name="Normal 5 36 3" xfId="1184"/>
    <cellStyle name="Normal 5 36 4" xfId="4328"/>
    <cellStyle name="Normal 5 36 4 2" xfId="6158"/>
    <cellStyle name="Normal 5 37" xfId="469"/>
    <cellStyle name="Normal 5 37 2" xfId="1155"/>
    <cellStyle name="Normal 5 37 3" xfId="4299"/>
    <cellStyle name="Normal 5 37 3 2" xfId="6129"/>
    <cellStyle name="Normal 5 38" xfId="620"/>
    <cellStyle name="Normal 5 38 2" xfId="2560"/>
    <cellStyle name="Normal 5 38 3" xfId="4404"/>
    <cellStyle name="Normal 5 38 3 2" xfId="6234"/>
    <cellStyle name="Normal 5 39" xfId="682"/>
    <cellStyle name="Normal 5 39 2" xfId="2436"/>
    <cellStyle name="Normal 5 39 3" xfId="4426"/>
    <cellStyle name="Normal 5 39 3 2" xfId="6254"/>
    <cellStyle name="Normal 5 4" xfId="499"/>
    <cellStyle name="Normal 5 4 2" xfId="667"/>
    <cellStyle name="Normal 5 4 3" xfId="1185"/>
    <cellStyle name="Normal 5 4 4" xfId="4329"/>
    <cellStyle name="Normal 5 4 4 2" xfId="6159"/>
    <cellStyle name="Normal 5 40" xfId="680"/>
    <cellStyle name="Normal 5 40 2" xfId="2437"/>
    <cellStyle name="Normal 5 40 3" xfId="4425"/>
    <cellStyle name="Normal 5 40 3 2" xfId="6253"/>
    <cellStyle name="Normal 5 41" xfId="621"/>
    <cellStyle name="Normal 5 41 2" xfId="2559"/>
    <cellStyle name="Normal 5 41 3" xfId="4405"/>
    <cellStyle name="Normal 5 41 3 2" xfId="6235"/>
    <cellStyle name="Normal 5 42" xfId="584"/>
    <cellStyle name="Normal 5 42 2" xfId="2591"/>
    <cellStyle name="Normal 5 42 3" xfId="4393"/>
    <cellStyle name="Normal 5 42 3 2" xfId="6223"/>
    <cellStyle name="Normal 5 43" xfId="856"/>
    <cellStyle name="Normal 5 44" xfId="3997"/>
    <cellStyle name="Normal 5 44 2" xfId="5830"/>
    <cellStyle name="Normal 5 45" xfId="3878"/>
    <cellStyle name="Normal 5 5" xfId="500"/>
    <cellStyle name="Normal 5 5 2" xfId="668"/>
    <cellStyle name="Normal 5 5 3" xfId="1186"/>
    <cellStyle name="Normal 5 5 4" xfId="4330"/>
    <cellStyle name="Normal 5 5 4 2" xfId="6160"/>
    <cellStyle name="Normal 5 6" xfId="501"/>
    <cellStyle name="Normal 5 6 2" xfId="569"/>
    <cellStyle name="Normal 5 6 3" xfId="1187"/>
    <cellStyle name="Normal 5 6 4" xfId="4331"/>
    <cellStyle name="Normal 5 6 4 2" xfId="6161"/>
    <cellStyle name="Normal 5 7" xfId="502"/>
    <cellStyle name="Normal 5 7 2" xfId="622"/>
    <cellStyle name="Normal 5 7 3" xfId="1188"/>
    <cellStyle name="Normal 5 7 4" xfId="4332"/>
    <cellStyle name="Normal 5 7 4 2" xfId="6162"/>
    <cellStyle name="Normal 5 8" xfId="503"/>
    <cellStyle name="Normal 5 8 2" xfId="722"/>
    <cellStyle name="Normal 5 8 3" xfId="1189"/>
    <cellStyle name="Normal 5 8 4" xfId="4333"/>
    <cellStyle name="Normal 5 8 4 2" xfId="6163"/>
    <cellStyle name="Normal 5 9" xfId="504"/>
    <cellStyle name="Normal 5 9 2" xfId="669"/>
    <cellStyle name="Normal 5 9 3" xfId="1190"/>
    <cellStyle name="Normal 5 9 4" xfId="4334"/>
    <cellStyle name="Normal 5 9 4 2" xfId="6164"/>
    <cellStyle name="Normal 50" xfId="35"/>
    <cellStyle name="Normal 50 2" xfId="505"/>
    <cellStyle name="Normal 50 2 2" xfId="1191"/>
    <cellStyle name="Normal 50 2 3" xfId="4335"/>
    <cellStyle name="Normal 50 2 3 2" xfId="6165"/>
    <cellStyle name="Normal 50 2 4" xfId="3880"/>
    <cellStyle name="Normal 50 3" xfId="743"/>
    <cellStyle name="Normal 50 4" xfId="3879"/>
    <cellStyle name="Normal 50 4 2" xfId="5753"/>
    <cellStyle name="Normal 51" xfId="36"/>
    <cellStyle name="Normal 51 2" xfId="506"/>
    <cellStyle name="Normal 51 2 2" xfId="1192"/>
    <cellStyle name="Normal 51 2 3" xfId="4336"/>
    <cellStyle name="Normal 51 2 3 2" xfId="6166"/>
    <cellStyle name="Normal 51 2 4" xfId="3882"/>
    <cellStyle name="Normal 51 3" xfId="744"/>
    <cellStyle name="Normal 51 4" xfId="3881"/>
    <cellStyle name="Normal 51 4 2" xfId="5754"/>
    <cellStyle name="Normal 52" xfId="37"/>
    <cellStyle name="Normal 52 2" xfId="507"/>
    <cellStyle name="Normal 52 2 2" xfId="1193"/>
    <cellStyle name="Normal 52 2 3" xfId="4337"/>
    <cellStyle name="Normal 52 2 3 2" xfId="6167"/>
    <cellStyle name="Normal 52 2 4" xfId="3884"/>
    <cellStyle name="Normal 52 3" xfId="745"/>
    <cellStyle name="Normal 52 4" xfId="3883"/>
    <cellStyle name="Normal 52 4 2" xfId="5755"/>
    <cellStyle name="Normal 53" xfId="154"/>
    <cellStyle name="Normal 53 2" xfId="508"/>
    <cellStyle name="Normal 53 2 2" xfId="670"/>
    <cellStyle name="Normal 53 2 3" xfId="1194"/>
    <cellStyle name="Normal 53 2 4" xfId="4338"/>
    <cellStyle name="Normal 53 2 4 2" xfId="6168"/>
    <cellStyle name="Normal 53 2 5" xfId="3886"/>
    <cellStyle name="Normal 53 3" xfId="2631"/>
    <cellStyle name="Normal 53 3 2" xfId="3302"/>
    <cellStyle name="Normal 53 3 3" xfId="5496"/>
    <cellStyle name="Normal 53 3 3 2" xfId="7322"/>
    <cellStyle name="Normal 53 4" xfId="2632"/>
    <cellStyle name="Normal 53 4 2" xfId="3323"/>
    <cellStyle name="Normal 53 4 3" xfId="5497"/>
    <cellStyle name="Normal 53 4 3 2" xfId="7323"/>
    <cellStyle name="Normal 53 5" xfId="2633"/>
    <cellStyle name="Normal 53 5 2" xfId="3557"/>
    <cellStyle name="Normal 53 5 3" xfId="5498"/>
    <cellStyle name="Normal 53 5 3 2" xfId="7324"/>
    <cellStyle name="Normal 53 6" xfId="2634"/>
    <cellStyle name="Normal 53 6 2" xfId="3558"/>
    <cellStyle name="Normal 53 6 3" xfId="5499"/>
    <cellStyle name="Normal 53 6 3 2" xfId="7325"/>
    <cellStyle name="Normal 53 7" xfId="2635"/>
    <cellStyle name="Normal 53 7 2" xfId="3750"/>
    <cellStyle name="Normal 53 7 3" xfId="5500"/>
    <cellStyle name="Normal 53 7 3 2" xfId="7326"/>
    <cellStyle name="Normal 53 8" xfId="3885"/>
    <cellStyle name="Normal 53 8 2" xfId="5756"/>
    <cellStyle name="Normal 54" xfId="38"/>
    <cellStyle name="Normal 54 2" xfId="509"/>
    <cellStyle name="Normal 54 2 2" xfId="1195"/>
    <cellStyle name="Normal 54 2 3" xfId="4339"/>
    <cellStyle name="Normal 54 2 3 2" xfId="6169"/>
    <cellStyle name="Normal 54 2 4" xfId="3888"/>
    <cellStyle name="Normal 54 3" xfId="746"/>
    <cellStyle name="Normal 54 4" xfId="3887"/>
    <cellStyle name="Normal 54 4 2" xfId="5757"/>
    <cellStyle name="Normal 55" xfId="39"/>
    <cellStyle name="Normal 55 2" xfId="510"/>
    <cellStyle name="Normal 55 2 2" xfId="1196"/>
    <cellStyle name="Normal 55 2 3" xfId="4340"/>
    <cellStyle name="Normal 55 2 3 2" xfId="6170"/>
    <cellStyle name="Normal 55 2 4" xfId="3890"/>
    <cellStyle name="Normal 55 3" xfId="747"/>
    <cellStyle name="Normal 55 4" xfId="3889"/>
    <cellStyle name="Normal 55 4 2" xfId="5758"/>
    <cellStyle name="Normal 56" xfId="40"/>
    <cellStyle name="Normal 56 2" xfId="511"/>
    <cellStyle name="Normal 56 2 2" xfId="1197"/>
    <cellStyle name="Normal 56 2 3" xfId="4341"/>
    <cellStyle name="Normal 56 2 3 2" xfId="6171"/>
    <cellStyle name="Normal 56 2 4" xfId="3892"/>
    <cellStyle name="Normal 56 3" xfId="748"/>
    <cellStyle name="Normal 56 4" xfId="3891"/>
    <cellStyle name="Normal 56 4 2" xfId="5759"/>
    <cellStyle name="Normal 57" xfId="155"/>
    <cellStyle name="Normal 57 2" xfId="512"/>
    <cellStyle name="Normal 57 2 2" xfId="671"/>
    <cellStyle name="Normal 57 2 3" xfId="1198"/>
    <cellStyle name="Normal 57 2 4" xfId="4342"/>
    <cellStyle name="Normal 57 2 4 2" xfId="6172"/>
    <cellStyle name="Normal 57 3" xfId="2636"/>
    <cellStyle name="Normal 57 3 2" xfId="3705"/>
    <cellStyle name="Normal 57 3 3" xfId="5501"/>
    <cellStyle name="Normal 57 3 3 2" xfId="7327"/>
    <cellStyle name="Normal 57 4" xfId="2637"/>
    <cellStyle name="Normal 57 4 2" xfId="2998"/>
    <cellStyle name="Normal 57 4 3" xfId="5502"/>
    <cellStyle name="Normal 57 4 3 2" xfId="7328"/>
    <cellStyle name="Normal 57 5" xfId="3998"/>
    <cellStyle name="Normal 57 6" xfId="3893"/>
    <cellStyle name="Normal 58" xfId="156"/>
    <cellStyle name="Normal 58 2" xfId="513"/>
    <cellStyle name="Normal 58 2 2" xfId="623"/>
    <cellStyle name="Normal 58 2 3" xfId="1199"/>
    <cellStyle name="Normal 58 2 4" xfId="4343"/>
    <cellStyle name="Normal 58 2 4 2" xfId="6173"/>
    <cellStyle name="Normal 58 3" xfId="2638"/>
    <cellStyle name="Normal 58 3 2" xfId="3578"/>
    <cellStyle name="Normal 58 3 3" xfId="5503"/>
    <cellStyle name="Normal 58 3 3 2" xfId="7329"/>
    <cellStyle name="Normal 58 4" xfId="3999"/>
    <cellStyle name="Normal 58 5" xfId="3762"/>
    <cellStyle name="Normal 58 5 2" xfId="5702"/>
    <cellStyle name="Normal 59" xfId="41"/>
    <cellStyle name="Normal 59 2" xfId="514"/>
    <cellStyle name="Normal 59 2 2" xfId="1200"/>
    <cellStyle name="Normal 59 2 3" xfId="4344"/>
    <cellStyle name="Normal 59 2 3 2" xfId="6174"/>
    <cellStyle name="Normal 59 2 4" xfId="3895"/>
    <cellStyle name="Normal 59 3" xfId="749"/>
    <cellStyle name="Normal 59 4" xfId="3894"/>
    <cellStyle name="Normal 59 4 2" xfId="5760"/>
    <cellStyle name="Normal 6" xfId="4"/>
    <cellStyle name="Normal 6 10" xfId="1459"/>
    <cellStyle name="Normal 6 10 2" xfId="1638"/>
    <cellStyle name="Normal 6 10 3" xfId="4622"/>
    <cellStyle name="Normal 6 10 3 2" xfId="6448"/>
    <cellStyle name="Normal 6 11" xfId="1460"/>
    <cellStyle name="Normal 6 11 2" xfId="1637"/>
    <cellStyle name="Normal 6 11 3" xfId="4623"/>
    <cellStyle name="Normal 6 11 3 2" xfId="6449"/>
    <cellStyle name="Normal 6 12" xfId="1461"/>
    <cellStyle name="Normal 6 12 2" xfId="1636"/>
    <cellStyle name="Normal 6 12 3" xfId="4624"/>
    <cellStyle name="Normal 6 12 3 2" xfId="6450"/>
    <cellStyle name="Normal 6 13" xfId="1462"/>
    <cellStyle name="Normal 6 13 2" xfId="1635"/>
    <cellStyle name="Normal 6 13 3" xfId="4625"/>
    <cellStyle name="Normal 6 13 3 2" xfId="6451"/>
    <cellStyle name="Normal 6 14" xfId="1463"/>
    <cellStyle name="Normal 6 14 2" xfId="1634"/>
    <cellStyle name="Normal 6 14 3" xfId="4626"/>
    <cellStyle name="Normal 6 14 3 2" xfId="6452"/>
    <cellStyle name="Normal 6 15" xfId="1464"/>
    <cellStyle name="Normal 6 15 2" xfId="1633"/>
    <cellStyle name="Normal 6 15 3" xfId="4627"/>
    <cellStyle name="Normal 6 15 3 2" xfId="6453"/>
    <cellStyle name="Normal 6 16" xfId="1465"/>
    <cellStyle name="Normal 6 16 2" xfId="1632"/>
    <cellStyle name="Normal 6 16 3" xfId="4628"/>
    <cellStyle name="Normal 6 16 3 2" xfId="6454"/>
    <cellStyle name="Normal 6 17" xfId="1466"/>
    <cellStyle name="Normal 6 17 2" xfId="1631"/>
    <cellStyle name="Normal 6 17 3" xfId="4629"/>
    <cellStyle name="Normal 6 17 3 2" xfId="6455"/>
    <cellStyle name="Normal 6 18" xfId="1467"/>
    <cellStyle name="Normal 6 18 2" xfId="1630"/>
    <cellStyle name="Normal 6 18 3" xfId="4630"/>
    <cellStyle name="Normal 6 18 3 2" xfId="6456"/>
    <cellStyle name="Normal 6 19" xfId="1468"/>
    <cellStyle name="Normal 6 19 2" xfId="1629"/>
    <cellStyle name="Normal 6 19 3" xfId="4631"/>
    <cellStyle name="Normal 6 19 3 2" xfId="6457"/>
    <cellStyle name="Normal 6 2" xfId="515"/>
    <cellStyle name="Normal 6 2 2" xfId="624"/>
    <cellStyle name="Normal 6 2 2 2" xfId="1469"/>
    <cellStyle name="Normal 6 2 2 2 2" xfId="1470"/>
    <cellStyle name="Normal 6 2 2 2 3" xfId="1628"/>
    <cellStyle name="Normal 6 2 2 2 4" xfId="4632"/>
    <cellStyle name="Normal 6 2 2 2 4 2" xfId="6458"/>
    <cellStyle name="Normal 6 2 3" xfId="1201"/>
    <cellStyle name="Normal 6 2 4" xfId="1471"/>
    <cellStyle name="Normal 6 2 5" xfId="4345"/>
    <cellStyle name="Normal 6 2 5 2" xfId="6175"/>
    <cellStyle name="Normal 6 20" xfId="1472"/>
    <cellStyle name="Normal 6 20 2" xfId="1627"/>
    <cellStyle name="Normal 6 20 3" xfId="4633"/>
    <cellStyle name="Normal 6 20 3 2" xfId="6459"/>
    <cellStyle name="Normal 6 21" xfId="1473"/>
    <cellStyle name="Normal 6 21 2" xfId="1626"/>
    <cellStyle name="Normal 6 21 3" xfId="4634"/>
    <cellStyle name="Normal 6 21 3 2" xfId="6460"/>
    <cellStyle name="Normal 6 22" xfId="1474"/>
    <cellStyle name="Normal 6 22 2" xfId="1625"/>
    <cellStyle name="Normal 6 22 3" xfId="4635"/>
    <cellStyle name="Normal 6 22 3 2" xfId="6461"/>
    <cellStyle name="Normal 6 23" xfId="1475"/>
    <cellStyle name="Normal 6 23 2" xfId="1624"/>
    <cellStyle name="Normal 6 23 3" xfId="4636"/>
    <cellStyle name="Normal 6 23 3 2" xfId="6462"/>
    <cellStyle name="Normal 6 24" xfId="2639"/>
    <cellStyle name="Normal 6 24 2" xfId="3627"/>
    <cellStyle name="Normal 6 24 3" xfId="5504"/>
    <cellStyle name="Normal 6 24 3 2" xfId="7330"/>
    <cellStyle name="Normal 6 25" xfId="2640"/>
    <cellStyle name="Normal 6 25 2" xfId="2943"/>
    <cellStyle name="Normal 6 25 3" xfId="5505"/>
    <cellStyle name="Normal 6 25 3 2" xfId="7331"/>
    <cellStyle name="Normal 6 26" xfId="2641"/>
    <cellStyle name="Normal 6 26 2" xfId="2951"/>
    <cellStyle name="Normal 6 26 3" xfId="5506"/>
    <cellStyle name="Normal 6 26 3 2" xfId="7332"/>
    <cellStyle name="Normal 6 27" xfId="232"/>
    <cellStyle name="Normal 6 27 2" xfId="516"/>
    <cellStyle name="Normal 6 27 2 2" xfId="672"/>
    <cellStyle name="Normal 6 27 2 3" xfId="1202"/>
    <cellStyle name="Normal 6 27 2 4" xfId="4346"/>
    <cellStyle name="Normal 6 27 2 4 2" xfId="6176"/>
    <cellStyle name="Normal 6 28" xfId="2642"/>
    <cellStyle name="Normal 6 28 2" xfId="3076"/>
    <cellStyle name="Normal 6 28 3" xfId="5507"/>
    <cellStyle name="Normal 6 28 3 2" xfId="7333"/>
    <cellStyle name="Normal 6 29" xfId="2643"/>
    <cellStyle name="Normal 6 29 2" xfId="3006"/>
    <cellStyle name="Normal 6 29 3" xfId="5508"/>
    <cellStyle name="Normal 6 29 3 2" xfId="7334"/>
    <cellStyle name="Normal 6 3" xfId="570"/>
    <cellStyle name="Normal 6 3 2" xfId="2593"/>
    <cellStyle name="Normal 6 3 3" xfId="4391"/>
    <cellStyle name="Normal 6 3 3 2" xfId="6221"/>
    <cellStyle name="Normal 6 30" xfId="2644"/>
    <cellStyle name="Normal 6 30 2" xfId="2900"/>
    <cellStyle name="Normal 6 30 3" xfId="5509"/>
    <cellStyle name="Normal 6 30 3 2" xfId="7335"/>
    <cellStyle name="Normal 6 31" xfId="2645"/>
    <cellStyle name="Normal 6 31 2" xfId="3132"/>
    <cellStyle name="Normal 6 31 3" xfId="5510"/>
    <cellStyle name="Normal 6 31 3 2" xfId="7336"/>
    <cellStyle name="Normal 6 32" xfId="2646"/>
    <cellStyle name="Normal 6 32 2" xfId="3077"/>
    <cellStyle name="Normal 6 32 3" xfId="5511"/>
    <cellStyle name="Normal 6 32 3 2" xfId="7337"/>
    <cellStyle name="Normal 6 33" xfId="2647"/>
    <cellStyle name="Normal 6 33 2" xfId="2846"/>
    <cellStyle name="Normal 6 33 3" xfId="5512"/>
    <cellStyle name="Normal 6 33 3 2" xfId="7338"/>
    <cellStyle name="Normal 6 34" xfId="2648"/>
    <cellStyle name="Normal 6 34 2" xfId="3498"/>
    <cellStyle name="Normal 6 34 3" xfId="5513"/>
    <cellStyle name="Normal 6 34 3 2" xfId="7339"/>
    <cellStyle name="Normal 6 35" xfId="2649"/>
    <cellStyle name="Normal 6 35 2" xfId="2915"/>
    <cellStyle name="Normal 6 35 3" xfId="5514"/>
    <cellStyle name="Normal 6 35 3 2" xfId="7340"/>
    <cellStyle name="Normal 6 36" xfId="2650"/>
    <cellStyle name="Normal 6 36 2" xfId="3073"/>
    <cellStyle name="Normal 6 36 3" xfId="5515"/>
    <cellStyle name="Normal 6 36 3 2" xfId="7341"/>
    <cellStyle name="Normal 6 37" xfId="2651"/>
    <cellStyle name="Normal 6 37 2" xfId="3604"/>
    <cellStyle name="Normal 6 37 3" xfId="5516"/>
    <cellStyle name="Normal 6 37 3 2" xfId="7342"/>
    <cellStyle name="Normal 6 38" xfId="2652"/>
    <cellStyle name="Normal 6 38 2" xfId="3248"/>
    <cellStyle name="Normal 6 38 3" xfId="5517"/>
    <cellStyle name="Normal 6 38 3 2" xfId="7343"/>
    <cellStyle name="Normal 6 39" xfId="2653"/>
    <cellStyle name="Normal 6 39 2" xfId="3722"/>
    <cellStyle name="Normal 6 39 3" xfId="5518"/>
    <cellStyle name="Normal 6 39 3 2" xfId="7344"/>
    <cellStyle name="Normal 6 4" xfId="625"/>
    <cellStyle name="Normal 6 4 2" xfId="2558"/>
    <cellStyle name="Normal 6 4 3" xfId="4406"/>
    <cellStyle name="Normal 6 4 3 2" xfId="6236"/>
    <cellStyle name="Normal 6 40" xfId="2654"/>
    <cellStyle name="Normal 6 40 2" xfId="3209"/>
    <cellStyle name="Normal 6 40 3" xfId="5519"/>
    <cellStyle name="Normal 6 40 3 2" xfId="7345"/>
    <cellStyle name="Normal 6 41" xfId="2655"/>
    <cellStyle name="Normal 6 41 2" xfId="3402"/>
    <cellStyle name="Normal 6 41 3" xfId="5520"/>
    <cellStyle name="Normal 6 41 3 2" xfId="7346"/>
    <cellStyle name="Normal 6 42" xfId="2656"/>
    <cellStyle name="Normal 6 42 2" xfId="3199"/>
    <cellStyle name="Normal 6 42 3" xfId="5521"/>
    <cellStyle name="Normal 6 42 3 2" xfId="7347"/>
    <cellStyle name="Normal 6 43" xfId="2657"/>
    <cellStyle name="Normal 6 43 2" xfId="2938"/>
    <cellStyle name="Normal 6 43 3" xfId="5522"/>
    <cellStyle name="Normal 6 43 3 2" xfId="7348"/>
    <cellStyle name="Normal 6 44" xfId="2658"/>
    <cellStyle name="Normal 6 44 2" xfId="3706"/>
    <cellStyle name="Normal 6 44 3" xfId="5523"/>
    <cellStyle name="Normal 6 44 3 2" xfId="7349"/>
    <cellStyle name="Normal 6 45" xfId="2659"/>
    <cellStyle name="Normal 6 45 2" xfId="3303"/>
    <cellStyle name="Normal 6 45 3" xfId="5524"/>
    <cellStyle name="Normal 6 45 3 2" xfId="7350"/>
    <cellStyle name="Normal 6 46" xfId="2660"/>
    <cellStyle name="Normal 6 46 2" xfId="3744"/>
    <cellStyle name="Normal 6 46 3" xfId="5525"/>
    <cellStyle name="Normal 6 46 3 2" xfId="7351"/>
    <cellStyle name="Normal 6 47" xfId="2661"/>
    <cellStyle name="Normal 6 47 2" xfId="2990"/>
    <cellStyle name="Normal 6 47 3" xfId="5526"/>
    <cellStyle name="Normal 6 47 3 2" xfId="7352"/>
    <cellStyle name="Normal 6 48" xfId="2662"/>
    <cellStyle name="Normal 6 48 2" xfId="3707"/>
    <cellStyle name="Normal 6 48 3" xfId="5527"/>
    <cellStyle name="Normal 6 48 3 2" xfId="7353"/>
    <cellStyle name="Normal 6 49" xfId="2663"/>
    <cellStyle name="Normal 6 49 2" xfId="3354"/>
    <cellStyle name="Normal 6 49 3" xfId="5528"/>
    <cellStyle name="Normal 6 49 3 2" xfId="7354"/>
    <cellStyle name="Normal 6 5" xfId="723"/>
    <cellStyle name="Normal 6 5 2" xfId="2342"/>
    <cellStyle name="Normal 6 5 3" xfId="4433"/>
    <cellStyle name="Normal 6 5 3 2" xfId="6261"/>
    <cellStyle name="Normal 6 50" xfId="2664"/>
    <cellStyle name="Normal 6 50 2" xfId="3745"/>
    <cellStyle name="Normal 6 50 3" xfId="5529"/>
    <cellStyle name="Normal 6 50 3 2" xfId="7355"/>
    <cellStyle name="Normal 6 51" xfId="2665"/>
    <cellStyle name="Normal 6 51 2" xfId="2926"/>
    <cellStyle name="Normal 6 51 3" xfId="5530"/>
    <cellStyle name="Normal 6 51 3 2" xfId="7356"/>
    <cellStyle name="Normal 6 52" xfId="2666"/>
    <cellStyle name="Normal 6 52 2" xfId="3708"/>
    <cellStyle name="Normal 6 52 3" xfId="5531"/>
    <cellStyle name="Normal 6 52 3 2" xfId="7357"/>
    <cellStyle name="Normal 6 53" xfId="2667"/>
    <cellStyle name="Normal 6 53 2" xfId="3304"/>
    <cellStyle name="Normal 6 53 3" xfId="5532"/>
    <cellStyle name="Normal 6 53 3 2" xfId="7358"/>
    <cellStyle name="Normal 6 54" xfId="2668"/>
    <cellStyle name="Normal 6 54 2" xfId="2813"/>
    <cellStyle name="Normal 6 54 3" xfId="5533"/>
    <cellStyle name="Normal 6 54 3 2" xfId="7359"/>
    <cellStyle name="Normal 6 55" xfId="2669"/>
    <cellStyle name="Normal 6 55 2" xfId="3162"/>
    <cellStyle name="Normal 6 55 3" xfId="5534"/>
    <cellStyle name="Normal 6 55 3 2" xfId="7360"/>
    <cellStyle name="Normal 6 56" xfId="2670"/>
    <cellStyle name="Normal 6 56 2" xfId="2818"/>
    <cellStyle name="Normal 6 56 3" xfId="5535"/>
    <cellStyle name="Normal 6 56 3 2" xfId="7361"/>
    <cellStyle name="Normal 6 57" xfId="2671"/>
    <cellStyle name="Normal 6 57 2" xfId="3329"/>
    <cellStyle name="Normal 6 57 3" xfId="5536"/>
    <cellStyle name="Normal 6 57 3 2" xfId="7362"/>
    <cellStyle name="Normal 6 58" xfId="2672"/>
    <cellStyle name="Normal 6 58 2" xfId="3193"/>
    <cellStyle name="Normal 6 58 3" xfId="5537"/>
    <cellStyle name="Normal 6 58 3 2" xfId="7363"/>
    <cellStyle name="Normal 6 59" xfId="2673"/>
    <cellStyle name="Normal 6 59 2" xfId="3291"/>
    <cellStyle name="Normal 6 59 3" xfId="5538"/>
    <cellStyle name="Normal 6 59 3 2" xfId="7364"/>
    <cellStyle name="Normal 6 6" xfId="673"/>
    <cellStyle name="Normal 6 6 2" xfId="2442"/>
    <cellStyle name="Normal 6 6 3" xfId="4420"/>
    <cellStyle name="Normal 6 6 3 2" xfId="6248"/>
    <cellStyle name="Normal 6 60" xfId="2674"/>
    <cellStyle name="Normal 6 60 2" xfId="2920"/>
    <cellStyle name="Normal 6 60 3" xfId="5539"/>
    <cellStyle name="Normal 6 60 3 2" xfId="7365"/>
    <cellStyle name="Normal 6 61" xfId="2675"/>
    <cellStyle name="Normal 6 61 2" xfId="3305"/>
    <cellStyle name="Normal 6 61 3" xfId="5540"/>
    <cellStyle name="Normal 6 61 3 2" xfId="7366"/>
    <cellStyle name="Normal 6 62" xfId="2676"/>
    <cellStyle name="Normal 6 62 2" xfId="3746"/>
    <cellStyle name="Normal 6 62 3" xfId="5541"/>
    <cellStyle name="Normal 6 62 3 2" xfId="7367"/>
    <cellStyle name="Normal 6 63" xfId="2677"/>
    <cellStyle name="Normal 6 63 2" xfId="2939"/>
    <cellStyle name="Normal 6 63 3" xfId="5542"/>
    <cellStyle name="Normal 6 63 3 2" xfId="7368"/>
    <cellStyle name="Normal 6 64" xfId="2678"/>
    <cellStyle name="Normal 6 64 2" xfId="2968"/>
    <cellStyle name="Normal 6 64 3" xfId="5543"/>
    <cellStyle name="Normal 6 64 3 2" xfId="7369"/>
    <cellStyle name="Normal 6 65" xfId="2679"/>
    <cellStyle name="Normal 6 65 2" xfId="3328"/>
    <cellStyle name="Normal 6 65 3" xfId="5544"/>
    <cellStyle name="Normal 6 65 3 2" xfId="7370"/>
    <cellStyle name="Normal 6 66" xfId="2680"/>
    <cellStyle name="Normal 6 66 2" xfId="3747"/>
    <cellStyle name="Normal 6 66 3" xfId="5545"/>
    <cellStyle name="Normal 6 66 3 2" xfId="7371"/>
    <cellStyle name="Normal 6 67" xfId="2681"/>
    <cellStyle name="Normal 6 67 2" xfId="3026"/>
    <cellStyle name="Normal 6 67 3" xfId="5546"/>
    <cellStyle name="Normal 6 67 3 2" xfId="7372"/>
    <cellStyle name="Normal 6 68" xfId="2682"/>
    <cellStyle name="Normal 6 68 2" xfId="3151"/>
    <cellStyle name="Normal 6 68 3" xfId="5547"/>
    <cellStyle name="Normal 6 68 3 2" xfId="7373"/>
    <cellStyle name="Normal 6 69" xfId="2683"/>
    <cellStyle name="Normal 6 69 2" xfId="3345"/>
    <cellStyle name="Normal 6 69 3" xfId="5548"/>
    <cellStyle name="Normal 6 69 3 2" xfId="7374"/>
    <cellStyle name="Normal 6 7" xfId="561"/>
    <cellStyle name="Normal 6 7 2" xfId="2595"/>
    <cellStyle name="Normal 6 7 3" xfId="4389"/>
    <cellStyle name="Normal 6 7 3 2" xfId="6219"/>
    <cellStyle name="Normal 6 70" xfId="2684"/>
    <cellStyle name="Normal 6 70 2" xfId="3034"/>
    <cellStyle name="Normal 6 70 3" xfId="5549"/>
    <cellStyle name="Normal 6 70 3 2" xfId="7375"/>
    <cellStyle name="Normal 6 71" xfId="2685"/>
    <cellStyle name="Normal 6 71 2" xfId="3172"/>
    <cellStyle name="Normal 6 71 3" xfId="5550"/>
    <cellStyle name="Normal 6 71 3 2" xfId="7376"/>
    <cellStyle name="Normal 6 72" xfId="2686"/>
    <cellStyle name="Normal 6 72 2" xfId="2964"/>
    <cellStyle name="Normal 6 72 3" xfId="5551"/>
    <cellStyle name="Normal 6 72 3 2" xfId="7377"/>
    <cellStyle name="Normal 6 79" xfId="2783"/>
    <cellStyle name="Normal 6 79 2" xfId="3343"/>
    <cellStyle name="Normal 6 79 3" xfId="5648"/>
    <cellStyle name="Normal 6 79 3 2" xfId="7474"/>
    <cellStyle name="Normal 6 8" xfId="1476"/>
    <cellStyle name="Normal 6 8 2" xfId="1623"/>
    <cellStyle name="Normal 6 8 3" xfId="4637"/>
    <cellStyle name="Normal 6 8 3 2" xfId="6463"/>
    <cellStyle name="Normal 6 9" xfId="1477"/>
    <cellStyle name="Normal 6 9 2" xfId="1622"/>
    <cellStyle name="Normal 6 9 3" xfId="4638"/>
    <cellStyle name="Normal 6 9 3 2" xfId="6464"/>
    <cellStyle name="Normal 60" xfId="42"/>
    <cellStyle name="Normal 60 2" xfId="517"/>
    <cellStyle name="Normal 60 2 2" xfId="1203"/>
    <cellStyle name="Normal 60 2 3" xfId="4347"/>
    <cellStyle name="Normal 60 2 3 2" xfId="6177"/>
    <cellStyle name="Normal 60 2 4" xfId="3897"/>
    <cellStyle name="Normal 60 3" xfId="750"/>
    <cellStyle name="Normal 60 4" xfId="3896"/>
    <cellStyle name="Normal 60 4 2" xfId="5761"/>
    <cellStyle name="Normal 61" xfId="1478"/>
    <cellStyle name="Normal 61 2" xfId="1479"/>
    <cellStyle name="Normal 61 2 2" xfId="1620"/>
    <cellStyle name="Normal 61 2 3" xfId="4640"/>
    <cellStyle name="Normal 61 2 3 2" xfId="6466"/>
    <cellStyle name="Normal 61 3" xfId="1621"/>
    <cellStyle name="Normal 61 4" xfId="4639"/>
    <cellStyle name="Normal 61 4 2" xfId="6465"/>
    <cellStyle name="Normal 62" xfId="43"/>
    <cellStyle name="Normal 62 2" xfId="518"/>
    <cellStyle name="Normal 62 2 2" xfId="1204"/>
    <cellStyle name="Normal 62 2 3" xfId="4348"/>
    <cellStyle name="Normal 62 2 3 2" xfId="6178"/>
    <cellStyle name="Normal 62 2 4" xfId="3899"/>
    <cellStyle name="Normal 62 3" xfId="751"/>
    <cellStyle name="Normal 62 4" xfId="3898"/>
    <cellStyle name="Normal 62 4 2" xfId="5762"/>
    <cellStyle name="Normal 63" xfId="44"/>
    <cellStyle name="Normal 63 2" xfId="519"/>
    <cellStyle name="Normal 63 2 2" xfId="1205"/>
    <cellStyle name="Normal 63 2 3" xfId="4349"/>
    <cellStyle name="Normal 63 2 3 2" xfId="6179"/>
    <cellStyle name="Normal 63 2 4" xfId="3901"/>
    <cellStyle name="Normal 63 3" xfId="752"/>
    <cellStyle name="Normal 63 4" xfId="3900"/>
    <cellStyle name="Normal 63 4 2" xfId="5763"/>
    <cellStyle name="Normal 64" xfId="45"/>
    <cellStyle name="Normal 64 2" xfId="520"/>
    <cellStyle name="Normal 64 2 2" xfId="1206"/>
    <cellStyle name="Normal 64 2 3" xfId="4350"/>
    <cellStyle name="Normal 64 2 3 2" xfId="6180"/>
    <cellStyle name="Normal 64 2 4" xfId="3903"/>
    <cellStyle name="Normal 64 3" xfId="753"/>
    <cellStyle name="Normal 64 4" xfId="3902"/>
    <cellStyle name="Normal 64 4 2" xfId="5764"/>
    <cellStyle name="Normal 65" xfId="46"/>
    <cellStyle name="Normal 65 2" xfId="521"/>
    <cellStyle name="Normal 65 2 2" xfId="1207"/>
    <cellStyle name="Normal 65 2 3" xfId="4351"/>
    <cellStyle name="Normal 65 2 3 2" xfId="6181"/>
    <cellStyle name="Normal 65 2 4" xfId="3905"/>
    <cellStyle name="Normal 65 3" xfId="754"/>
    <cellStyle name="Normal 65 4" xfId="3904"/>
    <cellStyle name="Normal 65 4 2" xfId="5765"/>
    <cellStyle name="Normal 66" xfId="47"/>
    <cellStyle name="Normal 66 2" xfId="522"/>
    <cellStyle name="Normal 66 2 2" xfId="1208"/>
    <cellStyle name="Normal 66 2 3" xfId="4352"/>
    <cellStyle name="Normal 66 2 3 2" xfId="6182"/>
    <cellStyle name="Normal 66 2 4" xfId="3907"/>
    <cellStyle name="Normal 66 3" xfId="755"/>
    <cellStyle name="Normal 66 4" xfId="3906"/>
    <cellStyle name="Normal 66 4 2" xfId="5766"/>
    <cellStyle name="Normal 67" xfId="219"/>
    <cellStyle name="Normal 67 2" xfId="523"/>
    <cellStyle name="Normal 67 2 2" xfId="1209"/>
    <cellStyle name="Normal 67 2 3" xfId="4353"/>
    <cellStyle name="Normal 67 2 3 2" xfId="6183"/>
    <cellStyle name="Normal 67 3" xfId="912"/>
    <cellStyle name="Normal 67 4" xfId="4055"/>
    <cellStyle name="Normal 67 4 2" xfId="5886"/>
    <cellStyle name="Normal 68" xfId="48"/>
    <cellStyle name="Normal 68 2" xfId="524"/>
    <cellStyle name="Normal 68 2 2" xfId="1210"/>
    <cellStyle name="Normal 68 2 3" xfId="4354"/>
    <cellStyle name="Normal 68 2 3 2" xfId="6184"/>
    <cellStyle name="Normal 68 2 4" xfId="3909"/>
    <cellStyle name="Normal 68 3" xfId="756"/>
    <cellStyle name="Normal 68 4" xfId="3908"/>
    <cellStyle name="Normal 68 4 2" xfId="5767"/>
    <cellStyle name="Normal 69" xfId="49"/>
    <cellStyle name="Normal 69 2" xfId="525"/>
    <cellStyle name="Normal 69 2 2" xfId="1211"/>
    <cellStyle name="Normal 69 2 3" xfId="4355"/>
    <cellStyle name="Normal 69 2 3 2" xfId="6185"/>
    <cellStyle name="Normal 69 2 4" xfId="3911"/>
    <cellStyle name="Normal 69 3" xfId="757"/>
    <cellStyle name="Normal 69 4" xfId="3910"/>
    <cellStyle name="Normal 69 4 2" xfId="5768"/>
    <cellStyle name="Normal 7" xfId="5"/>
    <cellStyle name="Normal 7 10" xfId="1480"/>
    <cellStyle name="Normal 7 10 2" xfId="1619"/>
    <cellStyle name="Normal 7 10 3" xfId="4641"/>
    <cellStyle name="Normal 7 10 3 2" xfId="6467"/>
    <cellStyle name="Normal 7 11" xfId="1481"/>
    <cellStyle name="Normal 7 11 2" xfId="1618"/>
    <cellStyle name="Normal 7 11 3" xfId="4642"/>
    <cellStyle name="Normal 7 11 3 2" xfId="6468"/>
    <cellStyle name="Normal 7 12" xfId="1482"/>
    <cellStyle name="Normal 7 12 2" xfId="1617"/>
    <cellStyle name="Normal 7 12 3" xfId="4643"/>
    <cellStyle name="Normal 7 12 3 2" xfId="6469"/>
    <cellStyle name="Normal 7 13" xfId="1483"/>
    <cellStyle name="Normal 7 13 2" xfId="1616"/>
    <cellStyle name="Normal 7 13 3" xfId="4644"/>
    <cellStyle name="Normal 7 13 3 2" xfId="6470"/>
    <cellStyle name="Normal 7 14" xfId="1484"/>
    <cellStyle name="Normal 7 14 2" xfId="1615"/>
    <cellStyle name="Normal 7 14 3" xfId="4645"/>
    <cellStyle name="Normal 7 14 3 2" xfId="6471"/>
    <cellStyle name="Normal 7 15" xfId="1485"/>
    <cellStyle name="Normal 7 15 2" xfId="1614"/>
    <cellStyle name="Normal 7 15 3" xfId="4646"/>
    <cellStyle name="Normal 7 15 3 2" xfId="6472"/>
    <cellStyle name="Normal 7 16" xfId="1486"/>
    <cellStyle name="Normal 7 16 2" xfId="1613"/>
    <cellStyle name="Normal 7 16 3" xfId="4647"/>
    <cellStyle name="Normal 7 16 3 2" xfId="6473"/>
    <cellStyle name="Normal 7 17" xfId="1487"/>
    <cellStyle name="Normal 7 17 2" xfId="1612"/>
    <cellStyle name="Normal 7 17 3" xfId="4648"/>
    <cellStyle name="Normal 7 17 3 2" xfId="6474"/>
    <cellStyle name="Normal 7 18" xfId="1488"/>
    <cellStyle name="Normal 7 18 2" xfId="1611"/>
    <cellStyle name="Normal 7 18 3" xfId="4649"/>
    <cellStyle name="Normal 7 18 3 2" xfId="6475"/>
    <cellStyle name="Normal 7 19" xfId="1489"/>
    <cellStyle name="Normal 7 19 2" xfId="1610"/>
    <cellStyle name="Normal 7 19 3" xfId="4650"/>
    <cellStyle name="Normal 7 19 3 2" xfId="6476"/>
    <cellStyle name="Normal 7 2" xfId="526"/>
    <cellStyle name="Normal 7 2 2" xfId="724"/>
    <cellStyle name="Normal 7 2 2 2" xfId="1490"/>
    <cellStyle name="Normal 7 2 2 2 2" xfId="1491"/>
    <cellStyle name="Normal 7 2 2 2 3" xfId="1609"/>
    <cellStyle name="Normal 7 2 2 2 4" xfId="4651"/>
    <cellStyle name="Normal 7 2 2 2 4 2" xfId="6477"/>
    <cellStyle name="Normal 7 2 3" xfId="1212"/>
    <cellStyle name="Normal 7 2 4" xfId="1492"/>
    <cellStyle name="Normal 7 2 5" xfId="4356"/>
    <cellStyle name="Normal 7 2 5 2" xfId="6186"/>
    <cellStyle name="Normal 7 20" xfId="1493"/>
    <cellStyle name="Normal 7 20 2" xfId="1608"/>
    <cellStyle name="Normal 7 20 3" xfId="4652"/>
    <cellStyle name="Normal 7 20 3 2" xfId="6478"/>
    <cellStyle name="Normal 7 21" xfId="1494"/>
    <cellStyle name="Normal 7 21 2" xfId="1607"/>
    <cellStyle name="Normal 7 21 3" xfId="4653"/>
    <cellStyle name="Normal 7 21 3 2" xfId="6479"/>
    <cellStyle name="Normal 7 3" xfId="674"/>
    <cellStyle name="Normal 7 3 2" xfId="2441"/>
    <cellStyle name="Normal 7 3 3" xfId="4421"/>
    <cellStyle name="Normal 7 3 3 2" xfId="6249"/>
    <cellStyle name="Normal 7 4" xfId="571"/>
    <cellStyle name="Normal 7 4 2" xfId="2592"/>
    <cellStyle name="Normal 7 4 3" xfId="4392"/>
    <cellStyle name="Normal 7 4 3 2" xfId="6222"/>
    <cellStyle name="Normal 7 5" xfId="675"/>
    <cellStyle name="Normal 7 5 2" xfId="2440"/>
    <cellStyle name="Normal 7 5 3" xfId="4422"/>
    <cellStyle name="Normal 7 5 3 2" xfId="6250"/>
    <cellStyle name="Normal 7 6" xfId="705"/>
    <cellStyle name="Normal 7 6 2" xfId="2346"/>
    <cellStyle name="Normal 7 6 3" xfId="4429"/>
    <cellStyle name="Normal 7 6 3 2" xfId="6257"/>
    <cellStyle name="Normal 7 7" xfId="1495"/>
    <cellStyle name="Normal 7 7 2" xfId="1606"/>
    <cellStyle name="Normal 7 7 3" xfId="4654"/>
    <cellStyle name="Normal 7 7 3 2" xfId="6480"/>
    <cellStyle name="Normal 7 8" xfId="1496"/>
    <cellStyle name="Normal 7 8 2" xfId="1605"/>
    <cellStyle name="Normal 7 8 3" xfId="4655"/>
    <cellStyle name="Normal 7 8 3 2" xfId="6481"/>
    <cellStyle name="Normal 7 9" xfId="1497"/>
    <cellStyle name="Normal 7 9 2" xfId="1603"/>
    <cellStyle name="Normal 7 9 3" xfId="4656"/>
    <cellStyle name="Normal 7 9 3 2" xfId="6482"/>
    <cellStyle name="Normal 70" xfId="50"/>
    <cellStyle name="Normal 70 2" xfId="527"/>
    <cellStyle name="Normal 70 2 2" xfId="1213"/>
    <cellStyle name="Normal 70 2 3" xfId="4357"/>
    <cellStyle name="Normal 70 2 3 2" xfId="6187"/>
    <cellStyle name="Normal 70 2 4" xfId="3913"/>
    <cellStyle name="Normal 70 3" xfId="758"/>
    <cellStyle name="Normal 70 4" xfId="3912"/>
    <cellStyle name="Normal 70 4 2" xfId="5769"/>
    <cellStyle name="Normal 71" xfId="157"/>
    <cellStyle name="Normal 71 2" xfId="528"/>
    <cellStyle name="Normal 71 2 2" xfId="725"/>
    <cellStyle name="Normal 71 2 3" xfId="1214"/>
    <cellStyle name="Normal 71 2 4" xfId="4358"/>
    <cellStyle name="Normal 71 2 4 2" xfId="6188"/>
    <cellStyle name="Normal 72" xfId="51"/>
    <cellStyle name="Normal 72 2" xfId="529"/>
    <cellStyle name="Normal 72 2 2" xfId="1215"/>
    <cellStyle name="Normal 72 2 3" xfId="4359"/>
    <cellStyle name="Normal 72 2 3 2" xfId="6189"/>
    <cellStyle name="Normal 72 2 4" xfId="3915"/>
    <cellStyle name="Normal 72 3" xfId="759"/>
    <cellStyle name="Normal 72 4" xfId="3914"/>
    <cellStyle name="Normal 72 4 2" xfId="5770"/>
    <cellStyle name="Normal 73" xfId="158"/>
    <cellStyle name="Normal 73 2" xfId="530"/>
    <cellStyle name="Normal 73 2 2" xfId="726"/>
    <cellStyle name="Normal 73 2 3" xfId="1216"/>
    <cellStyle name="Normal 73 2 4" xfId="4360"/>
    <cellStyle name="Normal 73 2 4 2" xfId="6190"/>
    <cellStyle name="Normal 74" xfId="159"/>
    <cellStyle name="Normal 74 2" xfId="531"/>
    <cellStyle name="Normal 74 2 2" xfId="572"/>
    <cellStyle name="Normal 74 2 3" xfId="1217"/>
    <cellStyle name="Normal 74 2 4" xfId="4361"/>
    <cellStyle name="Normal 74 2 4 2" xfId="6191"/>
    <cellStyle name="Normal 75" xfId="52"/>
    <cellStyle name="Normal 75 2" xfId="532"/>
    <cellStyle name="Normal 75 2 2" xfId="1218"/>
    <cellStyle name="Normal 75 2 3" xfId="4362"/>
    <cellStyle name="Normal 75 2 3 2" xfId="6192"/>
    <cellStyle name="Normal 75 2 4" xfId="3917"/>
    <cellStyle name="Normal 75 3" xfId="760"/>
    <cellStyle name="Normal 75 4" xfId="3916"/>
    <cellStyle name="Normal 75 4 2" xfId="5771"/>
    <cellStyle name="Normal 76" xfId="53"/>
    <cellStyle name="Normal 76 2" xfId="533"/>
    <cellStyle name="Normal 76 2 2" xfId="1219"/>
    <cellStyle name="Normal 76 2 3" xfId="4363"/>
    <cellStyle name="Normal 76 2 3 2" xfId="6193"/>
    <cellStyle name="Normal 76 2 4" xfId="3919"/>
    <cellStyle name="Normal 76 3" xfId="761"/>
    <cellStyle name="Normal 76 4" xfId="3918"/>
    <cellStyle name="Normal 76 4 2" xfId="5772"/>
    <cellStyle name="Normal 77" xfId="54"/>
    <cellStyle name="Normal 77 2" xfId="534"/>
    <cellStyle name="Normal 77 2 2" xfId="1220"/>
    <cellStyle name="Normal 77 2 3" xfId="4364"/>
    <cellStyle name="Normal 77 2 3 2" xfId="6194"/>
    <cellStyle name="Normal 77 2 4" xfId="3921"/>
    <cellStyle name="Normal 77 3" xfId="762"/>
    <cellStyle name="Normal 77 4" xfId="3920"/>
    <cellStyle name="Normal 77 4 2" xfId="5773"/>
    <cellStyle name="Normal 78" xfId="160"/>
    <cellStyle name="Normal 78 2" xfId="535"/>
    <cellStyle name="Normal 78 2 2" xfId="578"/>
    <cellStyle name="Normal 78 2 3" xfId="1221"/>
    <cellStyle name="Normal 78 2 4" xfId="4365"/>
    <cellStyle name="Normal 78 2 4 2" xfId="6195"/>
    <cellStyle name="Normal 79" xfId="55"/>
    <cellStyle name="Normal 79 2" xfId="536"/>
    <cellStyle name="Normal 79 2 2" xfId="1222"/>
    <cellStyle name="Normal 79 2 3" xfId="4366"/>
    <cellStyle name="Normal 79 2 3 2" xfId="6196"/>
    <cellStyle name="Normal 79 2 4" xfId="3923"/>
    <cellStyle name="Normal 79 3" xfId="763"/>
    <cellStyle name="Normal 79 4" xfId="3922"/>
    <cellStyle name="Normal 79 4 2" xfId="5774"/>
    <cellStyle name="Normal 8" xfId="6"/>
    <cellStyle name="Normal 8 10" xfId="1498"/>
    <cellStyle name="Normal 8 10 2" xfId="1592"/>
    <cellStyle name="Normal 8 10 3" xfId="4657"/>
    <cellStyle name="Normal 8 10 3 2" xfId="6483"/>
    <cellStyle name="Normal 8 11" xfId="1499"/>
    <cellStyle name="Normal 8 11 2" xfId="1581"/>
    <cellStyle name="Normal 8 11 3" xfId="4658"/>
    <cellStyle name="Normal 8 11 3 2" xfId="6484"/>
    <cellStyle name="Normal 8 12" xfId="1500"/>
    <cellStyle name="Normal 8 12 2" xfId="1570"/>
    <cellStyle name="Normal 8 12 3" xfId="4659"/>
    <cellStyle name="Normal 8 12 3 2" xfId="6485"/>
    <cellStyle name="Normal 8 13" xfId="1501"/>
    <cellStyle name="Normal 8 13 2" xfId="1564"/>
    <cellStyle name="Normal 8 13 3" xfId="4660"/>
    <cellStyle name="Normal 8 13 3 2" xfId="6486"/>
    <cellStyle name="Normal 8 14" xfId="1502"/>
    <cellStyle name="Normal 8 14 2" xfId="1563"/>
    <cellStyle name="Normal 8 14 3" xfId="4661"/>
    <cellStyle name="Normal 8 14 3 2" xfId="6487"/>
    <cellStyle name="Normal 8 15" xfId="1503"/>
    <cellStyle name="Normal 8 15 2" xfId="1562"/>
    <cellStyle name="Normal 8 15 3" xfId="4662"/>
    <cellStyle name="Normal 8 15 3 2" xfId="6488"/>
    <cellStyle name="Normal 8 16" xfId="1504"/>
    <cellStyle name="Normal 8 16 2" xfId="1561"/>
    <cellStyle name="Normal 8 16 3" xfId="4663"/>
    <cellStyle name="Normal 8 16 3 2" xfId="6489"/>
    <cellStyle name="Normal 8 17" xfId="1505"/>
    <cellStyle name="Normal 8 17 2" xfId="1556"/>
    <cellStyle name="Normal 8 17 3" xfId="4664"/>
    <cellStyle name="Normal 8 17 3 2" xfId="6490"/>
    <cellStyle name="Normal 8 18" xfId="1506"/>
    <cellStyle name="Normal 8 18 2" xfId="1555"/>
    <cellStyle name="Normal 8 18 3" xfId="4665"/>
    <cellStyle name="Normal 8 18 3 2" xfId="6491"/>
    <cellStyle name="Normal 8 19" xfId="1507"/>
    <cellStyle name="Normal 8 19 2" xfId="1554"/>
    <cellStyle name="Normal 8 19 3" xfId="4666"/>
    <cellStyle name="Normal 8 19 3 2" xfId="6492"/>
    <cellStyle name="Normal 8 2" xfId="537"/>
    <cellStyle name="Normal 8 2 2" xfId="559"/>
    <cellStyle name="Normal 8 2 2 2" xfId="1508"/>
    <cellStyle name="Normal 8 2 2 2 2" xfId="1509"/>
    <cellStyle name="Normal 8 2 2 2 3" xfId="1553"/>
    <cellStyle name="Normal 8 2 2 2 4" xfId="4667"/>
    <cellStyle name="Normal 8 2 2 2 4 2" xfId="6493"/>
    <cellStyle name="Normal 8 2 3" xfId="1223"/>
    <cellStyle name="Normal 8 2 4" xfId="1510"/>
    <cellStyle name="Normal 8 2 5" xfId="4367"/>
    <cellStyle name="Normal 8 2 5 2" xfId="6197"/>
    <cellStyle name="Normal 8 20" xfId="2687"/>
    <cellStyle name="Normal 8 20 2" xfId="3327"/>
    <cellStyle name="Normal 8 20 3" xfId="5552"/>
    <cellStyle name="Normal 8 20 3 2" xfId="7378"/>
    <cellStyle name="Normal 8 21" xfId="2688"/>
    <cellStyle name="Normal 8 21 2" xfId="3630"/>
    <cellStyle name="Normal 8 21 3" xfId="5553"/>
    <cellStyle name="Normal 8 21 3 2" xfId="7379"/>
    <cellStyle name="Normal 8 22" xfId="2689"/>
    <cellStyle name="Normal 8 22 2" xfId="2940"/>
    <cellStyle name="Normal 8 22 3" xfId="5554"/>
    <cellStyle name="Normal 8 22 3 2" xfId="7380"/>
    <cellStyle name="Normal 8 23" xfId="2690"/>
    <cellStyle name="Normal 8 23 2" xfId="3017"/>
    <cellStyle name="Normal 8 23 3" xfId="5555"/>
    <cellStyle name="Normal 8 23 3 2" xfId="7381"/>
    <cellStyle name="Normal 8 24" xfId="2691"/>
    <cellStyle name="Normal 8 24 2" xfId="3306"/>
    <cellStyle name="Normal 8 24 3" xfId="5556"/>
    <cellStyle name="Normal 8 24 3 2" xfId="7382"/>
    <cellStyle name="Normal 8 25" xfId="2692"/>
    <cellStyle name="Normal 8 25 2" xfId="3748"/>
    <cellStyle name="Normal 8 25 3" xfId="5557"/>
    <cellStyle name="Normal 8 25 3 2" xfId="7383"/>
    <cellStyle name="Normal 8 26" xfId="2693"/>
    <cellStyle name="Normal 8 26 2" xfId="3003"/>
    <cellStyle name="Normal 8 26 3" xfId="5558"/>
    <cellStyle name="Normal 8 26 3 2" xfId="7384"/>
    <cellStyle name="Normal 8 27" xfId="2694"/>
    <cellStyle name="Normal 8 27 2" xfId="3152"/>
    <cellStyle name="Normal 8 27 3" xfId="5559"/>
    <cellStyle name="Normal 8 27 3 2" xfId="7385"/>
    <cellStyle name="Normal 8 28" xfId="2695"/>
    <cellStyle name="Normal 8 28 2" xfId="3326"/>
    <cellStyle name="Normal 8 28 3" xfId="5560"/>
    <cellStyle name="Normal 8 28 3 2" xfId="7386"/>
    <cellStyle name="Normal 8 29" xfId="2696"/>
    <cellStyle name="Normal 8 29 2" xfId="3639"/>
    <cellStyle name="Normal 8 29 3" xfId="5561"/>
    <cellStyle name="Normal 8 29 3 2" xfId="7387"/>
    <cellStyle name="Normal 8 3" xfId="676"/>
    <cellStyle name="Normal 8 3 2" xfId="2439"/>
    <cellStyle name="Normal 8 3 3" xfId="4423"/>
    <cellStyle name="Normal 8 3 3 2" xfId="6251"/>
    <cellStyle name="Normal 8 30" xfId="2697"/>
    <cellStyle name="Normal 8 30 2" xfId="3070"/>
    <cellStyle name="Normal 8 30 3" xfId="5562"/>
    <cellStyle name="Normal 8 30 3 2" xfId="7388"/>
    <cellStyle name="Normal 8 31" xfId="2698"/>
    <cellStyle name="Normal 8 31 2" xfId="3219"/>
    <cellStyle name="Normal 8 31 3" xfId="5563"/>
    <cellStyle name="Normal 8 31 3 2" xfId="7389"/>
    <cellStyle name="Normal 8 32" xfId="2699"/>
    <cellStyle name="Normal 8 32 2" xfId="3397"/>
    <cellStyle name="Normal 8 32 3" xfId="5564"/>
    <cellStyle name="Normal 8 32 3 2" xfId="7390"/>
    <cellStyle name="Normal 8 33" xfId="2700"/>
    <cellStyle name="Normal 8 33 2" xfId="3611"/>
    <cellStyle name="Normal 8 33 3" xfId="5565"/>
    <cellStyle name="Normal 8 33 3 2" xfId="7391"/>
    <cellStyle name="Normal 8 34" xfId="2701"/>
    <cellStyle name="Normal 8 34 2" xfId="3069"/>
    <cellStyle name="Normal 8 34 3" xfId="5566"/>
    <cellStyle name="Normal 8 34 3 2" xfId="7392"/>
    <cellStyle name="Normal 8 35" xfId="2702"/>
    <cellStyle name="Normal 8 35 2" xfId="3380"/>
    <cellStyle name="Normal 8 35 3" xfId="5567"/>
    <cellStyle name="Normal 8 35 3 2" xfId="7393"/>
    <cellStyle name="Normal 8 36" xfId="2703"/>
    <cellStyle name="Normal 8 36 2" xfId="3289"/>
    <cellStyle name="Normal 8 36 3" xfId="5568"/>
    <cellStyle name="Normal 8 36 3 2" xfId="7394"/>
    <cellStyle name="Normal 8 37" xfId="2704"/>
    <cellStyle name="Normal 8 37 2" xfId="3559"/>
    <cellStyle name="Normal 8 37 3" xfId="5569"/>
    <cellStyle name="Normal 8 37 3 2" xfId="7395"/>
    <cellStyle name="Normal 8 38" xfId="2705"/>
    <cellStyle name="Normal 8 38 2" xfId="3246"/>
    <cellStyle name="Normal 8 38 3" xfId="5570"/>
    <cellStyle name="Normal 8 38 3 2" xfId="7396"/>
    <cellStyle name="Normal 8 39" xfId="2706"/>
    <cellStyle name="Normal 8 39 2" xfId="2941"/>
    <cellStyle name="Normal 8 39 3" xfId="5571"/>
    <cellStyle name="Normal 8 39 3 2" xfId="7397"/>
    <cellStyle name="Normal 8 4" xfId="563"/>
    <cellStyle name="Normal 8 4 2" xfId="2594"/>
    <cellStyle name="Normal 8 4 3" xfId="4390"/>
    <cellStyle name="Normal 8 4 3 2" xfId="6220"/>
    <cellStyle name="Normal 8 40" xfId="2707"/>
    <cellStyle name="Normal 8 40 2" xfId="3012"/>
    <cellStyle name="Normal 8 40 3" xfId="5572"/>
    <cellStyle name="Normal 8 40 3 2" xfId="7398"/>
    <cellStyle name="Normal 8 41" xfId="2708"/>
    <cellStyle name="Normal 8 41 2" xfId="3134"/>
    <cellStyle name="Normal 8 41 3" xfId="5573"/>
    <cellStyle name="Normal 8 41 3 2" xfId="7399"/>
    <cellStyle name="Normal 8 42" xfId="2709"/>
    <cellStyle name="Normal 8 42 2" xfId="3560"/>
    <cellStyle name="Normal 8 42 3" xfId="5574"/>
    <cellStyle name="Normal 8 42 3 2" xfId="7400"/>
    <cellStyle name="Normal 8 43" xfId="2710"/>
    <cellStyle name="Normal 8 43 2" xfId="3561"/>
    <cellStyle name="Normal 8 43 3" xfId="5575"/>
    <cellStyle name="Normal 8 43 3 2" xfId="7401"/>
    <cellStyle name="Normal 8 44" xfId="2711"/>
    <cellStyle name="Normal 8 44 2" xfId="3562"/>
    <cellStyle name="Normal 8 44 3" xfId="5576"/>
    <cellStyle name="Normal 8 44 3 2" xfId="7402"/>
    <cellStyle name="Normal 8 45" xfId="2712"/>
    <cellStyle name="Normal 8 45 2" xfId="3563"/>
    <cellStyle name="Normal 8 45 3" xfId="5577"/>
    <cellStyle name="Normal 8 45 3 2" xfId="7403"/>
    <cellStyle name="Normal 8 46" xfId="2713"/>
    <cellStyle name="Normal 8 46 2" xfId="3564"/>
    <cellStyle name="Normal 8 46 3" xfId="5578"/>
    <cellStyle name="Normal 8 46 3 2" xfId="7404"/>
    <cellStyle name="Normal 8 47" xfId="2714"/>
    <cellStyle name="Normal 8 47 2" xfId="3565"/>
    <cellStyle name="Normal 8 47 3" xfId="5579"/>
    <cellStyle name="Normal 8 47 3 2" xfId="7405"/>
    <cellStyle name="Normal 8 48" xfId="2715"/>
    <cellStyle name="Normal 8 48 2" xfId="3566"/>
    <cellStyle name="Normal 8 48 3" xfId="5580"/>
    <cellStyle name="Normal 8 48 3 2" xfId="7406"/>
    <cellStyle name="Normal 8 49" xfId="2716"/>
    <cellStyle name="Normal 8 49 2" xfId="3146"/>
    <cellStyle name="Normal 8 49 3" xfId="5581"/>
    <cellStyle name="Normal 8 49 3 2" xfId="7407"/>
    <cellStyle name="Normal 8 5" xfId="595"/>
    <cellStyle name="Normal 8 5 2" xfId="2574"/>
    <cellStyle name="Normal 8 5 3" xfId="4400"/>
    <cellStyle name="Normal 8 5 3 2" xfId="6230"/>
    <cellStyle name="Normal 8 50" xfId="2717"/>
    <cellStyle name="Normal 8 50 2" xfId="3540"/>
    <cellStyle name="Normal 8 50 3" xfId="5582"/>
    <cellStyle name="Normal 8 50 3 2" xfId="7408"/>
    <cellStyle name="Normal 8 51" xfId="2718"/>
    <cellStyle name="Normal 8 51 2" xfId="3591"/>
    <cellStyle name="Normal 8 51 3" xfId="5583"/>
    <cellStyle name="Normal 8 51 3 2" xfId="7409"/>
    <cellStyle name="Normal 8 52" xfId="2719"/>
    <cellStyle name="Normal 8 52 2" xfId="3567"/>
    <cellStyle name="Normal 8 52 3" xfId="5584"/>
    <cellStyle name="Normal 8 52 3 2" xfId="7410"/>
    <cellStyle name="Normal 8 53" xfId="2720"/>
    <cellStyle name="Normal 8 53 2" xfId="3568"/>
    <cellStyle name="Normal 8 53 3" xfId="5585"/>
    <cellStyle name="Normal 8 53 3 2" xfId="7411"/>
    <cellStyle name="Normal 8 54" xfId="2721"/>
    <cellStyle name="Normal 8 54 2" xfId="3569"/>
    <cellStyle name="Normal 8 54 3" xfId="5586"/>
    <cellStyle name="Normal 8 54 3 2" xfId="7412"/>
    <cellStyle name="Normal 8 55" xfId="2722"/>
    <cellStyle name="Normal 8 55 2" xfId="3570"/>
    <cellStyle name="Normal 8 55 3" xfId="5587"/>
    <cellStyle name="Normal 8 55 3 2" xfId="7413"/>
    <cellStyle name="Normal 8 56" xfId="2723"/>
    <cellStyle name="Normal 8 56 2" xfId="3571"/>
    <cellStyle name="Normal 8 56 3" xfId="5588"/>
    <cellStyle name="Normal 8 56 3 2" xfId="7414"/>
    <cellStyle name="Normal 8 57" xfId="2724"/>
    <cellStyle name="Normal 8 57 2" xfId="3572"/>
    <cellStyle name="Normal 8 57 3" xfId="5589"/>
    <cellStyle name="Normal 8 57 3 2" xfId="7415"/>
    <cellStyle name="Normal 8 58" xfId="2725"/>
    <cellStyle name="Normal 8 58 2" xfId="3573"/>
    <cellStyle name="Normal 8 58 3" xfId="5590"/>
    <cellStyle name="Normal 8 58 3 2" xfId="7416"/>
    <cellStyle name="Normal 8 59" xfId="2726"/>
    <cellStyle name="Normal 8 59 2" xfId="3413"/>
    <cellStyle name="Normal 8 59 3" xfId="5591"/>
    <cellStyle name="Normal 8 59 3 2" xfId="7417"/>
    <cellStyle name="Normal 8 6" xfId="1511"/>
    <cellStyle name="Normal 8 6 2" xfId="1548"/>
    <cellStyle name="Normal 8 6 3" xfId="4668"/>
    <cellStyle name="Normal 8 6 3 2" xfId="6494"/>
    <cellStyle name="Normal 8 60" xfId="2727"/>
    <cellStyle name="Normal 8 60 2" xfId="3574"/>
    <cellStyle name="Normal 8 60 3" xfId="5592"/>
    <cellStyle name="Normal 8 60 3 2" xfId="7418"/>
    <cellStyle name="Normal 8 61" xfId="2728"/>
    <cellStyle name="Normal 8 61 2" xfId="3758"/>
    <cellStyle name="Normal 8 61 3" xfId="5593"/>
    <cellStyle name="Normal 8 61 3 2" xfId="7419"/>
    <cellStyle name="Normal 8 62" xfId="2729"/>
    <cellStyle name="Normal 8 62 2" xfId="3281"/>
    <cellStyle name="Normal 8 62 3" xfId="5594"/>
    <cellStyle name="Normal 8 62 3 2" xfId="7420"/>
    <cellStyle name="Normal 8 63" xfId="2730"/>
    <cellStyle name="Normal 8 63 2" xfId="3629"/>
    <cellStyle name="Normal 8 63 3" xfId="5595"/>
    <cellStyle name="Normal 8 63 3 2" xfId="7421"/>
    <cellStyle name="Normal 8 64" xfId="2731"/>
    <cellStyle name="Normal 8 64 2" xfId="3575"/>
    <cellStyle name="Normal 8 64 3" xfId="5596"/>
    <cellStyle name="Normal 8 64 3 2" xfId="7422"/>
    <cellStyle name="Normal 8 65" xfId="2732"/>
    <cellStyle name="Normal 8 65 2" xfId="3576"/>
    <cellStyle name="Normal 8 65 3" xfId="5597"/>
    <cellStyle name="Normal 8 65 3 2" xfId="7423"/>
    <cellStyle name="Normal 8 66" xfId="2733"/>
    <cellStyle name="Normal 8 66 2" xfId="3286"/>
    <cellStyle name="Normal 8 66 3" xfId="5598"/>
    <cellStyle name="Normal 8 66 3 2" xfId="7424"/>
    <cellStyle name="Normal 8 67" xfId="2779"/>
    <cellStyle name="Normal 8 67 2" xfId="3414"/>
    <cellStyle name="Normal 8 67 3" xfId="5644"/>
    <cellStyle name="Normal 8 67 3 2" xfId="7470"/>
    <cellStyle name="Normal 8 7" xfId="1512"/>
    <cellStyle name="Normal 8 7 2" xfId="1547"/>
    <cellStyle name="Normal 8 7 3" xfId="4669"/>
    <cellStyle name="Normal 8 7 3 2" xfId="6495"/>
    <cellStyle name="Normal 8 71" xfId="2784"/>
    <cellStyle name="Normal 8 71 2" xfId="3415"/>
    <cellStyle name="Normal 8 71 3" xfId="5649"/>
    <cellStyle name="Normal 8 71 3 2" xfId="7475"/>
    <cellStyle name="Normal 8 8" xfId="1513"/>
    <cellStyle name="Normal 8 8 2" xfId="1546"/>
    <cellStyle name="Normal 8 8 3" xfId="4670"/>
    <cellStyle name="Normal 8 8 3 2" xfId="6496"/>
    <cellStyle name="Normal 8 9" xfId="1514"/>
    <cellStyle name="Normal 8 9 2" xfId="1545"/>
    <cellStyle name="Normal 8 9 3" xfId="4671"/>
    <cellStyle name="Normal 8 9 3 2" xfId="6497"/>
    <cellStyle name="Normal 80" xfId="56"/>
    <cellStyle name="Normal 80 2" xfId="538"/>
    <cellStyle name="Normal 80 2 2" xfId="1224"/>
    <cellStyle name="Normal 80 2 3" xfId="4368"/>
    <cellStyle name="Normal 80 2 3 2" xfId="6198"/>
    <cellStyle name="Normal 80 2 4" xfId="3925"/>
    <cellStyle name="Normal 80 3" xfId="764"/>
    <cellStyle name="Normal 80 4" xfId="3924"/>
    <cellStyle name="Normal 80 4 2" xfId="5775"/>
    <cellStyle name="Normal 81" xfId="57"/>
    <cellStyle name="Normal 81 2" xfId="539"/>
    <cellStyle name="Normal 81 2 2" xfId="1225"/>
    <cellStyle name="Normal 81 2 3" xfId="4369"/>
    <cellStyle name="Normal 81 2 3 2" xfId="6199"/>
    <cellStyle name="Normal 81 2 4" xfId="3927"/>
    <cellStyle name="Normal 81 3" xfId="765"/>
    <cellStyle name="Normal 81 4" xfId="3926"/>
    <cellStyle name="Normal 81 4 2" xfId="5776"/>
    <cellStyle name="Normal 82" xfId="58"/>
    <cellStyle name="Normal 82 2" xfId="540"/>
    <cellStyle name="Normal 82 2 2" xfId="1226"/>
    <cellStyle name="Normal 82 2 3" xfId="4370"/>
    <cellStyle name="Normal 82 2 3 2" xfId="6200"/>
    <cellStyle name="Normal 82 2 4" xfId="3929"/>
    <cellStyle name="Normal 82 3" xfId="766"/>
    <cellStyle name="Normal 82 4" xfId="3928"/>
    <cellStyle name="Normal 82 4 2" xfId="5777"/>
    <cellStyle name="Normal 83" xfId="59"/>
    <cellStyle name="Normal 83 2" xfId="541"/>
    <cellStyle name="Normal 83 2 2" xfId="1227"/>
    <cellStyle name="Normal 83 2 3" xfId="4371"/>
    <cellStyle name="Normal 83 2 3 2" xfId="6201"/>
    <cellStyle name="Normal 83 2 4" xfId="3931"/>
    <cellStyle name="Normal 83 3" xfId="767"/>
    <cellStyle name="Normal 83 4" xfId="3930"/>
    <cellStyle name="Normal 83 4 2" xfId="5778"/>
    <cellStyle name="Normal 84" xfId="60"/>
    <cellStyle name="Normal 84 2" xfId="542"/>
    <cellStyle name="Normal 84 2 2" xfId="1228"/>
    <cellStyle name="Normal 84 2 3" xfId="4372"/>
    <cellStyle name="Normal 84 2 3 2" xfId="6202"/>
    <cellStyle name="Normal 84 2 4" xfId="3933"/>
    <cellStyle name="Normal 84 3" xfId="768"/>
    <cellStyle name="Normal 84 4" xfId="3932"/>
    <cellStyle name="Normal 84 4 2" xfId="5779"/>
    <cellStyle name="Normal 85" xfId="161"/>
    <cellStyle name="Normal 85 2" xfId="543"/>
    <cellStyle name="Normal 85 2 2" xfId="731"/>
    <cellStyle name="Normal 85 2 3" xfId="1229"/>
    <cellStyle name="Normal 85 2 4" xfId="4373"/>
    <cellStyle name="Normal 85 2 4 2" xfId="6203"/>
    <cellStyle name="Normal 86" xfId="61"/>
    <cellStyle name="Normal 86 2" xfId="544"/>
    <cellStyle name="Normal 86 2 2" xfId="1230"/>
    <cellStyle name="Normal 86 2 3" xfId="4374"/>
    <cellStyle name="Normal 86 2 3 2" xfId="6204"/>
    <cellStyle name="Normal 86 2 4" xfId="3935"/>
    <cellStyle name="Normal 86 3" xfId="769"/>
    <cellStyle name="Normal 86 4" xfId="3934"/>
    <cellStyle name="Normal 86 4 2" xfId="5780"/>
    <cellStyle name="Normal 87" xfId="62"/>
    <cellStyle name="Normal 87 2" xfId="545"/>
    <cellStyle name="Normal 87 2 2" xfId="1231"/>
    <cellStyle name="Normal 87 2 3" xfId="4375"/>
    <cellStyle name="Normal 87 2 3 2" xfId="6205"/>
    <cellStyle name="Normal 87 2 4" xfId="3937"/>
    <cellStyle name="Normal 87 3" xfId="770"/>
    <cellStyle name="Normal 87 4" xfId="3936"/>
    <cellStyle name="Normal 87 4 2" xfId="5781"/>
    <cellStyle name="Normal 88" xfId="162"/>
    <cellStyle name="Normal 88 2" xfId="546"/>
    <cellStyle name="Normal 88 2 2" xfId="732"/>
    <cellStyle name="Normal 88 2 3" xfId="1232"/>
    <cellStyle name="Normal 88 2 4" xfId="4376"/>
    <cellStyle name="Normal 88 2 4 2" xfId="6206"/>
    <cellStyle name="Normal 89" xfId="63"/>
    <cellStyle name="Normal 89 2" xfId="547"/>
    <cellStyle name="Normal 89 2 2" xfId="1233"/>
    <cellStyle name="Normal 89 2 3" xfId="4377"/>
    <cellStyle name="Normal 89 2 3 2" xfId="6207"/>
    <cellStyle name="Normal 89 2 4" xfId="3939"/>
    <cellStyle name="Normal 89 3" xfId="771"/>
    <cellStyle name="Normal 89 4" xfId="3938"/>
    <cellStyle name="Normal 89 4 2" xfId="5782"/>
    <cellStyle name="Normal 9" xfId="7"/>
    <cellStyle name="Normal 9 10" xfId="1515"/>
    <cellStyle name="Normal 9 10 2" xfId="1544"/>
    <cellStyle name="Normal 9 10 3" xfId="4672"/>
    <cellStyle name="Normal 9 10 3 2" xfId="6498"/>
    <cellStyle name="Normal 9 11" xfId="1516"/>
    <cellStyle name="Normal 9 11 2" xfId="1543"/>
    <cellStyle name="Normal 9 11 3" xfId="4673"/>
    <cellStyle name="Normal 9 11 3 2" xfId="6499"/>
    <cellStyle name="Normal 9 12" xfId="1517"/>
    <cellStyle name="Normal 9 12 2" xfId="1542"/>
    <cellStyle name="Normal 9 12 3" xfId="4674"/>
    <cellStyle name="Normal 9 12 3 2" xfId="6500"/>
    <cellStyle name="Normal 9 13" xfId="1518"/>
    <cellStyle name="Normal 9 13 2" xfId="1531"/>
    <cellStyle name="Normal 9 13 3" xfId="4675"/>
    <cellStyle name="Normal 9 13 3 2" xfId="6501"/>
    <cellStyle name="Normal 9 14" xfId="1519"/>
    <cellStyle name="Normal 9 14 2" xfId="1541"/>
    <cellStyle name="Normal 9 14 3" xfId="4676"/>
    <cellStyle name="Normal 9 14 3 2" xfId="6502"/>
    <cellStyle name="Normal 9 15" xfId="1520"/>
    <cellStyle name="Normal 9 15 2" xfId="1540"/>
    <cellStyle name="Normal 9 15 3" xfId="4677"/>
    <cellStyle name="Normal 9 15 3 2" xfId="6503"/>
    <cellStyle name="Normal 9 16" xfId="1521"/>
    <cellStyle name="Normal 9 16 2" xfId="1539"/>
    <cellStyle name="Normal 9 16 3" xfId="4678"/>
    <cellStyle name="Normal 9 16 3 2" xfId="6504"/>
    <cellStyle name="Normal 9 17" xfId="1522"/>
    <cellStyle name="Normal 9 17 2" xfId="1538"/>
    <cellStyle name="Normal 9 17 3" xfId="4679"/>
    <cellStyle name="Normal 9 17 3 2" xfId="6505"/>
    <cellStyle name="Normal 9 18" xfId="2734"/>
    <cellStyle name="Normal 9 18 2" xfId="3577"/>
    <cellStyle name="Normal 9 18 3" xfId="5599"/>
    <cellStyle name="Normal 9 18 3 2" xfId="7425"/>
    <cellStyle name="Normal 9 19" xfId="2735"/>
    <cellStyle name="Normal 9 19 2" xfId="3176"/>
    <cellStyle name="Normal 9 19 3" xfId="5600"/>
    <cellStyle name="Normal 9 19 3 2" xfId="7426"/>
    <cellStyle name="Normal 9 2" xfId="548"/>
    <cellStyle name="Normal 9 2 2" xfId="733"/>
    <cellStyle name="Normal 9 2 2 2" xfId="1523"/>
    <cellStyle name="Normal 9 2 2 2 2" xfId="1524"/>
    <cellStyle name="Normal 9 2 2 2 3" xfId="1537"/>
    <cellStyle name="Normal 9 2 2 2 4" xfId="4680"/>
    <cellStyle name="Normal 9 2 2 2 4 2" xfId="6506"/>
    <cellStyle name="Normal 9 2 3" xfId="1234"/>
    <cellStyle name="Normal 9 2 4" xfId="1525"/>
    <cellStyle name="Normal 9 2 5" xfId="4378"/>
    <cellStyle name="Normal 9 2 5 2" xfId="6208"/>
    <cellStyle name="Normal 9 20" xfId="2736"/>
    <cellStyle name="Normal 9 20 2" xfId="2847"/>
    <cellStyle name="Normal 9 20 3" xfId="5601"/>
    <cellStyle name="Normal 9 20 3 2" xfId="7427"/>
    <cellStyle name="Normal 9 21" xfId="2737"/>
    <cellStyle name="Normal 9 21 2" xfId="2902"/>
    <cellStyle name="Normal 9 21 3" xfId="5602"/>
    <cellStyle name="Normal 9 21 3 2" xfId="7428"/>
    <cellStyle name="Normal 9 22" xfId="2738"/>
    <cellStyle name="Normal 9 22 2" xfId="3135"/>
    <cellStyle name="Normal 9 22 3" xfId="5603"/>
    <cellStyle name="Normal 9 22 3 2" xfId="7429"/>
    <cellStyle name="Normal 9 23" xfId="2739"/>
    <cellStyle name="Normal 9 23 2" xfId="3079"/>
    <cellStyle name="Normal 9 23 3" xfId="5604"/>
    <cellStyle name="Normal 9 23 3 2" xfId="7430"/>
    <cellStyle name="Normal 9 24" xfId="2740"/>
    <cellStyle name="Normal 9 24 2" xfId="2848"/>
    <cellStyle name="Normal 9 24 3" xfId="5605"/>
    <cellStyle name="Normal 9 24 3 2" xfId="7431"/>
    <cellStyle name="Normal 9 25" xfId="2741"/>
    <cellStyle name="Normal 9 25 2" xfId="2817"/>
    <cellStyle name="Normal 9 25 3" xfId="5606"/>
    <cellStyle name="Normal 9 25 3 2" xfId="7432"/>
    <cellStyle name="Normal 9 26" xfId="2742"/>
    <cellStyle name="Normal 9 26 2" xfId="3004"/>
    <cellStyle name="Normal 9 26 3" xfId="5607"/>
    <cellStyle name="Normal 9 26 3 2" xfId="7433"/>
    <cellStyle name="Normal 9 27" xfId="2743"/>
    <cellStyle name="Normal 9 27 2" xfId="3136"/>
    <cellStyle name="Normal 9 27 3" xfId="5608"/>
    <cellStyle name="Normal 9 27 3 2" xfId="7434"/>
    <cellStyle name="Normal 9 28" xfId="2744"/>
    <cellStyle name="Normal 9 28 2" xfId="3080"/>
    <cellStyle name="Normal 9 28 3" xfId="5609"/>
    <cellStyle name="Normal 9 28 3 2" xfId="7435"/>
    <cellStyle name="Normal 9 29" xfId="2745"/>
    <cellStyle name="Normal 9 29 2" xfId="3721"/>
    <cellStyle name="Normal 9 29 3" xfId="5610"/>
    <cellStyle name="Normal 9 29 3 2" xfId="7436"/>
    <cellStyle name="Normal 9 3" xfId="734"/>
    <cellStyle name="Normal 9 3 2" xfId="2339"/>
    <cellStyle name="Normal 9 3 3" xfId="4435"/>
    <cellStyle name="Normal 9 3 3 2" xfId="6263"/>
    <cellStyle name="Normal 9 30" xfId="2746"/>
    <cellStyle name="Normal 9 30 2" xfId="2903"/>
    <cellStyle name="Normal 9 30 3" xfId="5611"/>
    <cellStyle name="Normal 9 30 3 2" xfId="7437"/>
    <cellStyle name="Normal 9 31" xfId="2747"/>
    <cellStyle name="Normal 9 31 2" xfId="3137"/>
    <cellStyle name="Normal 9 31 3" xfId="5612"/>
    <cellStyle name="Normal 9 31 3 2" xfId="7438"/>
    <cellStyle name="Normal 9 32" xfId="2748"/>
    <cellStyle name="Normal 9 32 2" xfId="2921"/>
    <cellStyle name="Normal 9 32 3" xfId="5613"/>
    <cellStyle name="Normal 9 32 3 2" xfId="7439"/>
    <cellStyle name="Normal 9 33" xfId="2749"/>
    <cellStyle name="Normal 9 33 2" xfId="3719"/>
    <cellStyle name="Normal 9 33 3" xfId="5614"/>
    <cellStyle name="Normal 9 33 3 2" xfId="7440"/>
    <cellStyle name="Normal 9 34" xfId="2750"/>
    <cellStyle name="Normal 9 34 2" xfId="3307"/>
    <cellStyle name="Normal 9 34 3" xfId="5615"/>
    <cellStyle name="Normal 9 34 3 2" xfId="7441"/>
    <cellStyle name="Normal 9 35" xfId="2751"/>
    <cellStyle name="Normal 9 35 2" xfId="2960"/>
    <cellStyle name="Normal 9 35 3" xfId="5616"/>
    <cellStyle name="Normal 9 35 3 2" xfId="7442"/>
    <cellStyle name="Normal 9 36" xfId="2752"/>
    <cellStyle name="Normal 9 36 2" xfId="3352"/>
    <cellStyle name="Normal 9 36 3" xfId="5617"/>
    <cellStyle name="Normal 9 36 3 2" xfId="7443"/>
    <cellStyle name="Normal 9 37" xfId="2753"/>
    <cellStyle name="Normal 9 37 2" xfId="3201"/>
    <cellStyle name="Normal 9 37 3" xfId="5618"/>
    <cellStyle name="Normal 9 37 3 2" xfId="7444"/>
    <cellStyle name="Normal 9 38" xfId="2754"/>
    <cellStyle name="Normal 9 38 2" xfId="3238"/>
    <cellStyle name="Normal 9 38 3" xfId="5619"/>
    <cellStyle name="Normal 9 38 3 2" xfId="7445"/>
    <cellStyle name="Normal 9 39" xfId="2755"/>
    <cellStyle name="Normal 9 39 2" xfId="3178"/>
    <cellStyle name="Normal 9 39 3" xfId="5620"/>
    <cellStyle name="Normal 9 39 3 2" xfId="7446"/>
    <cellStyle name="Normal 9 4" xfId="735"/>
    <cellStyle name="Normal 9 4 2" xfId="2338"/>
    <cellStyle name="Normal 9 4 3" xfId="4436"/>
    <cellStyle name="Normal 9 4 3 2" xfId="6264"/>
    <cellStyle name="Normal 9 40" xfId="2756"/>
    <cellStyle name="Normal 9 40 2" xfId="3617"/>
    <cellStyle name="Normal 9 40 3" xfId="5621"/>
    <cellStyle name="Normal 9 40 3 2" xfId="7447"/>
    <cellStyle name="Normal 9 41" xfId="2757"/>
    <cellStyle name="Normal 9 41 2" xfId="3001"/>
    <cellStyle name="Normal 9 41 3" xfId="5622"/>
    <cellStyle name="Normal 9 41 3 2" xfId="7448"/>
    <cellStyle name="Normal 9 42" xfId="2758"/>
    <cellStyle name="Normal 9 42 2" xfId="3251"/>
    <cellStyle name="Normal 9 42 3" xfId="5623"/>
    <cellStyle name="Normal 9 42 3 2" xfId="7449"/>
    <cellStyle name="Normal 9 43" xfId="2759"/>
    <cellStyle name="Normal 9 43 2" xfId="3608"/>
    <cellStyle name="Normal 9 43 3" xfId="5624"/>
    <cellStyle name="Normal 9 43 3 2" xfId="7450"/>
    <cellStyle name="Normal 9 44" xfId="2760"/>
    <cellStyle name="Normal 9 44 2" xfId="2854"/>
    <cellStyle name="Normal 9 44 3" xfId="5625"/>
    <cellStyle name="Normal 9 44 3 2" xfId="7451"/>
    <cellStyle name="Normal 9 45" xfId="2761"/>
    <cellStyle name="Normal 9 45 2" xfId="3025"/>
    <cellStyle name="Normal 9 45 3" xfId="5626"/>
    <cellStyle name="Normal 9 45 3 2" xfId="7452"/>
    <cellStyle name="Normal 9 46" xfId="2762"/>
    <cellStyle name="Normal 9 46 2" xfId="3325"/>
    <cellStyle name="Normal 9 46 3" xfId="5627"/>
    <cellStyle name="Normal 9 46 3 2" xfId="7453"/>
    <cellStyle name="Normal 9 47" xfId="2763"/>
    <cellStyle name="Normal 9 47 2" xfId="3365"/>
    <cellStyle name="Normal 9 47 3" xfId="5628"/>
    <cellStyle name="Normal 9 47 3 2" xfId="7454"/>
    <cellStyle name="Normal 9 48" xfId="2764"/>
    <cellStyle name="Normal 9 48 2" xfId="2849"/>
    <cellStyle name="Normal 9 48 3" xfId="5629"/>
    <cellStyle name="Normal 9 48 3 2" xfId="7455"/>
    <cellStyle name="Normal 9 49" xfId="2765"/>
    <cellStyle name="Normal 9 49 2" xfId="3416"/>
    <cellStyle name="Normal 9 49 3" xfId="5630"/>
    <cellStyle name="Normal 9 49 3 2" xfId="7456"/>
    <cellStyle name="Normal 9 5" xfId="1526"/>
    <cellStyle name="Normal 9 5 2" xfId="1536"/>
    <cellStyle name="Normal 9 5 3" xfId="4681"/>
    <cellStyle name="Normal 9 5 3 2" xfId="6507"/>
    <cellStyle name="Normal 9 50" xfId="2766"/>
    <cellStyle name="Normal 9 50 2" xfId="3138"/>
    <cellStyle name="Normal 9 50 3" xfId="5631"/>
    <cellStyle name="Normal 9 50 3 2" xfId="7457"/>
    <cellStyle name="Normal 9 51" xfId="2767"/>
    <cellStyle name="Normal 9 51 2" xfId="3126"/>
    <cellStyle name="Normal 9 51 3" xfId="5632"/>
    <cellStyle name="Normal 9 51 3 2" xfId="7458"/>
    <cellStyle name="Normal 9 52" xfId="2768"/>
    <cellStyle name="Normal 9 52 2" xfId="3266"/>
    <cellStyle name="Normal 9 52 3" xfId="5633"/>
    <cellStyle name="Normal 9 52 3 2" xfId="7459"/>
    <cellStyle name="Normal 9 53" xfId="2769"/>
    <cellStyle name="Normal 9 53 2" xfId="3543"/>
    <cellStyle name="Normal 9 53 3" xfId="5634"/>
    <cellStyle name="Normal 9 53 3 2" xfId="7460"/>
    <cellStyle name="Normal 9 54" xfId="2770"/>
    <cellStyle name="Normal 9 54 2" xfId="3590"/>
    <cellStyle name="Normal 9 54 3" xfId="5635"/>
    <cellStyle name="Normal 9 54 3 2" xfId="7461"/>
    <cellStyle name="Normal 9 55" xfId="2771"/>
    <cellStyle name="Normal 9 55 2" xfId="2901"/>
    <cellStyle name="Normal 9 55 3" xfId="5636"/>
    <cellStyle name="Normal 9 55 3 2" xfId="7462"/>
    <cellStyle name="Normal 9 56" xfId="2772"/>
    <cellStyle name="Normal 9 56 2" xfId="3585"/>
    <cellStyle name="Normal 9 56 3" xfId="5637"/>
    <cellStyle name="Normal 9 56 3 2" xfId="7463"/>
    <cellStyle name="Normal 9 57" xfId="2773"/>
    <cellStyle name="Normal 9 57 2" xfId="2891"/>
    <cellStyle name="Normal 9 57 3" xfId="5638"/>
    <cellStyle name="Normal 9 57 3 2" xfId="7464"/>
    <cellStyle name="Normal 9 58" xfId="2774"/>
    <cellStyle name="Normal 9 58 2" xfId="3609"/>
    <cellStyle name="Normal 9 58 3" xfId="5639"/>
    <cellStyle name="Normal 9 58 3 2" xfId="7465"/>
    <cellStyle name="Normal 9 59" xfId="2775"/>
    <cellStyle name="Normal 9 59 2" xfId="3417"/>
    <cellStyle name="Normal 9 59 3" xfId="5640"/>
    <cellStyle name="Normal 9 59 3 2" xfId="7466"/>
    <cellStyle name="Normal 9 6" xfId="1527"/>
    <cellStyle name="Normal 9 6 2" xfId="1535"/>
    <cellStyle name="Normal 9 6 3" xfId="4682"/>
    <cellStyle name="Normal 9 6 3 2" xfId="6508"/>
    <cellStyle name="Normal 9 60" xfId="2776"/>
    <cellStyle name="Normal 9 60 2" xfId="3624"/>
    <cellStyle name="Normal 9 60 3" xfId="5641"/>
    <cellStyle name="Normal 9 60 3 2" xfId="7467"/>
    <cellStyle name="Normal 9 61" xfId="2777"/>
    <cellStyle name="Normal 9 61 2" xfId="3349"/>
    <cellStyle name="Normal 9 61 3" xfId="5642"/>
    <cellStyle name="Normal 9 61 3 2" xfId="7468"/>
    <cellStyle name="Normal 9 62" xfId="2778"/>
    <cellStyle name="Normal 9 62 2" xfId="3048"/>
    <cellStyle name="Normal 9 62 3" xfId="5643"/>
    <cellStyle name="Normal 9 62 3 2" xfId="7469"/>
    <cellStyle name="Normal 9 64" xfId="2780"/>
    <cellStyle name="Normal 9 64 2" xfId="3418"/>
    <cellStyle name="Normal 9 64 3" xfId="5645"/>
    <cellStyle name="Normal 9 64 3 2" xfId="7471"/>
    <cellStyle name="Normal 9 7" xfId="1528"/>
    <cellStyle name="Normal 9 7 2" xfId="1534"/>
    <cellStyle name="Normal 9 7 3" xfId="4683"/>
    <cellStyle name="Normal 9 7 3 2" xfId="6509"/>
    <cellStyle name="Normal 9 8" xfId="1529"/>
    <cellStyle name="Normal 9 8 2" xfId="1533"/>
    <cellStyle name="Normal 9 8 3" xfId="4684"/>
    <cellStyle name="Normal 9 8 3 2" xfId="6510"/>
    <cellStyle name="Normal 9 9" xfId="1530"/>
    <cellStyle name="Normal 9 9 2" xfId="1532"/>
    <cellStyle name="Normal 9 9 3" xfId="4685"/>
    <cellStyle name="Normal 9 9 3 2" xfId="6511"/>
    <cellStyle name="Normal 90" xfId="64"/>
    <cellStyle name="Normal 90 2" xfId="549"/>
    <cellStyle name="Normal 90 2 2" xfId="1235"/>
    <cellStyle name="Normal 90 2 3" xfId="4379"/>
    <cellStyle name="Normal 90 2 3 2" xfId="6209"/>
    <cellStyle name="Normal 90 2 4" xfId="3941"/>
    <cellStyle name="Normal 90 3" xfId="772"/>
    <cellStyle name="Normal 90 4" xfId="3940"/>
    <cellStyle name="Normal 90 4 2" xfId="5783"/>
    <cellStyle name="Normal 91" xfId="65"/>
    <cellStyle name="Normal 91 2" xfId="550"/>
    <cellStyle name="Normal 91 2 2" xfId="1236"/>
    <cellStyle name="Normal 91 2 3" xfId="4380"/>
    <cellStyle name="Normal 91 2 3 2" xfId="6210"/>
    <cellStyle name="Normal 91 2 4" xfId="3943"/>
    <cellStyle name="Normal 91 3" xfId="773"/>
    <cellStyle name="Normal 91 4" xfId="3942"/>
    <cellStyle name="Normal 91 4 2" xfId="5784"/>
    <cellStyle name="Normal 92" xfId="66"/>
    <cellStyle name="Normal 92 2" xfId="551"/>
    <cellStyle name="Normal 92 2 2" xfId="1237"/>
    <cellStyle name="Normal 92 2 3" xfId="4381"/>
    <cellStyle name="Normal 92 2 3 2" xfId="6211"/>
    <cellStyle name="Normal 92 2 4" xfId="3945"/>
    <cellStyle name="Normal 92 3" xfId="774"/>
    <cellStyle name="Normal 92 4" xfId="3944"/>
    <cellStyle name="Normal 92 4 2" xfId="5785"/>
    <cellStyle name="Normal 93" xfId="67"/>
    <cellStyle name="Normal 93 2" xfId="552"/>
    <cellStyle name="Normal 93 2 2" xfId="1238"/>
    <cellStyle name="Normal 93 2 3" xfId="4382"/>
    <cellStyle name="Normal 93 2 3 2" xfId="6212"/>
    <cellStyle name="Normal 93 2 4" xfId="3947"/>
    <cellStyle name="Normal 93 3" xfId="775"/>
    <cellStyle name="Normal 93 4" xfId="3946"/>
    <cellStyle name="Normal 93 4 2" xfId="5786"/>
    <cellStyle name="Normal 94" xfId="68"/>
    <cellStyle name="Normal 94 2" xfId="553"/>
    <cellStyle name="Normal 94 2 2" xfId="1239"/>
    <cellStyle name="Normal 94 2 3" xfId="4383"/>
    <cellStyle name="Normal 94 2 3 2" xfId="6213"/>
    <cellStyle name="Normal 94 2 4" xfId="3949"/>
    <cellStyle name="Normal 94 3" xfId="776"/>
    <cellStyle name="Normal 94 4" xfId="3948"/>
    <cellStyle name="Normal 94 4 2" xfId="5787"/>
    <cellStyle name="Normal 95" xfId="69"/>
    <cellStyle name="Normal 95 2" xfId="554"/>
    <cellStyle name="Normal 95 2 2" xfId="1240"/>
    <cellStyle name="Normal 95 2 3" xfId="4384"/>
    <cellStyle name="Normal 95 2 3 2" xfId="6214"/>
    <cellStyle name="Normal 95 2 4" xfId="3951"/>
    <cellStyle name="Normal 95 3" xfId="777"/>
    <cellStyle name="Normal 95 4" xfId="3950"/>
    <cellStyle name="Normal 95 4 2" xfId="5788"/>
    <cellStyle name="Normal 96" xfId="70"/>
    <cellStyle name="Normal 96 2" xfId="555"/>
    <cellStyle name="Normal 96 2 2" xfId="1241"/>
    <cellStyle name="Normal 96 2 3" xfId="4385"/>
    <cellStyle name="Normal 96 2 3 2" xfId="6215"/>
    <cellStyle name="Normal 96 2 4" xfId="3953"/>
    <cellStyle name="Normal 96 3" xfId="778"/>
    <cellStyle name="Normal 96 4" xfId="3952"/>
    <cellStyle name="Normal 96 4 2" xfId="5789"/>
    <cellStyle name="Normal 97" xfId="71"/>
    <cellStyle name="Normal 97 2" xfId="556"/>
    <cellStyle name="Normal 97 2 2" xfId="1242"/>
    <cellStyle name="Normal 97 2 3" xfId="4386"/>
    <cellStyle name="Normal 97 2 3 2" xfId="6216"/>
    <cellStyle name="Normal 97 2 4" xfId="3955"/>
    <cellStyle name="Normal 97 3" xfId="779"/>
    <cellStyle name="Normal 97 4" xfId="3954"/>
    <cellStyle name="Normal 97 4 2" xfId="5790"/>
    <cellStyle name="Normal 98" xfId="163"/>
    <cellStyle name="Normal 98 2" xfId="557"/>
    <cellStyle name="Normal 98 2 2" xfId="736"/>
    <cellStyle name="Normal 98 2 3" xfId="1243"/>
    <cellStyle name="Normal 98 2 4" xfId="4387"/>
    <cellStyle name="Normal 98 2 4 2" xfId="6217"/>
    <cellStyle name="Normal 99" xfId="164"/>
    <cellStyle name="Normal 99 2" xfId="558"/>
    <cellStyle name="Normal 99 2 2" xfId="1244"/>
    <cellStyle name="Normal 99 2 3" xfId="4388"/>
    <cellStyle name="Normal 99 2 3 2" xfId="6218"/>
    <cellStyle name="Normal 99 3" xfId="857"/>
    <cellStyle name="Normal 99 4" xfId="4000"/>
    <cellStyle name="Normal 99 4 2" xfId="5831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TOREG\Users\busayo\AppData\Local\Microsoft\Windows\Temporary%20Internet%20Files\Content.Outlook\ECNKHJSF\kano%20summ%20fe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TOREG\Documents%20and%20Settings\busayo\Local%20Settings\Temporary%20Internet%20Files\Content.Outlook\FSBBSX7Y\kano%20summary%20june%2020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TOREG\Users\busayo\AppData\Local\Microsoft\Windows\Temporary%20Internet%20Files\Content.Outlook\ECNKHJSF\ph%20summar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TOREG\Users\busayo\AppData\Local\Microsoft\Windows\Temporary%20Internet%20Files\Content.Outlook\ECNKHJSF\ph%20summary%20ja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209">
          <cell r="C209">
            <v>130165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123">
          <cell r="C123">
            <v>474381.25</v>
          </cell>
        </row>
        <row r="218">
          <cell r="C218">
            <v>40604.86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407">
          <cell r="C407">
            <v>65672.13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29">
          <cell r="C29">
            <v>1675158.52</v>
          </cell>
        </row>
        <row r="591">
          <cell r="C591">
            <v>326484.36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105"/>
  <sheetViews>
    <sheetView tabSelected="1" workbookViewId="0">
      <selection activeCell="C21" sqref="C21"/>
    </sheetView>
  </sheetViews>
  <sheetFormatPr defaultRowHeight="11.25"/>
  <cols>
    <col min="1" max="1" width="12.140625" style="33" customWidth="1"/>
    <col min="2" max="2" width="24.5703125" style="33" customWidth="1"/>
    <col min="3" max="3" width="11.7109375" style="39" customWidth="1"/>
    <col min="4" max="4" width="11" style="33" hidden="1" customWidth="1"/>
    <col min="5" max="5" width="16" style="33" customWidth="1"/>
    <col min="6" max="6" width="11.85546875" style="33" hidden="1" customWidth="1"/>
    <col min="7" max="7" width="11.7109375" style="33" hidden="1" customWidth="1"/>
    <col min="8" max="8" width="28" style="33" customWidth="1"/>
    <col min="9" max="9" width="14" style="33" customWidth="1"/>
    <col min="10" max="10" width="15" style="33" bestFit="1" customWidth="1"/>
    <col min="11" max="11" width="15" style="94" bestFit="1" customWidth="1"/>
    <col min="12" max="12" width="8.7109375" style="33" customWidth="1"/>
    <col min="13" max="13" width="10.85546875" style="33" customWidth="1"/>
    <col min="14" max="14" width="15" style="33" bestFit="1" customWidth="1"/>
    <col min="15" max="15" width="8.42578125" style="33" customWidth="1"/>
    <col min="16" max="16" width="13" style="33" customWidth="1"/>
    <col min="17" max="17" width="12.140625" style="33" customWidth="1"/>
    <col min="18" max="18" width="13.85546875" style="33" customWidth="1"/>
    <col min="19" max="16384" width="9.140625" style="33"/>
  </cols>
  <sheetData>
    <row r="1" spans="1:20">
      <c r="C1" s="34"/>
      <c r="D1" s="35"/>
      <c r="E1" s="35"/>
      <c r="F1" s="34"/>
      <c r="G1" s="35"/>
      <c r="H1" s="35"/>
      <c r="I1" s="36"/>
      <c r="J1" s="36"/>
      <c r="K1" s="97"/>
      <c r="L1" s="36"/>
      <c r="M1" s="37"/>
      <c r="N1" s="37"/>
      <c r="O1" s="37"/>
      <c r="P1" s="37"/>
      <c r="Q1" s="37"/>
      <c r="R1" s="37"/>
    </row>
    <row r="2" spans="1:20" s="94" customFormat="1">
      <c r="A2" s="38" t="s">
        <v>4009</v>
      </c>
      <c r="C2" s="99"/>
      <c r="E2" s="43"/>
      <c r="F2" s="44"/>
      <c r="G2" s="43"/>
      <c r="H2" s="43"/>
      <c r="I2" s="97"/>
      <c r="J2" s="97"/>
      <c r="K2" s="97"/>
      <c r="L2" s="97"/>
      <c r="M2" s="98"/>
      <c r="N2" s="98"/>
      <c r="O2" s="98"/>
      <c r="P2" s="98"/>
      <c r="Q2" s="98"/>
      <c r="R2" s="98"/>
    </row>
    <row r="3" spans="1:20" s="94" customFormat="1">
      <c r="A3" s="100"/>
      <c r="C3" s="44"/>
      <c r="E3" s="43"/>
      <c r="F3" s="44"/>
      <c r="G3" s="43"/>
      <c r="H3" s="43"/>
      <c r="I3" s="97"/>
      <c r="J3" s="97"/>
      <c r="K3" s="97"/>
      <c r="L3" s="97"/>
      <c r="M3" s="98"/>
      <c r="N3" s="98"/>
      <c r="O3" s="98"/>
      <c r="P3" s="98"/>
      <c r="Q3" s="98"/>
      <c r="R3" s="98"/>
    </row>
    <row r="4" spans="1:20" s="94" customFormat="1">
      <c r="A4" s="40" t="s">
        <v>4006</v>
      </c>
      <c r="C4" s="5"/>
      <c r="D4" s="83"/>
      <c r="E4" s="83"/>
      <c r="F4" s="83"/>
      <c r="G4" s="83"/>
      <c r="H4" s="83"/>
      <c r="I4" s="101"/>
      <c r="J4" s="102"/>
      <c r="K4" s="42"/>
      <c r="L4" s="83"/>
      <c r="M4" s="83"/>
      <c r="N4" s="83"/>
      <c r="O4" s="83"/>
      <c r="P4" s="83"/>
      <c r="Q4" s="83"/>
      <c r="R4" s="83"/>
    </row>
    <row r="5" spans="1:20" s="94" customFormat="1">
      <c r="A5" s="40" t="s">
        <v>1169</v>
      </c>
      <c r="C5" s="44"/>
      <c r="D5" s="43"/>
      <c r="E5" s="43"/>
      <c r="F5" s="44"/>
      <c r="G5" s="43"/>
      <c r="H5" s="43"/>
      <c r="I5" s="97"/>
      <c r="J5" s="97"/>
      <c r="K5" s="97"/>
      <c r="L5" s="97"/>
      <c r="M5" s="98"/>
      <c r="N5" s="98"/>
      <c r="O5" s="98"/>
      <c r="P5" s="98"/>
      <c r="Q5" s="98"/>
      <c r="R5" s="98"/>
    </row>
    <row r="6" spans="1:20" s="94" customFormat="1">
      <c r="A6" s="100"/>
      <c r="C6" s="99"/>
      <c r="D6" s="43"/>
      <c r="E6" s="43"/>
      <c r="F6" s="44"/>
      <c r="G6" s="43"/>
      <c r="H6" s="43"/>
      <c r="I6" s="97"/>
      <c r="J6" s="97"/>
      <c r="K6" s="97"/>
      <c r="L6" s="97"/>
      <c r="M6" s="98"/>
      <c r="N6" s="98"/>
      <c r="O6" s="98"/>
      <c r="P6" s="98"/>
      <c r="R6" s="98"/>
    </row>
    <row r="7" spans="1:20" s="94" customFormat="1">
      <c r="A7" s="38"/>
      <c r="C7" s="44"/>
      <c r="D7" s="43"/>
      <c r="E7" s="43"/>
      <c r="F7" s="44"/>
      <c r="G7" s="43"/>
      <c r="H7" s="43"/>
      <c r="I7" s="97"/>
      <c r="J7" s="97"/>
      <c r="K7" s="97"/>
      <c r="L7" s="97"/>
      <c r="M7" s="98"/>
      <c r="N7" s="98"/>
      <c r="O7" s="98"/>
      <c r="P7" s="98"/>
      <c r="R7" s="98"/>
    </row>
    <row r="8" spans="1:20" s="94" customFormat="1">
      <c r="C8" s="44"/>
      <c r="D8" s="43"/>
      <c r="E8" s="43"/>
      <c r="F8" s="44"/>
      <c r="G8" s="43"/>
      <c r="H8" s="43"/>
      <c r="I8" s="97"/>
      <c r="J8" s="97"/>
      <c r="K8" s="97"/>
      <c r="L8" s="97"/>
      <c r="M8" s="98"/>
      <c r="N8" s="98"/>
      <c r="O8" s="98"/>
      <c r="P8" s="98"/>
      <c r="R8" s="98"/>
    </row>
    <row r="9" spans="1:20" s="94" customFormat="1">
      <c r="A9" s="94" t="s">
        <v>4007</v>
      </c>
      <c r="B9" s="94" t="s">
        <v>4008</v>
      </c>
      <c r="C9" s="44" t="s">
        <v>0</v>
      </c>
      <c r="D9" s="43" t="s">
        <v>1</v>
      </c>
      <c r="E9" s="43" t="s">
        <v>2</v>
      </c>
      <c r="F9" s="44" t="s">
        <v>3</v>
      </c>
      <c r="G9" s="43" t="s">
        <v>4</v>
      </c>
      <c r="H9" s="43" t="s">
        <v>5</v>
      </c>
      <c r="I9" s="45" t="s">
        <v>6</v>
      </c>
      <c r="J9" s="45" t="s">
        <v>7</v>
      </c>
      <c r="K9" s="45" t="s">
        <v>428</v>
      </c>
      <c r="L9" s="46"/>
      <c r="M9" s="47"/>
      <c r="N9" s="47"/>
      <c r="O9" s="48"/>
      <c r="P9" s="48"/>
      <c r="Q9" s="49"/>
      <c r="R9" s="47"/>
    </row>
    <row r="10" spans="1:20" s="94" customFormat="1">
      <c r="C10" s="44"/>
      <c r="D10" s="43"/>
      <c r="E10" s="43"/>
      <c r="F10" s="44"/>
      <c r="G10" s="43"/>
      <c r="H10" s="43"/>
      <c r="I10" s="103" t="s">
        <v>174</v>
      </c>
      <c r="J10" s="103" t="s">
        <v>174</v>
      </c>
      <c r="K10" s="103" t="s">
        <v>174</v>
      </c>
      <c r="L10" s="103"/>
      <c r="M10" s="104"/>
      <c r="N10" s="104"/>
      <c r="O10" s="104"/>
      <c r="P10" s="104"/>
      <c r="Q10" s="104"/>
      <c r="R10" s="104"/>
    </row>
    <row r="11" spans="1:20" s="41" customFormat="1">
      <c r="A11" s="3" t="s">
        <v>1399</v>
      </c>
      <c r="B11" s="3" t="s">
        <v>1400</v>
      </c>
      <c r="C11" s="92">
        <v>39940</v>
      </c>
      <c r="D11" s="8" t="s">
        <v>1401</v>
      </c>
      <c r="E11" s="6" t="s">
        <v>1402</v>
      </c>
      <c r="F11" s="7">
        <v>36471</v>
      </c>
      <c r="G11" s="7">
        <v>36471</v>
      </c>
      <c r="H11" s="6" t="s">
        <v>1403</v>
      </c>
      <c r="I11" s="2">
        <f>37401.8/0.8</f>
        <v>46752.25</v>
      </c>
      <c r="J11" s="2">
        <f>I11*0.2</f>
        <v>9350.4500000000007</v>
      </c>
      <c r="K11" s="105">
        <f>I11-J11</f>
        <v>37401.800000000003</v>
      </c>
      <c r="L11" s="2"/>
      <c r="M11" s="2"/>
      <c r="N11" s="2"/>
      <c r="O11" s="2"/>
      <c r="P11" s="2"/>
      <c r="Q11" s="2"/>
      <c r="R11" s="2"/>
      <c r="S11" s="2"/>
      <c r="T11" s="3"/>
    </row>
    <row r="12" spans="1:20" s="41" customFormat="1">
      <c r="A12" s="3" t="s">
        <v>261</v>
      </c>
      <c r="B12" s="3" t="s">
        <v>259</v>
      </c>
      <c r="C12" s="120" t="s">
        <v>15</v>
      </c>
      <c r="D12" s="25" t="s">
        <v>2399</v>
      </c>
      <c r="E12" s="25" t="s">
        <v>2400</v>
      </c>
      <c r="F12" s="25" t="s">
        <v>232</v>
      </c>
      <c r="G12" s="25" t="s">
        <v>233</v>
      </c>
      <c r="H12" s="25" t="s">
        <v>2401</v>
      </c>
      <c r="I12" s="50">
        <v>604100.66</v>
      </c>
      <c r="J12" s="50">
        <v>120820.13</v>
      </c>
      <c r="K12" s="106">
        <v>483280.53</v>
      </c>
      <c r="L12" s="2"/>
      <c r="M12" s="2"/>
      <c r="N12" s="2"/>
      <c r="O12" s="2"/>
      <c r="P12" s="2"/>
      <c r="Q12" s="2"/>
      <c r="R12" s="2"/>
    </row>
    <row r="13" spans="1:20" s="41" customFormat="1">
      <c r="A13" s="13" t="s">
        <v>1094</v>
      </c>
      <c r="B13" s="13" t="s">
        <v>1095</v>
      </c>
      <c r="C13" s="17" t="s">
        <v>14</v>
      </c>
      <c r="D13" s="13" t="s">
        <v>1096</v>
      </c>
      <c r="E13" s="13" t="s">
        <v>1097</v>
      </c>
      <c r="F13" s="13" t="s">
        <v>312</v>
      </c>
      <c r="G13" s="13" t="s">
        <v>391</v>
      </c>
      <c r="H13" s="13" t="s">
        <v>1098</v>
      </c>
      <c r="I13" s="14">
        <v>213546.87</v>
      </c>
      <c r="J13" s="14">
        <v>108000</v>
      </c>
      <c r="K13" s="107">
        <v>105546.87</v>
      </c>
      <c r="L13" s="14"/>
      <c r="M13" s="14"/>
      <c r="N13" s="14"/>
      <c r="O13" s="14"/>
      <c r="P13" s="14"/>
      <c r="Q13" s="14"/>
      <c r="R13" s="14"/>
    </row>
    <row r="14" spans="1:20" s="41" customFormat="1">
      <c r="A14" s="13" t="s">
        <v>1094</v>
      </c>
      <c r="B14" s="13" t="s">
        <v>1095</v>
      </c>
      <c r="C14" s="17" t="s">
        <v>14</v>
      </c>
      <c r="D14" s="13" t="s">
        <v>1099</v>
      </c>
      <c r="E14" s="13" t="s">
        <v>1100</v>
      </c>
      <c r="F14" s="13" t="s">
        <v>312</v>
      </c>
      <c r="G14" s="13" t="s">
        <v>391</v>
      </c>
      <c r="H14" s="13" t="s">
        <v>1098</v>
      </c>
      <c r="I14" s="14">
        <v>194546.88</v>
      </c>
      <c r="J14" s="14">
        <v>105625</v>
      </c>
      <c r="K14" s="107">
        <v>88921.88</v>
      </c>
      <c r="L14" s="14"/>
      <c r="M14" s="14"/>
      <c r="N14" s="14"/>
      <c r="O14" s="14"/>
      <c r="P14" s="14"/>
      <c r="Q14" s="14"/>
      <c r="R14" s="14"/>
    </row>
    <row r="15" spans="1:20" s="41" customFormat="1">
      <c r="A15" s="13" t="s">
        <v>1094</v>
      </c>
      <c r="B15" s="13" t="s">
        <v>1095</v>
      </c>
      <c r="C15" s="17" t="s">
        <v>1054</v>
      </c>
      <c r="D15" s="13" t="s">
        <v>1101</v>
      </c>
      <c r="E15" s="13" t="s">
        <v>1102</v>
      </c>
      <c r="F15" s="13" t="s">
        <v>306</v>
      </c>
      <c r="G15" s="13" t="s">
        <v>307</v>
      </c>
      <c r="H15" s="13" t="s">
        <v>1103</v>
      </c>
      <c r="I15" s="14">
        <v>187032</v>
      </c>
      <c r="J15" s="14">
        <v>23379</v>
      </c>
      <c r="K15" s="107">
        <v>163653</v>
      </c>
      <c r="L15" s="14"/>
      <c r="M15" s="14"/>
      <c r="N15" s="14"/>
      <c r="O15" s="14"/>
      <c r="P15" s="14"/>
      <c r="Q15" s="14"/>
      <c r="R15" s="14"/>
    </row>
    <row r="16" spans="1:20" s="41" customFormat="1">
      <c r="A16" s="13" t="s">
        <v>1094</v>
      </c>
      <c r="B16" s="13" t="s">
        <v>1095</v>
      </c>
      <c r="C16" s="17" t="s">
        <v>1054</v>
      </c>
      <c r="D16" s="13" t="s">
        <v>1104</v>
      </c>
      <c r="E16" s="13" t="s">
        <v>1105</v>
      </c>
      <c r="F16" s="13" t="s">
        <v>306</v>
      </c>
      <c r="G16" s="13" t="s">
        <v>307</v>
      </c>
      <c r="H16" s="13" t="s">
        <v>1103</v>
      </c>
      <c r="I16" s="14">
        <v>225000</v>
      </c>
      <c r="J16" s="14">
        <v>28125</v>
      </c>
      <c r="K16" s="107">
        <v>196875</v>
      </c>
      <c r="L16" s="14"/>
      <c r="M16" s="14"/>
      <c r="N16" s="14"/>
      <c r="O16" s="14"/>
      <c r="P16" s="14"/>
      <c r="Q16" s="14"/>
      <c r="R16" s="14"/>
    </row>
    <row r="17" spans="1:258" s="41" customFormat="1">
      <c r="A17" s="13" t="s">
        <v>954</v>
      </c>
      <c r="B17" s="13" t="s">
        <v>955</v>
      </c>
      <c r="C17" s="51">
        <v>40178</v>
      </c>
      <c r="D17" s="12" t="s">
        <v>956</v>
      </c>
      <c r="E17" s="12" t="s">
        <v>957</v>
      </c>
      <c r="F17" s="52">
        <v>40170</v>
      </c>
      <c r="G17" s="52">
        <v>40534</v>
      </c>
      <c r="H17" s="12" t="s">
        <v>958</v>
      </c>
      <c r="I17" s="19">
        <v>177500</v>
      </c>
      <c r="J17" s="19">
        <v>17750</v>
      </c>
      <c r="K17" s="108">
        <v>159750</v>
      </c>
      <c r="L17" s="53"/>
      <c r="M17" s="53"/>
      <c r="N17" s="53"/>
      <c r="O17" s="1"/>
      <c r="P17" s="1"/>
      <c r="Q17" s="1"/>
      <c r="R17" s="54"/>
    </row>
    <row r="18" spans="1:258" s="41" customFormat="1">
      <c r="A18" s="13" t="s">
        <v>954</v>
      </c>
      <c r="B18" s="13" t="s">
        <v>955</v>
      </c>
      <c r="C18" s="17" t="s">
        <v>17</v>
      </c>
      <c r="D18" s="13" t="s">
        <v>959</v>
      </c>
      <c r="E18" s="13" t="s">
        <v>960</v>
      </c>
      <c r="F18" s="17" t="s">
        <v>420</v>
      </c>
      <c r="G18" s="17" t="s">
        <v>961</v>
      </c>
      <c r="H18" s="13" t="s">
        <v>962</v>
      </c>
      <c r="I18" s="20">
        <v>200000</v>
      </c>
      <c r="J18" s="20">
        <v>20000</v>
      </c>
      <c r="K18" s="110">
        <v>180000</v>
      </c>
      <c r="L18" s="53"/>
      <c r="M18" s="53"/>
      <c r="N18" s="53"/>
      <c r="O18" s="1"/>
      <c r="P18" s="53"/>
      <c r="Q18" s="1"/>
      <c r="R18" s="1"/>
    </row>
    <row r="19" spans="1:258" s="41" customFormat="1">
      <c r="A19" s="41" t="s">
        <v>3753</v>
      </c>
      <c r="B19" s="41" t="s">
        <v>3754</v>
      </c>
      <c r="C19" s="55" t="s">
        <v>1595</v>
      </c>
      <c r="D19" s="41" t="s">
        <v>3755</v>
      </c>
      <c r="E19" s="41" t="s">
        <v>3756</v>
      </c>
      <c r="F19" s="41" t="s">
        <v>3574</v>
      </c>
      <c r="G19" s="41" t="s">
        <v>29</v>
      </c>
      <c r="H19" s="41" t="s">
        <v>3757</v>
      </c>
      <c r="I19" s="4">
        <v>73339.3</v>
      </c>
      <c r="J19" s="4">
        <v>9167.4125000000004</v>
      </c>
      <c r="K19" s="111">
        <v>64171.887500000004</v>
      </c>
      <c r="L19" s="4"/>
      <c r="M19" s="4"/>
      <c r="N19" s="4"/>
      <c r="O19" s="4"/>
      <c r="P19" s="4"/>
      <c r="Q19" s="4"/>
      <c r="R19" s="4"/>
    </row>
    <row r="20" spans="1:258" s="41" customFormat="1">
      <c r="A20" s="41" t="s">
        <v>3753</v>
      </c>
      <c r="B20" s="41" t="s">
        <v>3754</v>
      </c>
      <c r="C20" s="55" t="s">
        <v>1595</v>
      </c>
      <c r="D20" s="41" t="s">
        <v>3758</v>
      </c>
      <c r="E20" s="41" t="s">
        <v>3756</v>
      </c>
      <c r="F20" s="55">
        <v>40026</v>
      </c>
      <c r="G20" s="55">
        <v>40178</v>
      </c>
      <c r="H20" s="41" t="s">
        <v>3757</v>
      </c>
      <c r="I20" s="4">
        <v>104794.52</v>
      </c>
      <c r="J20" s="4">
        <v>13099.315000000001</v>
      </c>
      <c r="K20" s="111">
        <v>91695.205000000002</v>
      </c>
      <c r="L20" s="4"/>
      <c r="M20" s="4"/>
      <c r="N20" s="4"/>
      <c r="O20" s="4"/>
      <c r="P20" s="4"/>
      <c r="Q20" s="4"/>
      <c r="R20" s="4"/>
    </row>
    <row r="21" spans="1:258" s="41" customFormat="1">
      <c r="A21" s="41" t="s">
        <v>3753</v>
      </c>
      <c r="B21" s="41" t="s">
        <v>3754</v>
      </c>
      <c r="C21" s="55" t="s">
        <v>419</v>
      </c>
      <c r="D21" s="41" t="s">
        <v>3759</v>
      </c>
      <c r="E21" s="41" t="s">
        <v>3760</v>
      </c>
      <c r="F21" s="41" t="s">
        <v>420</v>
      </c>
      <c r="G21" s="41" t="s">
        <v>3761</v>
      </c>
      <c r="H21" s="41" t="s">
        <v>3762</v>
      </c>
      <c r="I21" s="4">
        <v>294657.53000000003</v>
      </c>
      <c r="J21" s="4">
        <v>0</v>
      </c>
      <c r="K21" s="111">
        <v>294657.53000000003</v>
      </c>
      <c r="L21" s="4"/>
      <c r="M21" s="4"/>
      <c r="N21" s="4"/>
      <c r="O21" s="4"/>
      <c r="P21" s="4"/>
      <c r="Q21" s="4"/>
      <c r="R21" s="4"/>
    </row>
    <row r="22" spans="1:258" s="56" customFormat="1">
      <c r="A22" s="12" t="s">
        <v>963</v>
      </c>
      <c r="B22" s="12" t="s">
        <v>720</v>
      </c>
      <c r="C22" s="23" t="s">
        <v>154</v>
      </c>
      <c r="D22" s="12" t="s">
        <v>964</v>
      </c>
      <c r="E22" s="12" t="s">
        <v>965</v>
      </c>
      <c r="F22" s="12" t="s">
        <v>966</v>
      </c>
      <c r="G22" s="12" t="s">
        <v>564</v>
      </c>
      <c r="H22" s="12" t="s">
        <v>720</v>
      </c>
      <c r="I22" s="19">
        <v>641946.67000000004</v>
      </c>
      <c r="J22" s="19">
        <v>0</v>
      </c>
      <c r="K22" s="108">
        <v>641946.67000000004</v>
      </c>
      <c r="L22" s="1"/>
      <c r="M22" s="4"/>
      <c r="N22" s="1"/>
      <c r="O22" s="1"/>
      <c r="P22" s="54"/>
      <c r="Q22" s="1"/>
      <c r="R22" s="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  <c r="IW22" s="41"/>
      <c r="IX22" s="41"/>
    </row>
    <row r="23" spans="1:258" s="41" customFormat="1">
      <c r="A23" s="41" t="s">
        <v>2402</v>
      </c>
      <c r="B23" s="41" t="s">
        <v>2403</v>
      </c>
      <c r="C23" s="55" t="s">
        <v>3763</v>
      </c>
      <c r="D23" s="41" t="s">
        <v>3764</v>
      </c>
      <c r="E23" s="41" t="s">
        <v>3765</v>
      </c>
      <c r="F23" s="41" t="s">
        <v>398</v>
      </c>
      <c r="G23" s="41" t="s">
        <v>2463</v>
      </c>
      <c r="H23" s="41" t="s">
        <v>3766</v>
      </c>
      <c r="I23" s="4">
        <v>82750</v>
      </c>
      <c r="J23" s="4">
        <v>18000</v>
      </c>
      <c r="K23" s="111">
        <v>64750</v>
      </c>
      <c r="L23" s="4"/>
      <c r="M23" s="4"/>
      <c r="N23" s="4"/>
      <c r="O23" s="4"/>
      <c r="P23" s="4"/>
      <c r="Q23" s="4"/>
      <c r="R23" s="4"/>
    </row>
    <row r="24" spans="1:258" s="41" customFormat="1">
      <c r="A24" s="41" t="s">
        <v>2402</v>
      </c>
      <c r="B24" s="41" t="s">
        <v>2403</v>
      </c>
      <c r="C24" s="55" t="s">
        <v>1193</v>
      </c>
      <c r="D24" s="41" t="s">
        <v>3767</v>
      </c>
      <c r="E24" s="41" t="s">
        <v>3768</v>
      </c>
      <c r="F24" s="41" t="s">
        <v>1387</v>
      </c>
      <c r="G24" s="41" t="s">
        <v>1388</v>
      </c>
      <c r="H24" s="41" t="s">
        <v>3769</v>
      </c>
      <c r="I24" s="4">
        <v>5000</v>
      </c>
      <c r="J24" s="4">
        <v>625</v>
      </c>
      <c r="K24" s="111">
        <v>4375</v>
      </c>
      <c r="L24" s="4"/>
      <c r="M24" s="4"/>
      <c r="N24" s="4"/>
      <c r="O24" s="4"/>
      <c r="P24" s="4"/>
      <c r="Q24" s="4"/>
      <c r="R24" s="4"/>
    </row>
    <row r="25" spans="1:258" s="41" customFormat="1">
      <c r="A25" s="3" t="s">
        <v>2402</v>
      </c>
      <c r="B25" s="3" t="s">
        <v>2403</v>
      </c>
      <c r="C25" s="6" t="s">
        <v>13</v>
      </c>
      <c r="D25" s="3" t="s">
        <v>2408</v>
      </c>
      <c r="E25" s="3" t="s">
        <v>2409</v>
      </c>
      <c r="F25" s="3" t="s">
        <v>1735</v>
      </c>
      <c r="G25" s="3" t="s">
        <v>2410</v>
      </c>
      <c r="H25" s="3" t="s">
        <v>2411</v>
      </c>
      <c r="I25" s="2">
        <v>155375</v>
      </c>
      <c r="J25" s="2">
        <v>31075</v>
      </c>
      <c r="K25" s="105">
        <v>124300</v>
      </c>
      <c r="L25" s="2"/>
      <c r="M25" s="2"/>
      <c r="N25" s="2"/>
      <c r="O25" s="2"/>
      <c r="P25" s="2"/>
      <c r="Q25" s="2"/>
      <c r="R25" s="2"/>
    </row>
    <row r="26" spans="1:258" s="41" customFormat="1">
      <c r="A26" s="3" t="s">
        <v>2402</v>
      </c>
      <c r="B26" s="3" t="s">
        <v>2403</v>
      </c>
      <c r="C26" s="6" t="s">
        <v>14</v>
      </c>
      <c r="D26" s="25" t="s">
        <v>2404</v>
      </c>
      <c r="E26" s="25" t="s">
        <v>2405</v>
      </c>
      <c r="F26" s="25" t="s">
        <v>2406</v>
      </c>
      <c r="G26" s="25" t="s">
        <v>1188</v>
      </c>
      <c r="H26" s="25" t="s">
        <v>2407</v>
      </c>
      <c r="I26" s="50">
        <v>76870.982857142852</v>
      </c>
      <c r="J26" s="50">
        <v>9608.8728571428564</v>
      </c>
      <c r="K26" s="106">
        <v>67262.11</v>
      </c>
      <c r="L26" s="2"/>
      <c r="M26" s="2"/>
      <c r="N26" s="2"/>
      <c r="O26" s="2"/>
      <c r="P26" s="2"/>
      <c r="Q26" s="2"/>
      <c r="R26" s="2"/>
    </row>
    <row r="27" spans="1:258" s="41" customFormat="1">
      <c r="A27" s="3" t="s">
        <v>2402</v>
      </c>
      <c r="B27" s="3" t="s">
        <v>2403</v>
      </c>
      <c r="C27" s="6" t="s">
        <v>14</v>
      </c>
      <c r="D27" s="3" t="s">
        <v>2412</v>
      </c>
      <c r="E27" s="3" t="s">
        <v>2413</v>
      </c>
      <c r="F27" s="3" t="s">
        <v>2414</v>
      </c>
      <c r="G27" s="3" t="s">
        <v>2415</v>
      </c>
      <c r="H27" s="3" t="s">
        <v>2416</v>
      </c>
      <c r="I27" s="2">
        <v>111375</v>
      </c>
      <c r="J27" s="2">
        <v>13921.880000000001</v>
      </c>
      <c r="K27" s="105">
        <v>97453.119999999995</v>
      </c>
      <c r="L27" s="2"/>
      <c r="M27" s="2"/>
      <c r="N27" s="2"/>
      <c r="O27" s="2"/>
      <c r="P27" s="2"/>
      <c r="Q27" s="2"/>
      <c r="R27" s="2"/>
    </row>
    <row r="28" spans="1:258" s="41" customFormat="1">
      <c r="A28" s="3" t="s">
        <v>2402</v>
      </c>
      <c r="B28" s="3" t="s">
        <v>2403</v>
      </c>
      <c r="C28" s="6" t="s">
        <v>1313</v>
      </c>
      <c r="D28" s="3" t="s">
        <v>2417</v>
      </c>
      <c r="E28" s="3" t="s">
        <v>2418</v>
      </c>
      <c r="F28" s="3" t="s">
        <v>2419</v>
      </c>
      <c r="G28" s="3" t="s">
        <v>165</v>
      </c>
      <c r="H28" s="3" t="s">
        <v>2407</v>
      </c>
      <c r="I28" s="2">
        <v>57857.142857142855</v>
      </c>
      <c r="J28" s="2">
        <v>7232.1428571428569</v>
      </c>
      <c r="K28" s="105">
        <v>50625</v>
      </c>
      <c r="L28" s="2"/>
      <c r="M28" s="2"/>
      <c r="N28" s="2"/>
      <c r="O28" s="2"/>
      <c r="P28" s="2"/>
      <c r="Q28" s="2"/>
      <c r="R28" s="2"/>
    </row>
    <row r="29" spans="1:258" s="41" customFormat="1">
      <c r="A29" s="13" t="s">
        <v>1106</v>
      </c>
      <c r="B29" s="13" t="s">
        <v>1107</v>
      </c>
      <c r="C29" s="17" t="s">
        <v>15</v>
      </c>
      <c r="D29" s="13" t="s">
        <v>1108</v>
      </c>
      <c r="E29" s="13" t="s">
        <v>1109</v>
      </c>
      <c r="F29" s="13" t="s">
        <v>322</v>
      </c>
      <c r="G29" s="13" t="s">
        <v>298</v>
      </c>
      <c r="H29" s="13" t="s">
        <v>1110</v>
      </c>
      <c r="I29" s="14">
        <v>46000</v>
      </c>
      <c r="J29" s="14">
        <v>5750</v>
      </c>
      <c r="K29" s="107">
        <v>40250</v>
      </c>
      <c r="L29" s="14"/>
      <c r="M29" s="14"/>
      <c r="N29" s="14"/>
      <c r="O29" s="14"/>
      <c r="P29" s="14"/>
      <c r="Q29" s="14"/>
      <c r="R29" s="14"/>
    </row>
    <row r="30" spans="1:258" s="41" customFormat="1">
      <c r="A30" s="13" t="s">
        <v>1111</v>
      </c>
      <c r="B30" s="13" t="s">
        <v>1112</v>
      </c>
      <c r="C30" s="17" t="s">
        <v>15</v>
      </c>
      <c r="D30" s="13" t="s">
        <v>1113</v>
      </c>
      <c r="E30" s="13" t="s">
        <v>1114</v>
      </c>
      <c r="F30" s="13" t="s">
        <v>319</v>
      </c>
      <c r="G30" s="13" t="s">
        <v>313</v>
      </c>
      <c r="H30" s="13" t="s">
        <v>1115</v>
      </c>
      <c r="I30" s="14">
        <v>120000</v>
      </c>
      <c r="J30" s="14">
        <v>7500</v>
      </c>
      <c r="K30" s="107">
        <v>112500</v>
      </c>
      <c r="L30" s="14"/>
      <c r="M30" s="14"/>
      <c r="N30" s="14"/>
      <c r="O30" s="14"/>
      <c r="P30" s="14"/>
      <c r="Q30" s="14"/>
      <c r="R30" s="14"/>
    </row>
    <row r="31" spans="1:258" s="41" customFormat="1">
      <c r="A31" s="13" t="s">
        <v>1111</v>
      </c>
      <c r="B31" s="13" t="s">
        <v>1112</v>
      </c>
      <c r="C31" s="17" t="s">
        <v>15</v>
      </c>
      <c r="D31" s="13" t="s">
        <v>1116</v>
      </c>
      <c r="E31" s="13" t="s">
        <v>1117</v>
      </c>
      <c r="F31" s="13" t="s">
        <v>1118</v>
      </c>
      <c r="G31" s="13" t="s">
        <v>1119</v>
      </c>
      <c r="H31" s="13" t="s">
        <v>1120</v>
      </c>
      <c r="I31" s="14">
        <v>175000</v>
      </c>
      <c r="J31" s="14">
        <v>10937.5</v>
      </c>
      <c r="K31" s="107">
        <v>164062.5</v>
      </c>
      <c r="L31" s="14"/>
      <c r="M31" s="14"/>
      <c r="N31" s="14"/>
      <c r="O31" s="14"/>
      <c r="P31" s="14"/>
      <c r="Q31" s="14"/>
      <c r="R31" s="14"/>
    </row>
    <row r="32" spans="1:258" s="41" customFormat="1">
      <c r="A32" s="13" t="s">
        <v>1111</v>
      </c>
      <c r="B32" s="13" t="s">
        <v>1112</v>
      </c>
      <c r="C32" s="17" t="s">
        <v>15</v>
      </c>
      <c r="D32" s="13" t="s">
        <v>1121</v>
      </c>
      <c r="E32" s="13" t="s">
        <v>1122</v>
      </c>
      <c r="F32" s="13" t="s">
        <v>1123</v>
      </c>
      <c r="G32" s="13" t="s">
        <v>1124</v>
      </c>
      <c r="H32" s="13" t="s">
        <v>1125</v>
      </c>
      <c r="I32" s="14">
        <v>5000</v>
      </c>
      <c r="J32" s="14">
        <v>312.5</v>
      </c>
      <c r="K32" s="107">
        <v>4687.5</v>
      </c>
      <c r="L32" s="14"/>
      <c r="M32" s="14"/>
      <c r="N32" s="14"/>
      <c r="O32" s="14"/>
      <c r="P32" s="14"/>
      <c r="Q32" s="14"/>
      <c r="R32" s="14"/>
    </row>
    <row r="33" spans="1:258" s="41" customFormat="1">
      <c r="A33" s="13" t="s">
        <v>1111</v>
      </c>
      <c r="B33" s="13" t="s">
        <v>1112</v>
      </c>
      <c r="C33" s="17" t="s">
        <v>15</v>
      </c>
      <c r="D33" s="13" t="s">
        <v>1126</v>
      </c>
      <c r="E33" s="13" t="s">
        <v>1127</v>
      </c>
      <c r="F33" s="13" t="s">
        <v>1128</v>
      </c>
      <c r="G33" s="13" t="s">
        <v>948</v>
      </c>
      <c r="H33" s="13" t="s">
        <v>1129</v>
      </c>
      <c r="I33" s="14">
        <v>692765.49714285717</v>
      </c>
      <c r="J33" s="14">
        <v>86595.687142857147</v>
      </c>
      <c r="K33" s="107">
        <v>606169.81000000006</v>
      </c>
      <c r="L33" s="14"/>
      <c r="M33" s="14"/>
      <c r="N33" s="14"/>
      <c r="O33" s="14"/>
      <c r="P33" s="14"/>
      <c r="Q33" s="14"/>
      <c r="R33" s="14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7"/>
      <c r="DR33" s="57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7"/>
      <c r="EF33" s="57"/>
      <c r="EG33" s="57"/>
      <c r="EH33" s="57"/>
      <c r="EI33" s="57"/>
      <c r="EJ33" s="57"/>
      <c r="EK33" s="57"/>
      <c r="EL33" s="57"/>
      <c r="EM33" s="57"/>
      <c r="EN33" s="57"/>
      <c r="EO33" s="57"/>
      <c r="EP33" s="57"/>
      <c r="EQ33" s="57"/>
      <c r="ER33" s="57"/>
      <c r="ES33" s="57"/>
      <c r="ET33" s="57"/>
      <c r="EU33" s="57"/>
      <c r="EV33" s="57"/>
      <c r="EW33" s="57"/>
      <c r="EX33" s="57"/>
      <c r="EY33" s="57"/>
      <c r="EZ33" s="57"/>
      <c r="FA33" s="57"/>
      <c r="FB33" s="57"/>
      <c r="FC33" s="57"/>
      <c r="FD33" s="57"/>
      <c r="FE33" s="57"/>
      <c r="FF33" s="57"/>
      <c r="FG33" s="57"/>
      <c r="FH33" s="57"/>
      <c r="FI33" s="57"/>
      <c r="FJ33" s="57"/>
      <c r="FK33" s="57"/>
      <c r="FL33" s="57"/>
      <c r="FM33" s="57"/>
      <c r="FN33" s="57"/>
      <c r="FO33" s="57"/>
      <c r="FP33" s="57"/>
      <c r="FQ33" s="57"/>
      <c r="FR33" s="57"/>
      <c r="FS33" s="57"/>
      <c r="FT33" s="57"/>
      <c r="FU33" s="57"/>
      <c r="FV33" s="57"/>
      <c r="FW33" s="57"/>
      <c r="FX33" s="57"/>
      <c r="FY33" s="57"/>
      <c r="FZ33" s="57"/>
      <c r="GA33" s="57"/>
      <c r="GB33" s="57"/>
      <c r="GC33" s="57"/>
      <c r="GD33" s="57"/>
      <c r="GE33" s="57"/>
      <c r="GF33" s="57"/>
      <c r="GG33" s="57"/>
      <c r="GH33" s="57"/>
      <c r="GI33" s="57"/>
      <c r="GJ33" s="57"/>
      <c r="GK33" s="57"/>
      <c r="GL33" s="57"/>
      <c r="GM33" s="57"/>
      <c r="GN33" s="57"/>
      <c r="GO33" s="57"/>
      <c r="GP33" s="57"/>
      <c r="GQ33" s="57"/>
      <c r="GR33" s="57"/>
      <c r="GS33" s="57"/>
      <c r="GT33" s="57"/>
      <c r="GU33" s="57"/>
      <c r="GV33" s="57"/>
      <c r="GW33" s="57"/>
      <c r="GX33" s="57"/>
      <c r="GY33" s="57"/>
      <c r="GZ33" s="57"/>
      <c r="HA33" s="57"/>
      <c r="HB33" s="57"/>
      <c r="HC33" s="57"/>
      <c r="HD33" s="57"/>
      <c r="HE33" s="57"/>
      <c r="HF33" s="57"/>
      <c r="HG33" s="57"/>
      <c r="HH33" s="57"/>
      <c r="HI33" s="57"/>
      <c r="HJ33" s="57"/>
      <c r="HK33" s="57"/>
      <c r="HL33" s="57"/>
      <c r="HM33" s="57"/>
      <c r="HN33" s="57"/>
      <c r="HO33" s="57"/>
      <c r="HP33" s="57"/>
      <c r="HQ33" s="57"/>
      <c r="HR33" s="57"/>
      <c r="HS33" s="57"/>
      <c r="HT33" s="57"/>
      <c r="HU33" s="57"/>
      <c r="HV33" s="57"/>
      <c r="HW33" s="57"/>
      <c r="HX33" s="57"/>
      <c r="HY33" s="57"/>
      <c r="HZ33" s="57"/>
      <c r="IA33" s="57"/>
      <c r="IB33" s="57"/>
      <c r="IC33" s="57"/>
      <c r="ID33" s="57"/>
      <c r="IE33" s="57"/>
      <c r="IF33" s="57"/>
      <c r="IG33" s="57"/>
      <c r="IH33" s="57"/>
      <c r="II33" s="57"/>
      <c r="IJ33" s="57"/>
      <c r="IK33" s="57"/>
      <c r="IL33" s="57"/>
    </row>
    <row r="34" spans="1:258" s="41" customFormat="1">
      <c r="A34" s="13" t="s">
        <v>113</v>
      </c>
      <c r="B34" s="13" t="s">
        <v>41</v>
      </c>
      <c r="C34" s="17" t="s">
        <v>14</v>
      </c>
      <c r="D34" s="13" t="s">
        <v>967</v>
      </c>
      <c r="E34" s="13" t="s">
        <v>968</v>
      </c>
      <c r="F34" s="17" t="s">
        <v>969</v>
      </c>
      <c r="G34" s="17" t="s">
        <v>117</v>
      </c>
      <c r="H34" s="13" t="s">
        <v>970</v>
      </c>
      <c r="I34" s="1">
        <v>1635065.89</v>
      </c>
      <c r="J34" s="1">
        <v>102191.61812499999</v>
      </c>
      <c r="K34" s="109">
        <v>1532874.2718749999</v>
      </c>
      <c r="L34" s="1"/>
      <c r="M34" s="1"/>
      <c r="N34" s="1"/>
      <c r="O34" s="1"/>
      <c r="P34" s="1"/>
      <c r="Q34" s="1"/>
      <c r="R34" s="1"/>
    </row>
    <row r="35" spans="1:258" s="41" customFormat="1">
      <c r="A35" s="13" t="s">
        <v>113</v>
      </c>
      <c r="B35" s="13" t="s">
        <v>41</v>
      </c>
      <c r="C35" s="17" t="s">
        <v>17</v>
      </c>
      <c r="D35" s="13" t="s">
        <v>971</v>
      </c>
      <c r="E35" s="13" t="s">
        <v>968</v>
      </c>
      <c r="F35" s="17" t="s">
        <v>262</v>
      </c>
      <c r="G35" s="17" t="s">
        <v>117</v>
      </c>
      <c r="H35" s="13" t="s">
        <v>970</v>
      </c>
      <c r="I35" s="20">
        <v>62260.270000000004</v>
      </c>
      <c r="J35" s="20">
        <v>7782.5337500000005</v>
      </c>
      <c r="K35" s="110">
        <v>54477.736250000002</v>
      </c>
      <c r="L35" s="1"/>
      <c r="M35" s="1"/>
      <c r="N35" s="1"/>
      <c r="O35" s="1"/>
      <c r="P35" s="53"/>
      <c r="Q35" s="1"/>
      <c r="R35" s="1"/>
    </row>
    <row r="36" spans="1:258" s="41" customFormat="1">
      <c r="A36" s="13" t="s">
        <v>113</v>
      </c>
      <c r="B36" s="13" t="s">
        <v>41</v>
      </c>
      <c r="C36" s="17" t="s">
        <v>17</v>
      </c>
      <c r="D36" s="13" t="s">
        <v>972</v>
      </c>
      <c r="E36" s="13" t="s">
        <v>968</v>
      </c>
      <c r="F36" s="17" t="s">
        <v>401</v>
      </c>
      <c r="G36" s="17" t="s">
        <v>117</v>
      </c>
      <c r="H36" s="13" t="s">
        <v>970</v>
      </c>
      <c r="I36" s="20">
        <v>22294.52</v>
      </c>
      <c r="J36" s="20">
        <v>1393.4075</v>
      </c>
      <c r="K36" s="110">
        <v>20901.112499999999</v>
      </c>
      <c r="L36" s="1"/>
      <c r="M36" s="1"/>
      <c r="N36" s="1"/>
      <c r="O36" s="1"/>
      <c r="P36" s="53"/>
      <c r="Q36" s="1"/>
      <c r="R36" s="1"/>
    </row>
    <row r="37" spans="1:258" s="56" customFormat="1">
      <c r="A37" s="13" t="s">
        <v>113</v>
      </c>
      <c r="B37" s="13" t="s">
        <v>41</v>
      </c>
      <c r="C37" s="23" t="s">
        <v>411</v>
      </c>
      <c r="D37" s="12" t="s">
        <v>973</v>
      </c>
      <c r="E37" s="12" t="s">
        <v>974</v>
      </c>
      <c r="F37" s="12" t="s">
        <v>154</v>
      </c>
      <c r="G37" s="12" t="s">
        <v>975</v>
      </c>
      <c r="H37" s="12" t="s">
        <v>970</v>
      </c>
      <c r="I37" s="19">
        <v>12058.737499999999</v>
      </c>
      <c r="J37" s="19">
        <v>2411.7474999999999</v>
      </c>
      <c r="K37" s="108">
        <v>9646.99</v>
      </c>
      <c r="L37" s="1"/>
      <c r="M37" s="1"/>
      <c r="N37" s="20"/>
      <c r="O37" s="1"/>
      <c r="P37" s="53"/>
      <c r="Q37" s="1"/>
      <c r="R37" s="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  <c r="IW37" s="41"/>
      <c r="IX37" s="41"/>
    </row>
    <row r="38" spans="1:258" s="41" customFormat="1">
      <c r="A38" s="41" t="s">
        <v>113</v>
      </c>
      <c r="B38" s="41" t="s">
        <v>41</v>
      </c>
      <c r="C38" s="66">
        <v>39994</v>
      </c>
      <c r="D38" s="41" t="s">
        <v>2928</v>
      </c>
      <c r="E38" s="41" t="s">
        <v>2929</v>
      </c>
      <c r="F38" s="41" t="s">
        <v>1917</v>
      </c>
      <c r="G38" s="41" t="s">
        <v>2611</v>
      </c>
      <c r="H38" s="41" t="s">
        <v>2930</v>
      </c>
      <c r="I38" s="4">
        <v>100425</v>
      </c>
      <c r="J38" s="4">
        <v>10042.5</v>
      </c>
      <c r="K38" s="111">
        <v>90382.5</v>
      </c>
      <c r="L38" s="4"/>
      <c r="M38" s="4"/>
      <c r="N38" s="4"/>
      <c r="O38" s="4"/>
      <c r="P38" s="4"/>
      <c r="Q38" s="4"/>
      <c r="R38" s="4"/>
    </row>
    <row r="39" spans="1:258" s="41" customFormat="1">
      <c r="A39" s="41" t="s">
        <v>113</v>
      </c>
      <c r="B39" s="41" t="s">
        <v>41</v>
      </c>
      <c r="C39" s="55" t="s">
        <v>13</v>
      </c>
      <c r="D39" s="41" t="s">
        <v>2931</v>
      </c>
      <c r="E39" s="41" t="s">
        <v>2932</v>
      </c>
      <c r="F39" s="41" t="s">
        <v>1917</v>
      </c>
      <c r="G39" s="41" t="s">
        <v>2611</v>
      </c>
      <c r="H39" s="41" t="s">
        <v>2933</v>
      </c>
      <c r="I39" s="4">
        <v>77104.740000000005</v>
      </c>
      <c r="J39" s="4">
        <v>5782.86</v>
      </c>
      <c r="K39" s="111">
        <v>71321.88</v>
      </c>
      <c r="L39" s="4"/>
      <c r="M39" s="4"/>
      <c r="N39" s="4"/>
      <c r="O39" s="4"/>
      <c r="P39" s="4"/>
      <c r="Q39" s="4"/>
      <c r="R39" s="4"/>
    </row>
    <row r="40" spans="1:258" s="41" customFormat="1">
      <c r="A40" s="41" t="s">
        <v>113</v>
      </c>
      <c r="B40" s="41" t="s">
        <v>41</v>
      </c>
      <c r="C40" s="55" t="s">
        <v>313</v>
      </c>
      <c r="D40" s="41" t="s">
        <v>3770</v>
      </c>
      <c r="E40" s="41" t="s">
        <v>3771</v>
      </c>
      <c r="F40" s="41" t="s">
        <v>2010</v>
      </c>
      <c r="G40" s="41" t="s">
        <v>2281</v>
      </c>
      <c r="H40" s="41" t="s">
        <v>3772</v>
      </c>
      <c r="I40" s="4">
        <v>261863.01</v>
      </c>
      <c r="J40" s="4">
        <v>0</v>
      </c>
      <c r="K40" s="111">
        <v>261863.01</v>
      </c>
      <c r="L40" s="4"/>
      <c r="M40" s="4"/>
      <c r="N40" s="4"/>
      <c r="O40" s="4"/>
      <c r="P40" s="4"/>
      <c r="Q40" s="4"/>
      <c r="R40" s="4"/>
    </row>
    <row r="41" spans="1:258" s="41" customFormat="1">
      <c r="A41" s="41" t="s">
        <v>113</v>
      </c>
      <c r="B41" s="41" t="s">
        <v>41</v>
      </c>
      <c r="C41" s="55" t="s">
        <v>13</v>
      </c>
      <c r="D41" s="41" t="s">
        <v>3773</v>
      </c>
      <c r="E41" s="41" t="s">
        <v>3774</v>
      </c>
      <c r="F41" s="41" t="s">
        <v>1735</v>
      </c>
      <c r="G41" s="41" t="s">
        <v>1237</v>
      </c>
      <c r="H41" s="41" t="s">
        <v>3775</v>
      </c>
      <c r="I41" s="4">
        <v>90000</v>
      </c>
      <c r="J41" s="4">
        <v>5625</v>
      </c>
      <c r="K41" s="111">
        <v>84375</v>
      </c>
      <c r="L41" s="4"/>
      <c r="M41" s="4"/>
      <c r="N41" s="4"/>
      <c r="O41" s="4"/>
      <c r="P41" s="4"/>
      <c r="Q41" s="4"/>
      <c r="R41" s="4"/>
    </row>
    <row r="42" spans="1:258" s="41" customFormat="1">
      <c r="A42" s="41" t="s">
        <v>113</v>
      </c>
      <c r="B42" s="41" t="s">
        <v>41</v>
      </c>
      <c r="C42" s="55" t="s">
        <v>2311</v>
      </c>
      <c r="D42" s="41" t="s">
        <v>3776</v>
      </c>
      <c r="E42" s="41" t="s">
        <v>2731</v>
      </c>
      <c r="F42" s="41" t="s">
        <v>1377</v>
      </c>
      <c r="G42" s="41" t="s">
        <v>1193</v>
      </c>
      <c r="H42" s="41" t="s">
        <v>2730</v>
      </c>
      <c r="I42" s="4">
        <v>7530</v>
      </c>
      <c r="J42" s="4">
        <v>753</v>
      </c>
      <c r="K42" s="111">
        <v>6777</v>
      </c>
      <c r="L42" s="4"/>
      <c r="M42" s="4"/>
      <c r="N42" s="4"/>
      <c r="O42" s="4"/>
      <c r="P42" s="4"/>
      <c r="Q42" s="4"/>
      <c r="R42" s="4"/>
    </row>
    <row r="43" spans="1:258" s="41" customFormat="1">
      <c r="A43" s="41" t="s">
        <v>113</v>
      </c>
      <c r="B43" s="41" t="s">
        <v>41</v>
      </c>
      <c r="C43" s="55" t="s">
        <v>2311</v>
      </c>
      <c r="D43" s="41" t="s">
        <v>3777</v>
      </c>
      <c r="E43" s="41" t="s">
        <v>2731</v>
      </c>
      <c r="F43" s="41" t="s">
        <v>3778</v>
      </c>
      <c r="G43" s="41" t="s">
        <v>1193</v>
      </c>
      <c r="H43" s="41" t="s">
        <v>2730</v>
      </c>
      <c r="I43" s="4">
        <v>6330</v>
      </c>
      <c r="J43" s="4">
        <v>633</v>
      </c>
      <c r="K43" s="111">
        <v>5697</v>
      </c>
      <c r="L43" s="4"/>
      <c r="M43" s="4"/>
      <c r="N43" s="4"/>
      <c r="O43" s="4"/>
      <c r="P43" s="4"/>
      <c r="Q43" s="4"/>
      <c r="R43" s="4"/>
    </row>
    <row r="44" spans="1:258" s="41" customFormat="1">
      <c r="A44" s="41" t="s">
        <v>113</v>
      </c>
      <c r="B44" s="41" t="s">
        <v>41</v>
      </c>
      <c r="C44" s="55" t="s">
        <v>3779</v>
      </c>
      <c r="D44" s="41" t="s">
        <v>3780</v>
      </c>
      <c r="E44" s="41" t="s">
        <v>2731</v>
      </c>
      <c r="F44" s="41" t="s">
        <v>17</v>
      </c>
      <c r="G44" s="41" t="s">
        <v>2639</v>
      </c>
      <c r="H44" s="41" t="s">
        <v>2730</v>
      </c>
      <c r="I44" s="4">
        <v>7630</v>
      </c>
      <c r="J44" s="4">
        <v>763</v>
      </c>
      <c r="K44" s="111">
        <v>6867</v>
      </c>
      <c r="L44" s="4"/>
      <c r="M44" s="4"/>
      <c r="N44" s="4"/>
      <c r="O44" s="4"/>
      <c r="P44" s="4"/>
      <c r="Q44" s="4"/>
      <c r="R44" s="4"/>
    </row>
    <row r="45" spans="1:258" s="41" customFormat="1">
      <c r="A45" s="41" t="s">
        <v>113</v>
      </c>
      <c r="B45" s="41" t="s">
        <v>41</v>
      </c>
      <c r="C45" s="55" t="s">
        <v>3779</v>
      </c>
      <c r="D45" s="41" t="s">
        <v>3781</v>
      </c>
      <c r="E45" s="41" t="s">
        <v>2731</v>
      </c>
      <c r="F45" s="41" t="s">
        <v>3782</v>
      </c>
      <c r="G45" s="41" t="s">
        <v>3783</v>
      </c>
      <c r="H45" s="41" t="s">
        <v>2730</v>
      </c>
      <c r="I45" s="4">
        <v>4450</v>
      </c>
      <c r="J45" s="4">
        <v>445</v>
      </c>
      <c r="K45" s="111">
        <v>4005</v>
      </c>
      <c r="L45" s="4"/>
      <c r="M45" s="4"/>
      <c r="N45" s="4"/>
      <c r="O45" s="4"/>
      <c r="P45" s="4"/>
      <c r="Q45" s="4"/>
      <c r="R45" s="4"/>
    </row>
    <row r="46" spans="1:258" s="41" customFormat="1">
      <c r="A46" s="41" t="s">
        <v>113</v>
      </c>
      <c r="B46" s="41" t="s">
        <v>41</v>
      </c>
      <c r="C46" s="55" t="s">
        <v>3784</v>
      </c>
      <c r="D46" s="41" t="s">
        <v>3785</v>
      </c>
      <c r="E46" s="41" t="s">
        <v>2731</v>
      </c>
      <c r="F46" s="41" t="s">
        <v>3786</v>
      </c>
      <c r="G46" s="41" t="s">
        <v>3787</v>
      </c>
      <c r="H46" s="41" t="s">
        <v>2730</v>
      </c>
      <c r="I46" s="4">
        <v>4270</v>
      </c>
      <c r="J46" s="4">
        <v>427</v>
      </c>
      <c r="K46" s="111">
        <v>3843</v>
      </c>
      <c r="L46" s="4"/>
      <c r="M46" s="4"/>
      <c r="N46" s="4"/>
      <c r="O46" s="4"/>
      <c r="P46" s="4"/>
      <c r="Q46" s="4"/>
      <c r="R46" s="4"/>
    </row>
    <row r="47" spans="1:258" s="41" customFormat="1">
      <c r="A47" s="41" t="s">
        <v>113</v>
      </c>
      <c r="B47" s="41" t="s">
        <v>41</v>
      </c>
      <c r="C47" s="55" t="s">
        <v>1190</v>
      </c>
      <c r="D47" s="41" t="s">
        <v>3788</v>
      </c>
      <c r="E47" s="41" t="s">
        <v>2731</v>
      </c>
      <c r="F47" s="41" t="s">
        <v>416</v>
      </c>
      <c r="G47" s="41" t="s">
        <v>69</v>
      </c>
      <c r="H47" s="41" t="s">
        <v>2730</v>
      </c>
      <c r="I47" s="4">
        <v>2800</v>
      </c>
      <c r="J47" s="4">
        <v>280</v>
      </c>
      <c r="K47" s="111">
        <v>2520</v>
      </c>
      <c r="L47" s="4"/>
      <c r="M47" s="4"/>
      <c r="N47" s="4"/>
      <c r="O47" s="4"/>
      <c r="P47" s="4"/>
      <c r="Q47" s="4"/>
      <c r="R47" s="4"/>
    </row>
    <row r="48" spans="1:258" s="41" customFormat="1">
      <c r="A48" s="41" t="s">
        <v>113</v>
      </c>
      <c r="B48" s="41" t="s">
        <v>41</v>
      </c>
      <c r="C48" s="55" t="s">
        <v>417</v>
      </c>
      <c r="D48" s="41" t="s">
        <v>3789</v>
      </c>
      <c r="E48" s="41" t="s">
        <v>2731</v>
      </c>
      <c r="F48" s="41" t="s">
        <v>3790</v>
      </c>
      <c r="G48" s="41" t="s">
        <v>314</v>
      </c>
      <c r="H48" s="41" t="s">
        <v>2730</v>
      </c>
      <c r="I48" s="4">
        <v>4240</v>
      </c>
      <c r="J48" s="4">
        <v>424</v>
      </c>
      <c r="K48" s="111">
        <v>3816</v>
      </c>
      <c r="L48" s="4"/>
      <c r="M48" s="4"/>
      <c r="N48" s="4"/>
      <c r="O48" s="4"/>
      <c r="P48" s="4"/>
      <c r="Q48" s="4"/>
      <c r="R48" s="4"/>
    </row>
    <row r="49" spans="1:18" s="41" customFormat="1">
      <c r="A49" s="41" t="s">
        <v>113</v>
      </c>
      <c r="B49" s="41" t="s">
        <v>41</v>
      </c>
      <c r="C49" s="55" t="s">
        <v>1272</v>
      </c>
      <c r="D49" s="41" t="s">
        <v>3791</v>
      </c>
      <c r="E49" s="41" t="s">
        <v>2731</v>
      </c>
      <c r="F49" s="41" t="s">
        <v>373</v>
      </c>
      <c r="G49" s="41" t="s">
        <v>3792</v>
      </c>
      <c r="H49" s="41" t="s">
        <v>2730</v>
      </c>
      <c r="I49" s="4">
        <v>4400</v>
      </c>
      <c r="J49" s="4">
        <v>440</v>
      </c>
      <c r="K49" s="111">
        <v>3960</v>
      </c>
      <c r="L49" s="4"/>
      <c r="M49" s="4"/>
      <c r="N49" s="4"/>
      <c r="O49" s="4"/>
      <c r="P49" s="4"/>
      <c r="Q49" s="4"/>
      <c r="R49" s="4"/>
    </row>
    <row r="50" spans="1:18" s="41" customFormat="1">
      <c r="A50" s="41" t="s">
        <v>113</v>
      </c>
      <c r="B50" s="41" t="s">
        <v>41</v>
      </c>
      <c r="C50" s="55" t="s">
        <v>69</v>
      </c>
      <c r="D50" s="41" t="s">
        <v>3811</v>
      </c>
      <c r="E50" s="41" t="s">
        <v>3812</v>
      </c>
      <c r="F50" s="41" t="s">
        <v>393</v>
      </c>
      <c r="G50" s="41" t="s">
        <v>155</v>
      </c>
      <c r="H50" s="41" t="s">
        <v>3813</v>
      </c>
      <c r="I50" s="4">
        <v>34970</v>
      </c>
      <c r="J50" s="4">
        <v>2185.625</v>
      </c>
      <c r="K50" s="111">
        <v>32784.375</v>
      </c>
      <c r="L50" s="4"/>
      <c r="M50" s="4"/>
      <c r="N50" s="4"/>
      <c r="O50" s="4"/>
      <c r="P50" s="4"/>
      <c r="Q50" s="4"/>
      <c r="R50" s="4"/>
    </row>
    <row r="51" spans="1:18" s="41" customFormat="1">
      <c r="A51" s="41" t="s">
        <v>113</v>
      </c>
      <c r="B51" s="41" t="s">
        <v>41</v>
      </c>
      <c r="C51" s="55" t="s">
        <v>1831</v>
      </c>
      <c r="D51" s="41" t="s">
        <v>3793</v>
      </c>
      <c r="E51" s="41" t="s">
        <v>2731</v>
      </c>
      <c r="F51" s="41" t="s">
        <v>1482</v>
      </c>
      <c r="G51" s="41" t="s">
        <v>3794</v>
      </c>
      <c r="H51" s="41" t="s">
        <v>2730</v>
      </c>
      <c r="I51" s="4">
        <v>4340</v>
      </c>
      <c r="J51" s="4">
        <v>434</v>
      </c>
      <c r="K51" s="111">
        <v>3906</v>
      </c>
      <c r="L51" s="4"/>
      <c r="M51" s="4"/>
      <c r="N51" s="4"/>
      <c r="O51" s="4"/>
      <c r="P51" s="4"/>
      <c r="Q51" s="4"/>
      <c r="R51" s="4"/>
    </row>
    <row r="52" spans="1:18" s="41" customFormat="1">
      <c r="A52" s="41" t="s">
        <v>113</v>
      </c>
      <c r="B52" s="41" t="s">
        <v>41</v>
      </c>
      <c r="C52" s="55" t="s">
        <v>418</v>
      </c>
      <c r="D52" s="41" t="s">
        <v>3795</v>
      </c>
      <c r="E52" s="41" t="s">
        <v>2731</v>
      </c>
      <c r="F52" s="41" t="s">
        <v>315</v>
      </c>
      <c r="G52" s="41" t="s">
        <v>138</v>
      </c>
      <c r="H52" s="41" t="s">
        <v>2730</v>
      </c>
      <c r="I52" s="4">
        <v>4410</v>
      </c>
      <c r="J52" s="4">
        <v>441</v>
      </c>
      <c r="K52" s="111">
        <v>3969</v>
      </c>
      <c r="L52" s="4"/>
      <c r="M52" s="4"/>
      <c r="N52" s="4"/>
      <c r="O52" s="4"/>
      <c r="P52" s="4"/>
      <c r="Q52" s="4"/>
      <c r="R52" s="4"/>
    </row>
    <row r="53" spans="1:18" s="41" customFormat="1">
      <c r="A53" s="41" t="s">
        <v>113</v>
      </c>
      <c r="B53" s="41" t="s">
        <v>41</v>
      </c>
      <c r="C53" s="55" t="s">
        <v>150</v>
      </c>
      <c r="D53" s="41" t="s">
        <v>3796</v>
      </c>
      <c r="E53" s="41" t="s">
        <v>2731</v>
      </c>
      <c r="F53" s="41" t="s">
        <v>3797</v>
      </c>
      <c r="G53" s="41" t="s">
        <v>288</v>
      </c>
      <c r="H53" s="41" t="s">
        <v>2730</v>
      </c>
      <c r="I53" s="4">
        <v>3470</v>
      </c>
      <c r="J53" s="4">
        <v>347</v>
      </c>
      <c r="K53" s="111">
        <v>3123</v>
      </c>
      <c r="L53" s="4"/>
      <c r="M53" s="4"/>
      <c r="N53" s="4"/>
      <c r="O53" s="4"/>
      <c r="P53" s="4"/>
      <c r="Q53" s="4"/>
      <c r="R53" s="4"/>
    </row>
    <row r="54" spans="1:18" s="41" customFormat="1">
      <c r="A54" s="41" t="s">
        <v>113</v>
      </c>
      <c r="B54" s="41" t="s">
        <v>41</v>
      </c>
      <c r="C54" s="55" t="s">
        <v>2954</v>
      </c>
      <c r="D54" s="41" t="s">
        <v>3798</v>
      </c>
      <c r="E54" s="41" t="s">
        <v>2731</v>
      </c>
      <c r="F54" s="41" t="s">
        <v>3799</v>
      </c>
      <c r="G54" s="41" t="s">
        <v>288</v>
      </c>
      <c r="H54" s="41" t="s">
        <v>2730</v>
      </c>
      <c r="I54" s="4">
        <v>347</v>
      </c>
      <c r="J54" s="4">
        <v>34.700000000000003</v>
      </c>
      <c r="K54" s="111">
        <v>312.3</v>
      </c>
      <c r="L54" s="4"/>
      <c r="M54" s="4"/>
      <c r="N54" s="4"/>
      <c r="O54" s="4"/>
      <c r="P54" s="4"/>
      <c r="Q54" s="4"/>
      <c r="R54" s="4"/>
    </row>
    <row r="55" spans="1:18" s="41" customFormat="1">
      <c r="A55" s="41" t="s">
        <v>113</v>
      </c>
      <c r="B55" s="41" t="s">
        <v>41</v>
      </c>
      <c r="C55" s="55" t="s">
        <v>2367</v>
      </c>
      <c r="D55" s="41" t="s">
        <v>3800</v>
      </c>
      <c r="E55" s="41" t="s">
        <v>2731</v>
      </c>
      <c r="F55" s="41" t="s">
        <v>2005</v>
      </c>
      <c r="G55" s="41" t="s">
        <v>3801</v>
      </c>
      <c r="H55" s="41" t="s">
        <v>2730</v>
      </c>
      <c r="I55" s="4">
        <v>6300</v>
      </c>
      <c r="J55" s="4">
        <v>630</v>
      </c>
      <c r="K55" s="111">
        <v>5670</v>
      </c>
      <c r="L55" s="4"/>
      <c r="M55" s="4"/>
      <c r="N55" s="4"/>
      <c r="O55" s="4"/>
      <c r="P55" s="4"/>
      <c r="Q55" s="4"/>
      <c r="R55" s="4"/>
    </row>
    <row r="56" spans="1:18" s="41" customFormat="1">
      <c r="A56" s="41" t="s">
        <v>113</v>
      </c>
      <c r="B56" s="41" t="s">
        <v>41</v>
      </c>
      <c r="C56" s="55" t="s">
        <v>419</v>
      </c>
      <c r="D56" s="41" t="s">
        <v>3802</v>
      </c>
      <c r="E56" s="41" t="s">
        <v>2731</v>
      </c>
      <c r="F56" s="41" t="s">
        <v>420</v>
      </c>
      <c r="G56" s="41" t="s">
        <v>3803</v>
      </c>
      <c r="H56" s="41" t="s">
        <v>2730</v>
      </c>
      <c r="I56" s="4">
        <v>4410</v>
      </c>
      <c r="J56" s="4">
        <v>441</v>
      </c>
      <c r="K56" s="111">
        <v>3969</v>
      </c>
      <c r="L56" s="4"/>
      <c r="M56" s="4"/>
      <c r="N56" s="4"/>
      <c r="O56" s="4"/>
      <c r="P56" s="4"/>
      <c r="Q56" s="4"/>
      <c r="R56" s="4"/>
    </row>
    <row r="57" spans="1:18" s="41" customFormat="1">
      <c r="A57" s="41" t="s">
        <v>113</v>
      </c>
      <c r="B57" s="41" t="s">
        <v>41</v>
      </c>
      <c r="C57" s="55" t="s">
        <v>120</v>
      </c>
      <c r="D57" s="41" t="s">
        <v>3804</v>
      </c>
      <c r="E57" s="41" t="s">
        <v>2731</v>
      </c>
      <c r="F57" s="41" t="s">
        <v>220</v>
      </c>
      <c r="G57" s="41" t="s">
        <v>3805</v>
      </c>
      <c r="H57" s="41" t="s">
        <v>2730</v>
      </c>
      <c r="I57" s="4">
        <v>2230</v>
      </c>
      <c r="J57" s="4">
        <v>223</v>
      </c>
      <c r="K57" s="111">
        <v>2007</v>
      </c>
      <c r="L57" s="4"/>
      <c r="M57" s="4"/>
      <c r="N57" s="4"/>
      <c r="O57" s="4"/>
      <c r="P57" s="4"/>
      <c r="Q57" s="4"/>
      <c r="R57" s="4"/>
    </row>
    <row r="58" spans="1:18" s="41" customFormat="1">
      <c r="A58" s="41" t="s">
        <v>113</v>
      </c>
      <c r="B58" s="41" t="s">
        <v>41</v>
      </c>
      <c r="C58" s="55" t="s">
        <v>3806</v>
      </c>
      <c r="D58" s="41" t="s">
        <v>3807</v>
      </c>
      <c r="E58" s="41" t="s">
        <v>2731</v>
      </c>
      <c r="F58" s="41" t="s">
        <v>3482</v>
      </c>
      <c r="G58" s="41" t="s">
        <v>1695</v>
      </c>
      <c r="H58" s="41" t="s">
        <v>2730</v>
      </c>
      <c r="I58" s="4">
        <v>6300</v>
      </c>
      <c r="J58" s="4">
        <v>630</v>
      </c>
      <c r="K58" s="111">
        <v>5670</v>
      </c>
      <c r="L58" s="4"/>
      <c r="M58" s="4"/>
      <c r="N58" s="4"/>
      <c r="O58" s="4"/>
      <c r="P58" s="4"/>
      <c r="Q58" s="4"/>
      <c r="R58" s="4"/>
    </row>
    <row r="59" spans="1:18" s="41" customFormat="1">
      <c r="A59" s="41" t="s">
        <v>113</v>
      </c>
      <c r="B59" s="41" t="s">
        <v>41</v>
      </c>
      <c r="C59" s="55" t="s">
        <v>3806</v>
      </c>
      <c r="D59" s="41" t="s">
        <v>3808</v>
      </c>
      <c r="E59" s="41" t="s">
        <v>2731</v>
      </c>
      <c r="F59" s="41" t="s">
        <v>220</v>
      </c>
      <c r="G59" s="41" t="s">
        <v>3805</v>
      </c>
      <c r="H59" s="41" t="s">
        <v>2730</v>
      </c>
      <c r="I59" s="4">
        <v>2230</v>
      </c>
      <c r="J59" s="4">
        <v>223</v>
      </c>
      <c r="K59" s="111">
        <v>2007</v>
      </c>
      <c r="L59" s="4"/>
      <c r="M59" s="4"/>
      <c r="N59" s="4"/>
      <c r="O59" s="4"/>
      <c r="P59" s="4"/>
      <c r="Q59" s="4"/>
      <c r="R59" s="4"/>
    </row>
    <row r="60" spans="1:18" s="41" customFormat="1">
      <c r="A60" s="41" t="s">
        <v>113</v>
      </c>
      <c r="B60" s="41" t="s">
        <v>41</v>
      </c>
      <c r="C60" s="55" t="s">
        <v>316</v>
      </c>
      <c r="D60" s="41" t="s">
        <v>3809</v>
      </c>
      <c r="E60" s="41" t="s">
        <v>2731</v>
      </c>
      <c r="F60" s="41" t="s">
        <v>1585</v>
      </c>
      <c r="G60" s="41" t="s">
        <v>337</v>
      </c>
      <c r="H60" s="41" t="s">
        <v>2730</v>
      </c>
      <c r="I60" s="4">
        <v>3470</v>
      </c>
      <c r="J60" s="4">
        <v>347</v>
      </c>
      <c r="K60" s="111">
        <v>3123</v>
      </c>
      <c r="L60" s="4"/>
      <c r="M60" s="4"/>
      <c r="N60" s="4"/>
      <c r="O60" s="4"/>
      <c r="P60" s="4"/>
      <c r="Q60" s="4"/>
      <c r="R60" s="4"/>
    </row>
    <row r="61" spans="1:18" s="41" customFormat="1">
      <c r="A61" s="41" t="s">
        <v>113</v>
      </c>
      <c r="B61" s="41" t="s">
        <v>41</v>
      </c>
      <c r="C61" s="55" t="s">
        <v>10</v>
      </c>
      <c r="D61" s="41" t="s">
        <v>3810</v>
      </c>
      <c r="E61" s="41" t="s">
        <v>2731</v>
      </c>
      <c r="F61" s="41" t="s">
        <v>1822</v>
      </c>
      <c r="G61" s="41" t="s">
        <v>419</v>
      </c>
      <c r="H61" s="41" t="s">
        <v>2730</v>
      </c>
      <c r="I61" s="4">
        <v>16650</v>
      </c>
      <c r="J61" s="4">
        <v>1665</v>
      </c>
      <c r="K61" s="111">
        <v>14985</v>
      </c>
      <c r="L61" s="4"/>
      <c r="M61" s="4"/>
      <c r="N61" s="4"/>
      <c r="O61" s="4"/>
      <c r="P61" s="4"/>
      <c r="Q61" s="4"/>
      <c r="R61" s="4"/>
    </row>
    <row r="62" spans="1:18" s="41" customFormat="1">
      <c r="A62" s="41" t="s">
        <v>113</v>
      </c>
      <c r="B62" s="41" t="s">
        <v>41</v>
      </c>
      <c r="C62" s="55" t="s">
        <v>10</v>
      </c>
      <c r="D62" s="41" t="s">
        <v>3814</v>
      </c>
      <c r="E62" s="41" t="s">
        <v>3815</v>
      </c>
      <c r="F62" s="41" t="s">
        <v>375</v>
      </c>
      <c r="G62" s="41" t="s">
        <v>3816</v>
      </c>
      <c r="H62" s="41" t="s">
        <v>3817</v>
      </c>
      <c r="I62" s="4">
        <v>36232.870000000003</v>
      </c>
      <c r="J62" s="4">
        <v>2264.5543750000002</v>
      </c>
      <c r="K62" s="111">
        <v>33968.315625000003</v>
      </c>
      <c r="L62" s="4"/>
      <c r="M62" s="4"/>
      <c r="N62" s="4"/>
      <c r="O62" s="4"/>
      <c r="P62" s="4"/>
      <c r="Q62" s="4"/>
      <c r="R62" s="4"/>
    </row>
    <row r="63" spans="1:18" s="41" customFormat="1">
      <c r="A63" s="41" t="s">
        <v>113</v>
      </c>
      <c r="B63" s="41" t="s">
        <v>41</v>
      </c>
      <c r="C63" s="55" t="s">
        <v>10</v>
      </c>
      <c r="D63" s="41" t="s">
        <v>3818</v>
      </c>
      <c r="E63" s="41" t="s">
        <v>3819</v>
      </c>
      <c r="F63" s="41" t="s">
        <v>134</v>
      </c>
      <c r="G63" s="41" t="s">
        <v>278</v>
      </c>
      <c r="H63" s="41" t="s">
        <v>3820</v>
      </c>
      <c r="I63" s="4">
        <v>100000</v>
      </c>
      <c r="J63" s="4">
        <v>0</v>
      </c>
      <c r="K63" s="111">
        <v>100000</v>
      </c>
      <c r="L63" s="4"/>
      <c r="M63" s="4"/>
      <c r="N63" s="4"/>
      <c r="O63" s="4"/>
      <c r="P63" s="4"/>
      <c r="Q63" s="4"/>
      <c r="R63" s="4"/>
    </row>
    <row r="64" spans="1:18" s="41" customFormat="1">
      <c r="A64" s="3" t="s">
        <v>113</v>
      </c>
      <c r="B64" s="3" t="s">
        <v>41</v>
      </c>
      <c r="C64" s="6" t="s">
        <v>1889</v>
      </c>
      <c r="D64" s="3" t="s">
        <v>2420</v>
      </c>
      <c r="E64" s="3" t="s">
        <v>2421</v>
      </c>
      <c r="F64" s="3" t="s">
        <v>262</v>
      </c>
      <c r="G64" s="3" t="s">
        <v>305</v>
      </c>
      <c r="H64" s="3" t="s">
        <v>2422</v>
      </c>
      <c r="I64" s="2">
        <v>177777.77777777778</v>
      </c>
      <c r="J64" s="2">
        <v>17777.777777777777</v>
      </c>
      <c r="K64" s="105">
        <v>160000</v>
      </c>
      <c r="L64" s="2"/>
      <c r="M64" s="2"/>
      <c r="N64" s="2"/>
      <c r="O64" s="2"/>
      <c r="P64" s="2"/>
      <c r="Q64" s="2"/>
      <c r="R64" s="2"/>
    </row>
    <row r="65" spans="1:20" s="41" customFormat="1">
      <c r="A65" s="3" t="s">
        <v>1404</v>
      </c>
      <c r="B65" s="3" t="s">
        <v>1405</v>
      </c>
      <c r="C65" s="6" t="s">
        <v>15</v>
      </c>
      <c r="D65" s="3" t="s">
        <v>1406</v>
      </c>
      <c r="E65" s="3" t="s">
        <v>1407</v>
      </c>
      <c r="F65" s="3" t="s">
        <v>1408</v>
      </c>
      <c r="G65" s="3" t="s">
        <v>48</v>
      </c>
      <c r="H65" s="3" t="s">
        <v>1409</v>
      </c>
      <c r="I65" s="2">
        <v>5000</v>
      </c>
      <c r="J65" s="2">
        <v>312.5</v>
      </c>
      <c r="K65" s="105">
        <v>4687.5</v>
      </c>
      <c r="L65" s="2"/>
      <c r="M65" s="2"/>
      <c r="N65" s="2"/>
      <c r="O65" s="2"/>
      <c r="P65" s="2"/>
      <c r="Q65" s="2"/>
      <c r="R65" s="2"/>
      <c r="S65" s="2"/>
      <c r="T65" s="3"/>
    </row>
    <row r="66" spans="1:20" s="41" customFormat="1">
      <c r="A66" s="3" t="s">
        <v>1404</v>
      </c>
      <c r="B66" s="3" t="s">
        <v>1405</v>
      </c>
      <c r="C66" s="6" t="s">
        <v>15</v>
      </c>
      <c r="D66" s="3" t="s">
        <v>1410</v>
      </c>
      <c r="E66" s="3" t="s">
        <v>1407</v>
      </c>
      <c r="F66" s="3" t="s">
        <v>1411</v>
      </c>
      <c r="G66" s="3" t="s">
        <v>1412</v>
      </c>
      <c r="H66" s="3" t="s">
        <v>1409</v>
      </c>
      <c r="I66" s="2">
        <v>5000</v>
      </c>
      <c r="J66" s="2">
        <v>312.5</v>
      </c>
      <c r="K66" s="105">
        <v>4687.5</v>
      </c>
      <c r="L66" s="2"/>
      <c r="M66" s="2"/>
      <c r="N66" s="2"/>
      <c r="O66" s="2"/>
      <c r="P66" s="2"/>
      <c r="Q66" s="2"/>
      <c r="R66" s="2"/>
      <c r="S66" s="2"/>
      <c r="T66" s="3"/>
    </row>
    <row r="67" spans="1:20" s="41" customFormat="1">
      <c r="A67" s="3" t="s">
        <v>2423</v>
      </c>
      <c r="B67" s="3" t="s">
        <v>2424</v>
      </c>
      <c r="C67" s="6" t="s">
        <v>14</v>
      </c>
      <c r="D67" s="3" t="s">
        <v>2425</v>
      </c>
      <c r="E67" s="3" t="s">
        <v>2426</v>
      </c>
      <c r="F67" s="3" t="s">
        <v>2427</v>
      </c>
      <c r="G67" s="3" t="s">
        <v>2428</v>
      </c>
      <c r="H67" s="3" t="s">
        <v>2429</v>
      </c>
      <c r="I67" s="2">
        <v>75000</v>
      </c>
      <c r="J67" s="2">
        <v>9375</v>
      </c>
      <c r="K67" s="105">
        <v>65625</v>
      </c>
      <c r="L67" s="2"/>
      <c r="M67" s="2"/>
      <c r="N67" s="2"/>
      <c r="O67" s="2"/>
      <c r="P67" s="2"/>
      <c r="Q67" s="2"/>
      <c r="R67" s="2"/>
    </row>
    <row r="68" spans="1:20" s="41" customFormat="1">
      <c r="A68" s="41" t="s">
        <v>2934</v>
      </c>
      <c r="B68" s="41" t="s">
        <v>2935</v>
      </c>
      <c r="C68" s="55" t="s">
        <v>17</v>
      </c>
      <c r="D68" s="41" t="s">
        <v>2936</v>
      </c>
      <c r="E68" s="41" t="s">
        <v>2937</v>
      </c>
      <c r="F68" s="41" t="s">
        <v>1643</v>
      </c>
      <c r="G68" s="41" t="s">
        <v>176</v>
      </c>
      <c r="H68" s="41" t="s">
        <v>2938</v>
      </c>
      <c r="I68" s="4">
        <v>91800</v>
      </c>
      <c r="J68" s="4">
        <v>11475</v>
      </c>
      <c r="K68" s="111">
        <v>80325</v>
      </c>
      <c r="L68" s="4"/>
      <c r="M68" s="4"/>
      <c r="N68" s="4"/>
      <c r="O68" s="4"/>
      <c r="P68" s="4"/>
      <c r="Q68" s="4"/>
      <c r="R68" s="4"/>
    </row>
    <row r="69" spans="1:20" s="41" customFormat="1">
      <c r="A69" s="13" t="s">
        <v>1130</v>
      </c>
      <c r="B69" s="13" t="s">
        <v>1131</v>
      </c>
      <c r="C69" s="17" t="s">
        <v>15</v>
      </c>
      <c r="D69" s="13" t="s">
        <v>1132</v>
      </c>
      <c r="E69" s="13" t="s">
        <v>1133</v>
      </c>
      <c r="F69" s="13" t="s">
        <v>300</v>
      </c>
      <c r="G69" s="13" t="s">
        <v>1134</v>
      </c>
      <c r="H69" s="13" t="s">
        <v>1135</v>
      </c>
      <c r="I69" s="14">
        <v>64800</v>
      </c>
      <c r="J69" s="14">
        <v>4050</v>
      </c>
      <c r="K69" s="107">
        <v>60750</v>
      </c>
      <c r="L69" s="14"/>
      <c r="M69" s="14"/>
      <c r="N69" s="14"/>
      <c r="O69" s="14"/>
      <c r="P69" s="14"/>
      <c r="Q69" s="14"/>
      <c r="R69" s="14"/>
    </row>
    <row r="70" spans="1:20" s="41" customFormat="1">
      <c r="A70" s="13" t="s">
        <v>1130</v>
      </c>
      <c r="B70" s="13" t="s">
        <v>1131</v>
      </c>
      <c r="C70" s="17" t="s">
        <v>15</v>
      </c>
      <c r="D70" s="13" t="s">
        <v>1136</v>
      </c>
      <c r="E70" s="13" t="s">
        <v>1137</v>
      </c>
      <c r="F70" s="13" t="s">
        <v>1138</v>
      </c>
      <c r="G70" s="13" t="s">
        <v>414</v>
      </c>
      <c r="H70" s="13" t="s">
        <v>1139</v>
      </c>
      <c r="I70" s="14">
        <v>90000</v>
      </c>
      <c r="J70" s="14">
        <v>11250</v>
      </c>
      <c r="K70" s="107">
        <v>78750</v>
      </c>
      <c r="L70" s="14"/>
      <c r="M70" s="14"/>
      <c r="N70" s="14"/>
      <c r="O70" s="14"/>
      <c r="P70" s="14"/>
      <c r="Q70" s="14"/>
      <c r="R70" s="14"/>
    </row>
    <row r="71" spans="1:20" s="41" customFormat="1">
      <c r="A71" s="13" t="s">
        <v>1130</v>
      </c>
      <c r="B71" s="13" t="s">
        <v>1131</v>
      </c>
      <c r="C71" s="17" t="s">
        <v>15</v>
      </c>
      <c r="D71" s="13" t="s">
        <v>1140</v>
      </c>
      <c r="E71" s="13" t="s">
        <v>1141</v>
      </c>
      <c r="F71" s="13" t="s">
        <v>326</v>
      </c>
      <c r="G71" s="13" t="s">
        <v>309</v>
      </c>
      <c r="H71" s="13" t="s">
        <v>1142</v>
      </c>
      <c r="I71" s="14">
        <v>90000</v>
      </c>
      <c r="J71" s="14">
        <v>11250</v>
      </c>
      <c r="K71" s="107">
        <v>78750</v>
      </c>
      <c r="L71" s="14"/>
      <c r="M71" s="14"/>
      <c r="N71" s="14"/>
      <c r="O71" s="14"/>
      <c r="P71" s="14"/>
      <c r="Q71" s="14"/>
      <c r="R71" s="14"/>
    </row>
    <row r="72" spans="1:20" s="41" customFormat="1">
      <c r="A72" s="13" t="s">
        <v>1130</v>
      </c>
      <c r="B72" s="13" t="s">
        <v>1131</v>
      </c>
      <c r="C72" s="17" t="s">
        <v>13</v>
      </c>
      <c r="D72" s="13" t="s">
        <v>1143</v>
      </c>
      <c r="E72" s="13" t="s">
        <v>1144</v>
      </c>
      <c r="F72" s="13" t="s">
        <v>629</v>
      </c>
      <c r="G72" s="13" t="s">
        <v>1145</v>
      </c>
      <c r="H72" s="13" t="s">
        <v>1146</v>
      </c>
      <c r="I72" s="14">
        <v>750000</v>
      </c>
      <c r="J72" s="14">
        <v>93750</v>
      </c>
      <c r="K72" s="107">
        <v>656250</v>
      </c>
      <c r="L72" s="14"/>
      <c r="M72" s="14"/>
      <c r="N72" s="14"/>
      <c r="O72" s="14"/>
      <c r="P72" s="14"/>
      <c r="Q72" s="14"/>
      <c r="R72" s="14"/>
    </row>
    <row r="73" spans="1:20" s="41" customFormat="1">
      <c r="A73" s="13" t="s">
        <v>1130</v>
      </c>
      <c r="B73" s="13" t="s">
        <v>1131</v>
      </c>
      <c r="C73" s="23" t="s">
        <v>17</v>
      </c>
      <c r="D73" s="12" t="s">
        <v>1147</v>
      </c>
      <c r="E73" s="12" t="s">
        <v>1148</v>
      </c>
      <c r="F73" s="12" t="s">
        <v>296</v>
      </c>
      <c r="G73" s="12" t="s">
        <v>325</v>
      </c>
      <c r="H73" s="12" t="s">
        <v>1149</v>
      </c>
      <c r="I73" s="10">
        <v>129825</v>
      </c>
      <c r="J73" s="10">
        <v>16228.125</v>
      </c>
      <c r="K73" s="112">
        <v>113596.875</v>
      </c>
      <c r="L73" s="58"/>
      <c r="M73" s="14"/>
      <c r="N73" s="14"/>
      <c r="O73" s="14"/>
      <c r="P73" s="14"/>
      <c r="Q73" s="14"/>
      <c r="R73" s="14"/>
    </row>
    <row r="74" spans="1:20" s="41" customFormat="1">
      <c r="A74" s="3" t="s">
        <v>2613</v>
      </c>
      <c r="B74" s="3" t="s">
        <v>2614</v>
      </c>
      <c r="C74" s="6" t="s">
        <v>15</v>
      </c>
      <c r="D74" s="3" t="s">
        <v>2615</v>
      </c>
      <c r="E74" s="3" t="s">
        <v>2616</v>
      </c>
      <c r="F74" s="3" t="s">
        <v>37</v>
      </c>
      <c r="G74" s="3" t="s">
        <v>250</v>
      </c>
      <c r="H74" s="3" t="s">
        <v>2617</v>
      </c>
      <c r="I74" s="2">
        <v>3805</v>
      </c>
      <c r="J74" s="2">
        <v>761</v>
      </c>
      <c r="K74" s="105">
        <v>3044</v>
      </c>
      <c r="L74" s="2"/>
      <c r="M74" s="2"/>
      <c r="N74" s="2"/>
      <c r="O74" s="2"/>
      <c r="P74" s="2"/>
      <c r="Q74" s="2"/>
      <c r="R74" s="2"/>
      <c r="S74" s="3"/>
    </row>
    <row r="75" spans="1:20" s="41" customFormat="1">
      <c r="A75" s="3" t="s">
        <v>2613</v>
      </c>
      <c r="B75" s="3" t="s">
        <v>2614</v>
      </c>
      <c r="C75" s="6" t="s">
        <v>15</v>
      </c>
      <c r="D75" s="3" t="s">
        <v>2618</v>
      </c>
      <c r="E75" s="3" t="s">
        <v>2619</v>
      </c>
      <c r="F75" s="3" t="s">
        <v>37</v>
      </c>
      <c r="G75" s="3" t="s">
        <v>1551</v>
      </c>
      <c r="H75" s="3" t="s">
        <v>2620</v>
      </c>
      <c r="I75" s="2">
        <v>8331</v>
      </c>
      <c r="J75" s="2">
        <v>1666.2</v>
      </c>
      <c r="K75" s="105">
        <v>6664.8</v>
      </c>
      <c r="L75" s="2"/>
      <c r="M75" s="2"/>
      <c r="N75" s="2"/>
      <c r="O75" s="2"/>
      <c r="P75" s="2"/>
      <c r="Q75" s="2"/>
      <c r="R75" s="2"/>
      <c r="S75" s="3"/>
    </row>
    <row r="76" spans="1:20" s="41" customFormat="1">
      <c r="A76" s="3" t="s">
        <v>2613</v>
      </c>
      <c r="B76" s="3" t="s">
        <v>2614</v>
      </c>
      <c r="C76" s="6" t="s">
        <v>1737</v>
      </c>
      <c r="D76" s="3" t="s">
        <v>2621</v>
      </c>
      <c r="E76" s="3" t="s">
        <v>2622</v>
      </c>
      <c r="F76" s="3" t="s">
        <v>25</v>
      </c>
      <c r="G76" s="3" t="s">
        <v>14</v>
      </c>
      <c r="H76" s="3" t="s">
        <v>2623</v>
      </c>
      <c r="I76" s="2">
        <v>6209.6</v>
      </c>
      <c r="J76" s="2">
        <v>2521.92</v>
      </c>
      <c r="K76" s="105">
        <v>3687.6800000000003</v>
      </c>
      <c r="L76" s="2"/>
      <c r="M76" s="2"/>
      <c r="N76" s="2"/>
      <c r="O76" s="2"/>
      <c r="P76" s="2"/>
      <c r="Q76" s="2"/>
      <c r="R76" s="2"/>
      <c r="S76" s="3"/>
    </row>
    <row r="77" spans="1:20" s="41" customFormat="1">
      <c r="A77" s="3" t="s">
        <v>2613</v>
      </c>
      <c r="B77" s="3" t="s">
        <v>2614</v>
      </c>
      <c r="C77" s="6" t="s">
        <v>1737</v>
      </c>
      <c r="D77" s="3" t="s">
        <v>2624</v>
      </c>
      <c r="E77" s="3" t="s">
        <v>2625</v>
      </c>
      <c r="F77" s="3" t="s">
        <v>25</v>
      </c>
      <c r="G77" s="3" t="s">
        <v>14</v>
      </c>
      <c r="H77" s="3" t="s">
        <v>2626</v>
      </c>
      <c r="I77" s="2">
        <v>14554</v>
      </c>
      <c r="J77" s="2">
        <v>4510.8</v>
      </c>
      <c r="K77" s="105">
        <v>10043.200000000001</v>
      </c>
      <c r="L77" s="2"/>
      <c r="M77" s="2"/>
      <c r="N77" s="2"/>
      <c r="O77" s="2"/>
      <c r="P77" s="2"/>
      <c r="Q77" s="2"/>
      <c r="R77" s="2"/>
      <c r="S77" s="3"/>
    </row>
    <row r="78" spans="1:20" s="41" customFormat="1">
      <c r="A78" s="3" t="s">
        <v>2613</v>
      </c>
      <c r="B78" s="3" t="s">
        <v>2614</v>
      </c>
      <c r="C78" s="6" t="s">
        <v>1737</v>
      </c>
      <c r="D78" s="3" t="s">
        <v>2627</v>
      </c>
      <c r="E78" s="3" t="s">
        <v>2628</v>
      </c>
      <c r="F78" s="3" t="s">
        <v>25</v>
      </c>
      <c r="G78" s="3" t="s">
        <v>8</v>
      </c>
      <c r="H78" s="3" t="s">
        <v>2626</v>
      </c>
      <c r="I78" s="2">
        <v>27590.05</v>
      </c>
      <c r="J78" s="2">
        <v>7118.01</v>
      </c>
      <c r="K78" s="105">
        <v>20472.04</v>
      </c>
      <c r="L78" s="2"/>
      <c r="M78" s="2"/>
      <c r="N78" s="2"/>
      <c r="O78" s="2"/>
      <c r="P78" s="2"/>
      <c r="Q78" s="2"/>
      <c r="R78" s="2"/>
      <c r="S78" s="3"/>
    </row>
    <row r="79" spans="1:20" s="59" customFormat="1">
      <c r="A79" s="3" t="s">
        <v>2613</v>
      </c>
      <c r="B79" s="3" t="s">
        <v>2614</v>
      </c>
      <c r="C79" s="6" t="s">
        <v>2629</v>
      </c>
      <c r="D79" s="3" t="s">
        <v>2630</v>
      </c>
      <c r="E79" s="3" t="s">
        <v>2631</v>
      </c>
      <c r="F79" s="3" t="s">
        <v>8</v>
      </c>
      <c r="G79" s="3" t="s">
        <v>10</v>
      </c>
      <c r="H79" s="3" t="s">
        <v>2632</v>
      </c>
      <c r="I79" s="2">
        <v>132167.70000000001</v>
      </c>
      <c r="J79" s="2">
        <v>26433.54</v>
      </c>
      <c r="K79" s="105">
        <v>105734.16</v>
      </c>
      <c r="L79" s="2"/>
      <c r="M79" s="2"/>
      <c r="N79" s="2"/>
      <c r="O79" s="2"/>
      <c r="P79" s="2"/>
      <c r="Q79" s="2"/>
      <c r="R79" s="2"/>
      <c r="S79" s="3"/>
      <c r="T79" s="41"/>
    </row>
    <row r="80" spans="1:20" s="41" customFormat="1">
      <c r="A80" s="3" t="s">
        <v>2613</v>
      </c>
      <c r="B80" s="3" t="s">
        <v>2614</v>
      </c>
      <c r="C80" s="6" t="s">
        <v>2633</v>
      </c>
      <c r="D80" s="3" t="s">
        <v>2634</v>
      </c>
      <c r="E80" s="3" t="s">
        <v>2635</v>
      </c>
      <c r="F80" s="3" t="s">
        <v>2636</v>
      </c>
      <c r="G80" s="3" t="s">
        <v>1247</v>
      </c>
      <c r="H80" s="3" t="s">
        <v>2637</v>
      </c>
      <c r="I80" s="2">
        <v>25000</v>
      </c>
      <c r="J80" s="2">
        <v>3125</v>
      </c>
      <c r="K80" s="105">
        <v>21875</v>
      </c>
      <c r="L80" s="2"/>
      <c r="M80" s="2"/>
      <c r="N80" s="2"/>
      <c r="O80" s="2"/>
      <c r="P80" s="2"/>
      <c r="Q80" s="2"/>
      <c r="R80" s="2"/>
      <c r="S80" s="3"/>
    </row>
    <row r="81" spans="1:258" s="41" customFormat="1">
      <c r="A81" s="41" t="s">
        <v>1209</v>
      </c>
      <c r="B81" s="41" t="s">
        <v>1210</v>
      </c>
      <c r="C81" s="55" t="s">
        <v>10</v>
      </c>
      <c r="D81" s="41" t="s">
        <v>2780</v>
      </c>
      <c r="E81" s="41" t="s">
        <v>2781</v>
      </c>
      <c r="F81" s="41" t="s">
        <v>2035</v>
      </c>
      <c r="G81" s="41" t="s">
        <v>224</v>
      </c>
      <c r="H81" s="41" t="s">
        <v>2782</v>
      </c>
      <c r="I81" s="4">
        <v>2064903.1771428571</v>
      </c>
      <c r="J81" s="4">
        <v>258112.89714285714</v>
      </c>
      <c r="K81" s="111">
        <v>1806790.28</v>
      </c>
      <c r="L81" s="4"/>
      <c r="M81" s="4"/>
      <c r="N81" s="4"/>
      <c r="O81" s="4"/>
      <c r="P81" s="4"/>
      <c r="Q81" s="4"/>
      <c r="R81" s="4"/>
      <c r="IX81" s="41">
        <v>609440.69999999995</v>
      </c>
    </row>
    <row r="82" spans="1:258" s="41" customFormat="1">
      <c r="A82" s="41" t="s">
        <v>1209</v>
      </c>
      <c r="B82" s="41" t="s">
        <v>1210</v>
      </c>
      <c r="C82" s="55" t="s">
        <v>10</v>
      </c>
      <c r="D82" s="41" t="s">
        <v>2783</v>
      </c>
      <c r="E82" s="41" t="s">
        <v>2784</v>
      </c>
      <c r="F82" s="41" t="s">
        <v>2035</v>
      </c>
      <c r="G82" s="41" t="s">
        <v>224</v>
      </c>
      <c r="H82" s="41" t="s">
        <v>2782</v>
      </c>
      <c r="I82" s="4">
        <v>546190.91428571427</v>
      </c>
      <c r="J82" s="4">
        <v>68273.864285714284</v>
      </c>
      <c r="K82" s="111">
        <v>477917.05</v>
      </c>
      <c r="L82" s="4"/>
      <c r="M82" s="4"/>
      <c r="N82" s="4"/>
      <c r="O82" s="4"/>
      <c r="P82" s="4"/>
      <c r="Q82" s="4"/>
      <c r="R82" s="4"/>
      <c r="IX82" s="41">
        <v>192225.86249999999</v>
      </c>
    </row>
    <row r="83" spans="1:258" s="41" customFormat="1">
      <c r="A83" s="41" t="s">
        <v>1209</v>
      </c>
      <c r="B83" s="41" t="s">
        <v>1210</v>
      </c>
      <c r="C83" s="55" t="s">
        <v>2971</v>
      </c>
      <c r="D83" s="41" t="s">
        <v>2972</v>
      </c>
      <c r="E83" s="41" t="s">
        <v>2973</v>
      </c>
      <c r="F83" s="41" t="s">
        <v>360</v>
      </c>
      <c r="G83" s="41" t="s">
        <v>338</v>
      </c>
      <c r="H83" s="41" t="s">
        <v>2974</v>
      </c>
      <c r="I83" s="4">
        <v>25500</v>
      </c>
      <c r="J83" s="4">
        <v>5100</v>
      </c>
      <c r="K83" s="111">
        <v>20400</v>
      </c>
      <c r="L83" s="4"/>
      <c r="M83" s="4"/>
      <c r="N83" s="4"/>
      <c r="O83" s="4"/>
      <c r="P83" s="4"/>
      <c r="Q83" s="4"/>
      <c r="R83" s="4"/>
    </row>
    <row r="84" spans="1:258" s="41" customFormat="1">
      <c r="A84" s="3" t="s">
        <v>1209</v>
      </c>
      <c r="B84" s="3" t="s">
        <v>1210</v>
      </c>
      <c r="C84" s="6" t="s">
        <v>13</v>
      </c>
      <c r="D84" s="3" t="s">
        <v>1544</v>
      </c>
      <c r="E84" s="3" t="s">
        <v>1545</v>
      </c>
      <c r="F84" s="3" t="s">
        <v>25</v>
      </c>
      <c r="G84" s="3" t="s">
        <v>8</v>
      </c>
      <c r="H84" s="3" t="s">
        <v>1546</v>
      </c>
      <c r="I84" s="2">
        <v>216626.91</v>
      </c>
      <c r="J84" s="2">
        <v>43325.38</v>
      </c>
      <c r="K84" s="105">
        <v>173301.53</v>
      </c>
      <c r="L84" s="2"/>
      <c r="M84" s="2"/>
      <c r="N84" s="2"/>
      <c r="O84" s="2"/>
      <c r="P84" s="2"/>
      <c r="Q84" s="2"/>
      <c r="R84" s="2"/>
    </row>
    <row r="85" spans="1:258" s="41" customFormat="1">
      <c r="A85" s="3" t="s">
        <v>1209</v>
      </c>
      <c r="B85" s="3" t="s">
        <v>1210</v>
      </c>
      <c r="C85" s="6" t="s">
        <v>320</v>
      </c>
      <c r="D85" s="3" t="s">
        <v>1547</v>
      </c>
      <c r="E85" s="3" t="s">
        <v>1548</v>
      </c>
      <c r="F85" s="3" t="s">
        <v>1549</v>
      </c>
      <c r="G85" s="3" t="s">
        <v>57</v>
      </c>
      <c r="H85" s="3" t="s">
        <v>1550</v>
      </c>
      <c r="I85" s="2">
        <v>370000</v>
      </c>
      <c r="J85" s="2">
        <v>74000</v>
      </c>
      <c r="K85" s="105">
        <v>296000</v>
      </c>
      <c r="L85" s="2"/>
      <c r="M85" s="2"/>
      <c r="N85" s="2"/>
      <c r="O85" s="2"/>
      <c r="P85" s="2"/>
      <c r="Q85" s="2"/>
      <c r="R85" s="2"/>
    </row>
    <row r="86" spans="1:258" s="41" customFormat="1">
      <c r="A86" s="41" t="s">
        <v>1209</v>
      </c>
      <c r="B86" s="41" t="s">
        <v>1210</v>
      </c>
      <c r="C86" s="121" t="s">
        <v>10</v>
      </c>
      <c r="D86" s="28" t="s">
        <v>1211</v>
      </c>
      <c r="E86" s="28" t="s">
        <v>1212</v>
      </c>
      <c r="F86" s="28" t="s">
        <v>283</v>
      </c>
      <c r="G86" s="28" t="s">
        <v>182</v>
      </c>
      <c r="H86" s="28" t="s">
        <v>1213</v>
      </c>
      <c r="I86" s="2">
        <f>4000/0.8</f>
        <v>5000</v>
      </c>
      <c r="J86" s="2">
        <f>I86*0.2</f>
        <v>1000</v>
      </c>
      <c r="K86" s="105">
        <f>I86-J86</f>
        <v>4000</v>
      </c>
      <c r="L86" s="2"/>
      <c r="M86" s="2"/>
      <c r="N86" s="2"/>
      <c r="O86" s="2"/>
      <c r="P86" s="2"/>
      <c r="Q86" s="2"/>
      <c r="R86" s="2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60"/>
      <c r="BK86" s="60"/>
      <c r="BL86" s="60"/>
      <c r="BM86" s="60"/>
      <c r="BN86" s="60"/>
      <c r="BO86" s="60"/>
      <c r="BP86" s="60"/>
      <c r="BQ86" s="60"/>
      <c r="BR86" s="60"/>
      <c r="BS86" s="60"/>
      <c r="BT86" s="60"/>
      <c r="BU86" s="60"/>
      <c r="BV86" s="60"/>
      <c r="BW86" s="60"/>
      <c r="BX86" s="60"/>
      <c r="BY86" s="60"/>
      <c r="BZ86" s="60"/>
      <c r="CA86" s="60"/>
      <c r="CB86" s="60"/>
      <c r="CC86" s="60"/>
      <c r="CD86" s="60"/>
      <c r="CE86" s="60"/>
      <c r="CF86" s="60"/>
      <c r="CG86" s="60"/>
      <c r="CH86" s="60"/>
      <c r="CI86" s="60"/>
      <c r="CJ86" s="60"/>
      <c r="CK86" s="60"/>
      <c r="CL86" s="60"/>
      <c r="CM86" s="60"/>
      <c r="CN86" s="60"/>
      <c r="CO86" s="60"/>
      <c r="CP86" s="60"/>
      <c r="CQ86" s="60"/>
      <c r="CR86" s="60"/>
      <c r="CS86" s="60"/>
      <c r="CT86" s="60"/>
      <c r="CU86" s="60"/>
      <c r="CV86" s="60"/>
      <c r="CW86" s="60"/>
      <c r="CX86" s="60"/>
      <c r="CY86" s="60"/>
      <c r="CZ86" s="60"/>
      <c r="DA86" s="60"/>
      <c r="DB86" s="60"/>
      <c r="DC86" s="60"/>
      <c r="DD86" s="60"/>
      <c r="DE86" s="60"/>
      <c r="DF86" s="60"/>
      <c r="DG86" s="60"/>
      <c r="DH86" s="60"/>
      <c r="DI86" s="60"/>
      <c r="DJ86" s="60"/>
      <c r="DK86" s="60"/>
      <c r="DL86" s="60"/>
      <c r="DM86" s="60"/>
      <c r="DN86" s="60"/>
      <c r="DO86" s="60"/>
      <c r="DP86" s="60"/>
      <c r="DQ86" s="60"/>
      <c r="DR86" s="60"/>
      <c r="DS86" s="60"/>
      <c r="DT86" s="60"/>
      <c r="DU86" s="60"/>
      <c r="DV86" s="60"/>
      <c r="DW86" s="60"/>
      <c r="DX86" s="60"/>
      <c r="DY86" s="60"/>
      <c r="DZ86" s="60"/>
      <c r="EA86" s="60"/>
      <c r="EB86" s="60"/>
      <c r="EC86" s="60"/>
      <c r="ED86" s="60"/>
      <c r="EE86" s="60"/>
      <c r="EF86" s="60"/>
      <c r="EG86" s="60"/>
      <c r="EH86" s="60"/>
      <c r="EI86" s="60"/>
      <c r="EJ86" s="60"/>
      <c r="EK86" s="60"/>
      <c r="EL86" s="60"/>
      <c r="EM86" s="60"/>
      <c r="EN86" s="60"/>
      <c r="EO86" s="60"/>
      <c r="EP86" s="60"/>
      <c r="EQ86" s="60"/>
      <c r="ER86" s="60"/>
      <c r="ES86" s="60"/>
      <c r="ET86" s="60"/>
      <c r="EU86" s="60"/>
      <c r="EV86" s="60"/>
      <c r="EW86" s="60"/>
      <c r="EX86" s="60"/>
      <c r="EY86" s="60"/>
      <c r="EZ86" s="60"/>
      <c r="FA86" s="60"/>
      <c r="FB86" s="60"/>
      <c r="FC86" s="60"/>
      <c r="FD86" s="60"/>
      <c r="FE86" s="60"/>
      <c r="FF86" s="60"/>
      <c r="FG86" s="60"/>
      <c r="FH86" s="60"/>
      <c r="FI86" s="60"/>
      <c r="FJ86" s="60"/>
      <c r="FK86" s="60"/>
      <c r="FL86" s="60"/>
      <c r="FM86" s="60"/>
      <c r="FN86" s="60"/>
      <c r="FO86" s="60"/>
      <c r="FP86" s="60"/>
      <c r="FQ86" s="60"/>
      <c r="FR86" s="60"/>
      <c r="FS86" s="60"/>
      <c r="FT86" s="60"/>
      <c r="FU86" s="60"/>
      <c r="FV86" s="60"/>
      <c r="FW86" s="60"/>
      <c r="FX86" s="60"/>
      <c r="FY86" s="60"/>
      <c r="FZ86" s="60"/>
      <c r="GA86" s="60"/>
      <c r="GB86" s="60"/>
      <c r="GC86" s="60"/>
      <c r="GD86" s="60"/>
      <c r="GE86" s="60"/>
      <c r="GF86" s="60"/>
      <c r="GG86" s="60"/>
      <c r="GH86" s="60"/>
      <c r="GI86" s="60"/>
      <c r="GJ86" s="60"/>
      <c r="GK86" s="60"/>
      <c r="GL86" s="60"/>
      <c r="GM86" s="60"/>
      <c r="GN86" s="60"/>
      <c r="GO86" s="60"/>
      <c r="GP86" s="60"/>
      <c r="GQ86" s="60"/>
      <c r="GR86" s="60"/>
      <c r="GS86" s="60"/>
      <c r="GT86" s="60"/>
      <c r="GU86" s="60"/>
      <c r="GV86" s="60"/>
      <c r="GW86" s="60"/>
      <c r="GX86" s="60"/>
      <c r="GY86" s="60"/>
      <c r="GZ86" s="60"/>
      <c r="HA86" s="60"/>
      <c r="HB86" s="60"/>
      <c r="HC86" s="60"/>
      <c r="HD86" s="60"/>
      <c r="HE86" s="60"/>
      <c r="HF86" s="60"/>
      <c r="HG86" s="60"/>
      <c r="HH86" s="60"/>
      <c r="HI86" s="60"/>
      <c r="HJ86" s="60"/>
      <c r="HK86" s="60"/>
      <c r="HL86" s="60"/>
      <c r="HM86" s="60"/>
      <c r="HN86" s="60"/>
      <c r="HO86" s="60"/>
      <c r="HP86" s="60"/>
      <c r="HQ86" s="60"/>
      <c r="HR86" s="60"/>
      <c r="HS86" s="60"/>
      <c r="HT86" s="60"/>
      <c r="HU86" s="60"/>
      <c r="HV86" s="60"/>
      <c r="HW86" s="60"/>
      <c r="HX86" s="60"/>
      <c r="HY86" s="60"/>
      <c r="HZ86" s="60"/>
      <c r="IA86" s="60"/>
      <c r="IB86" s="60"/>
      <c r="IC86" s="60"/>
      <c r="ID86" s="60"/>
      <c r="IE86" s="60"/>
      <c r="IF86" s="60"/>
      <c r="IG86" s="60"/>
      <c r="IH86" s="60"/>
      <c r="II86" s="60"/>
      <c r="IJ86" s="60"/>
      <c r="IK86" s="60"/>
      <c r="IL86" s="60"/>
      <c r="IM86" s="60"/>
      <c r="IN86" s="60"/>
      <c r="IO86" s="60"/>
      <c r="IP86" s="60"/>
    </row>
    <row r="87" spans="1:258" s="41" customFormat="1">
      <c r="A87" s="34" t="s">
        <v>92</v>
      </c>
      <c r="B87" s="41" t="s">
        <v>93</v>
      </c>
      <c r="C87" s="34" t="s">
        <v>13</v>
      </c>
      <c r="D87" s="35" t="s">
        <v>433</v>
      </c>
      <c r="E87" s="61" t="s">
        <v>434</v>
      </c>
      <c r="F87" s="34" t="s">
        <v>28</v>
      </c>
      <c r="G87" s="35" t="s">
        <v>110</v>
      </c>
      <c r="H87" s="35" t="s">
        <v>435</v>
      </c>
      <c r="I87" s="36">
        <v>4687.5</v>
      </c>
      <c r="J87" s="36">
        <v>937.5</v>
      </c>
      <c r="K87" s="108">
        <v>3750</v>
      </c>
      <c r="L87" s="36"/>
      <c r="M87" s="37"/>
      <c r="N87" s="37"/>
      <c r="O87" s="37"/>
      <c r="P87" s="37"/>
      <c r="Q87" s="62"/>
      <c r="R87" s="37"/>
    </row>
    <row r="88" spans="1:258" s="41" customFormat="1">
      <c r="A88" s="41" t="s">
        <v>92</v>
      </c>
      <c r="B88" s="41" t="s">
        <v>93</v>
      </c>
      <c r="C88" s="55" t="s">
        <v>13</v>
      </c>
      <c r="D88" s="41" t="s">
        <v>2785</v>
      </c>
      <c r="E88" s="41" t="s">
        <v>2786</v>
      </c>
      <c r="F88" s="41" t="s">
        <v>298</v>
      </c>
      <c r="G88" s="41" t="s">
        <v>1761</v>
      </c>
      <c r="H88" s="41" t="s">
        <v>1609</v>
      </c>
      <c r="I88" s="4">
        <v>672058.84</v>
      </c>
      <c r="J88" s="4">
        <v>134411.76799999998</v>
      </c>
      <c r="K88" s="111">
        <v>537647.07199999993</v>
      </c>
      <c r="L88" s="4"/>
      <c r="M88" s="4"/>
      <c r="N88" s="4"/>
      <c r="O88" s="4"/>
      <c r="P88" s="4"/>
      <c r="Q88" s="4"/>
      <c r="R88" s="4"/>
    </row>
    <row r="89" spans="1:258" s="41" customFormat="1">
      <c r="A89" s="41" t="s">
        <v>92</v>
      </c>
      <c r="B89" s="41" t="s">
        <v>93</v>
      </c>
      <c r="C89" s="55" t="s">
        <v>15</v>
      </c>
      <c r="D89" s="41" t="s">
        <v>2975</v>
      </c>
      <c r="E89" s="41" t="s">
        <v>2976</v>
      </c>
      <c r="F89" s="41" t="s">
        <v>2977</v>
      </c>
      <c r="G89" s="41" t="s">
        <v>1326</v>
      </c>
      <c r="H89" s="41" t="s">
        <v>2978</v>
      </c>
      <c r="I89" s="4">
        <v>178042.78</v>
      </c>
      <c r="J89" s="4">
        <v>35608.556000000004</v>
      </c>
      <c r="K89" s="111">
        <v>142434.22399999999</v>
      </c>
      <c r="L89" s="4"/>
      <c r="M89" s="4"/>
      <c r="N89" s="4"/>
      <c r="O89" s="4"/>
      <c r="P89" s="4"/>
      <c r="Q89" s="4"/>
      <c r="R89" s="4"/>
    </row>
    <row r="90" spans="1:258" s="41" customFormat="1">
      <c r="A90" s="41" t="s">
        <v>92</v>
      </c>
      <c r="B90" s="41" t="s">
        <v>93</v>
      </c>
      <c r="C90" s="55" t="s">
        <v>1216</v>
      </c>
      <c r="D90" s="41" t="s">
        <v>2979</v>
      </c>
      <c r="E90" s="41" t="s">
        <v>2980</v>
      </c>
      <c r="F90" s="41" t="s">
        <v>2981</v>
      </c>
      <c r="G90" s="41" t="s">
        <v>2982</v>
      </c>
      <c r="H90" s="41" t="s">
        <v>2983</v>
      </c>
      <c r="I90" s="4">
        <v>5000</v>
      </c>
      <c r="J90" s="4">
        <v>625</v>
      </c>
      <c r="K90" s="111">
        <v>4375</v>
      </c>
      <c r="L90" s="4"/>
      <c r="M90" s="4"/>
      <c r="N90" s="4"/>
      <c r="O90" s="4"/>
      <c r="P90" s="4"/>
      <c r="Q90" s="4"/>
      <c r="R90" s="4"/>
    </row>
    <row r="91" spans="1:258" s="41" customFormat="1">
      <c r="A91" s="41" t="s">
        <v>92</v>
      </c>
      <c r="B91" s="41" t="s">
        <v>93</v>
      </c>
      <c r="C91" s="55" t="s">
        <v>2984</v>
      </c>
      <c r="D91" s="41" t="s">
        <v>2985</v>
      </c>
      <c r="E91" s="41" t="s">
        <v>2731</v>
      </c>
      <c r="F91" s="41" t="s">
        <v>2986</v>
      </c>
      <c r="G91" s="41" t="s">
        <v>2987</v>
      </c>
      <c r="H91" s="41" t="s">
        <v>2730</v>
      </c>
      <c r="I91" s="4">
        <f>+K91/0.8</f>
        <v>37681.762499999997</v>
      </c>
      <c r="J91" s="4">
        <f>+I91-K91</f>
        <v>7536.3524999999972</v>
      </c>
      <c r="K91" s="111">
        <f>28404+1741.41</f>
        <v>30145.41</v>
      </c>
      <c r="L91" s="4"/>
      <c r="M91" s="4"/>
      <c r="N91" s="4"/>
      <c r="O91" s="4"/>
      <c r="P91" s="4"/>
      <c r="Q91" s="4"/>
      <c r="R91" s="4"/>
    </row>
    <row r="92" spans="1:258" s="41" customFormat="1">
      <c r="A92" s="41" t="s">
        <v>92</v>
      </c>
      <c r="B92" s="41" t="s">
        <v>93</v>
      </c>
      <c r="C92" s="55" t="s">
        <v>13</v>
      </c>
      <c r="D92" s="41" t="s">
        <v>2988</v>
      </c>
      <c r="E92" s="41" t="s">
        <v>2989</v>
      </c>
      <c r="F92" s="41" t="s">
        <v>1278</v>
      </c>
      <c r="G92" s="41" t="s">
        <v>1278</v>
      </c>
      <c r="H92" s="41" t="s">
        <v>2990</v>
      </c>
      <c r="I92" s="4">
        <v>145000</v>
      </c>
      <c r="J92" s="4">
        <v>29000</v>
      </c>
      <c r="K92" s="111">
        <v>116000</v>
      </c>
      <c r="L92" s="4"/>
      <c r="M92" s="4"/>
      <c r="N92" s="4"/>
      <c r="O92" s="4"/>
      <c r="P92" s="4"/>
      <c r="Q92" s="4"/>
      <c r="R92" s="4"/>
    </row>
    <row r="93" spans="1:258" s="41" customFormat="1">
      <c r="A93" s="41" t="s">
        <v>92</v>
      </c>
      <c r="B93" s="41" t="s">
        <v>93</v>
      </c>
      <c r="C93" s="55" t="s">
        <v>10</v>
      </c>
      <c r="D93" s="41" t="s">
        <v>2991</v>
      </c>
      <c r="E93" s="41" t="s">
        <v>2992</v>
      </c>
      <c r="F93" s="41" t="s">
        <v>1537</v>
      </c>
      <c r="G93" s="41" t="s">
        <v>227</v>
      </c>
      <c r="H93" s="41" t="s">
        <v>2993</v>
      </c>
      <c r="I93" s="4">
        <v>290000</v>
      </c>
      <c r="J93" s="4">
        <v>58000</v>
      </c>
      <c r="K93" s="111">
        <v>232000</v>
      </c>
      <c r="L93" s="4"/>
      <c r="M93" s="4"/>
      <c r="N93" s="4"/>
      <c r="O93" s="4"/>
      <c r="P93" s="4"/>
      <c r="Q93" s="4"/>
      <c r="R93" s="4"/>
    </row>
    <row r="94" spans="1:258" s="41" customFormat="1">
      <c r="A94" s="41" t="s">
        <v>92</v>
      </c>
      <c r="B94" s="41" t="s">
        <v>93</v>
      </c>
      <c r="C94" s="55" t="s">
        <v>10</v>
      </c>
      <c r="D94" s="41" t="s">
        <v>2994</v>
      </c>
      <c r="E94" s="41" t="s">
        <v>2992</v>
      </c>
      <c r="F94" s="41" t="s">
        <v>1537</v>
      </c>
      <c r="G94" s="41" t="s">
        <v>227</v>
      </c>
      <c r="H94" s="41" t="s">
        <v>2993</v>
      </c>
      <c r="I94" s="4">
        <v>60000</v>
      </c>
      <c r="J94" s="4">
        <v>12000</v>
      </c>
      <c r="K94" s="111">
        <v>48000</v>
      </c>
      <c r="L94" s="4"/>
      <c r="M94" s="4"/>
      <c r="N94" s="4"/>
      <c r="O94" s="4"/>
      <c r="P94" s="4"/>
      <c r="Q94" s="4"/>
      <c r="R94" s="4"/>
    </row>
    <row r="95" spans="1:258" s="41" customFormat="1">
      <c r="A95" s="41" t="s">
        <v>92</v>
      </c>
      <c r="B95" s="41" t="s">
        <v>93</v>
      </c>
      <c r="C95" s="55" t="s">
        <v>10</v>
      </c>
      <c r="D95" s="41" t="s">
        <v>2995</v>
      </c>
      <c r="E95" s="41" t="s">
        <v>2996</v>
      </c>
      <c r="F95" s="41" t="s">
        <v>2524</v>
      </c>
      <c r="G95" s="41" t="s">
        <v>228</v>
      </c>
      <c r="H95" s="41" t="s">
        <v>2997</v>
      </c>
      <c r="I95" s="4">
        <v>557142.86</v>
      </c>
      <c r="J95" s="4">
        <v>69642.857499999998</v>
      </c>
      <c r="K95" s="111">
        <v>487500.0025</v>
      </c>
      <c r="L95" s="4"/>
      <c r="M95" s="4"/>
      <c r="N95" s="4"/>
      <c r="O95" s="4"/>
      <c r="P95" s="4"/>
      <c r="Q95" s="4"/>
      <c r="R95" s="4"/>
    </row>
    <row r="96" spans="1:258" s="41" customFormat="1">
      <c r="A96" s="3" t="s">
        <v>92</v>
      </c>
      <c r="B96" s="3" t="s">
        <v>93</v>
      </c>
      <c r="C96" s="6" t="s">
        <v>1551</v>
      </c>
      <c r="D96" s="3" t="s">
        <v>1552</v>
      </c>
      <c r="E96" s="3" t="s">
        <v>1553</v>
      </c>
      <c r="F96" s="3" t="s">
        <v>321</v>
      </c>
      <c r="G96" s="3" t="s">
        <v>89</v>
      </c>
      <c r="H96" s="3" t="s">
        <v>1554</v>
      </c>
      <c r="I96" s="2">
        <v>385681.60000000003</v>
      </c>
      <c r="J96" s="2">
        <v>77136.320000000007</v>
      </c>
      <c r="K96" s="105">
        <v>308545.28000000003</v>
      </c>
      <c r="L96" s="2"/>
      <c r="M96" s="2"/>
      <c r="N96" s="2"/>
      <c r="O96" s="2"/>
      <c r="P96" s="2"/>
      <c r="Q96" s="2"/>
      <c r="R96" s="2"/>
    </row>
    <row r="97" spans="1:16373" s="41" customFormat="1">
      <c r="A97" s="3" t="s">
        <v>92</v>
      </c>
      <c r="B97" s="3" t="s">
        <v>93</v>
      </c>
      <c r="C97" s="6" t="s">
        <v>15</v>
      </c>
      <c r="D97" s="3" t="s">
        <v>1555</v>
      </c>
      <c r="E97" s="3" t="s">
        <v>1556</v>
      </c>
      <c r="F97" s="3" t="s">
        <v>1557</v>
      </c>
      <c r="G97" s="3" t="s">
        <v>116</v>
      </c>
      <c r="H97" s="3" t="s">
        <v>1558</v>
      </c>
      <c r="I97" s="2">
        <v>160890.41</v>
      </c>
      <c r="J97" s="2">
        <v>32178.080000000002</v>
      </c>
      <c r="K97" s="105">
        <v>128712.33</v>
      </c>
      <c r="L97" s="2"/>
      <c r="M97" s="2"/>
      <c r="N97" s="2"/>
      <c r="O97" s="2"/>
      <c r="P97" s="2"/>
      <c r="Q97" s="2"/>
      <c r="R97" s="2"/>
    </row>
    <row r="98" spans="1:16373" s="41" customFormat="1">
      <c r="A98" s="3" t="s">
        <v>92</v>
      </c>
      <c r="B98" s="3" t="s">
        <v>93</v>
      </c>
      <c r="C98" s="6" t="s">
        <v>15</v>
      </c>
      <c r="D98" s="3" t="s">
        <v>1559</v>
      </c>
      <c r="E98" s="3" t="s">
        <v>1560</v>
      </c>
      <c r="F98" s="3" t="s">
        <v>1561</v>
      </c>
      <c r="G98" s="3" t="s">
        <v>1562</v>
      </c>
      <c r="H98" s="3" t="s">
        <v>1563</v>
      </c>
      <c r="I98" s="2">
        <v>10402.790000000001</v>
      </c>
      <c r="J98" s="2">
        <v>2080.56</v>
      </c>
      <c r="K98" s="105">
        <v>8322.23</v>
      </c>
      <c r="L98" s="2"/>
      <c r="M98" s="2"/>
      <c r="N98" s="2"/>
      <c r="O98" s="2"/>
      <c r="P98" s="2"/>
      <c r="Q98" s="2"/>
      <c r="R98" s="2"/>
    </row>
    <row r="99" spans="1:16373" s="41" customFormat="1">
      <c r="A99" s="3" t="s">
        <v>92</v>
      </c>
      <c r="B99" s="3" t="s">
        <v>93</v>
      </c>
      <c r="C99" s="6" t="s">
        <v>15</v>
      </c>
      <c r="D99" s="3" t="s">
        <v>1564</v>
      </c>
      <c r="E99" s="3" t="s">
        <v>1565</v>
      </c>
      <c r="F99" s="3" t="s">
        <v>184</v>
      </c>
      <c r="G99" s="3" t="s">
        <v>185</v>
      </c>
      <c r="H99" s="3" t="s">
        <v>1566</v>
      </c>
      <c r="I99" s="2">
        <v>451671.06249999994</v>
      </c>
      <c r="J99" s="2">
        <v>90334.212499999994</v>
      </c>
      <c r="K99" s="105">
        <v>361336.85</v>
      </c>
      <c r="L99" s="2"/>
      <c r="M99" s="2"/>
      <c r="N99" s="2"/>
      <c r="O99" s="2"/>
      <c r="P99" s="2"/>
      <c r="Q99" s="2"/>
      <c r="R99" s="2"/>
    </row>
    <row r="100" spans="1:16373" s="41" customFormat="1">
      <c r="A100" s="3" t="s">
        <v>92</v>
      </c>
      <c r="B100" s="3" t="s">
        <v>93</v>
      </c>
      <c r="C100" s="6" t="s">
        <v>15</v>
      </c>
      <c r="D100" s="3" t="s">
        <v>1567</v>
      </c>
      <c r="E100" s="3" t="s">
        <v>1568</v>
      </c>
      <c r="F100" s="3" t="s">
        <v>184</v>
      </c>
      <c r="G100" s="3" t="s">
        <v>185</v>
      </c>
      <c r="H100" s="3" t="s">
        <v>1566</v>
      </c>
      <c r="I100" s="2">
        <v>117647.05882352941</v>
      </c>
      <c r="J100" s="2">
        <v>17647.058823529413</v>
      </c>
      <c r="K100" s="105">
        <v>100000</v>
      </c>
      <c r="L100" s="2"/>
      <c r="M100" s="2"/>
      <c r="N100" s="2"/>
      <c r="O100" s="2"/>
      <c r="P100" s="2"/>
      <c r="Q100" s="2"/>
      <c r="R100" s="2"/>
    </row>
    <row r="101" spans="1:16373" s="41" customFormat="1">
      <c r="A101" s="3" t="s">
        <v>92</v>
      </c>
      <c r="B101" s="3" t="s">
        <v>93</v>
      </c>
      <c r="C101" s="6" t="s">
        <v>15</v>
      </c>
      <c r="D101" s="3" t="s">
        <v>1569</v>
      </c>
      <c r="E101" s="3" t="s">
        <v>1570</v>
      </c>
      <c r="F101" s="3" t="s">
        <v>1181</v>
      </c>
      <c r="G101" s="3" t="s">
        <v>89</v>
      </c>
      <c r="H101" s="3" t="s">
        <v>1554</v>
      </c>
      <c r="I101" s="2">
        <v>975623.56</v>
      </c>
      <c r="J101" s="2">
        <f>I101*0.125</f>
        <v>121952.94500000001</v>
      </c>
      <c r="K101" s="105">
        <f>I101-J101</f>
        <v>853670.61499999999</v>
      </c>
      <c r="L101" s="2"/>
      <c r="M101" s="2"/>
      <c r="N101" s="2"/>
      <c r="O101" s="2"/>
      <c r="P101" s="2"/>
      <c r="Q101" s="2"/>
      <c r="R101" s="2"/>
    </row>
    <row r="102" spans="1:16373" s="41" customFormat="1">
      <c r="A102" s="3" t="s">
        <v>92</v>
      </c>
      <c r="B102" s="3" t="s">
        <v>93</v>
      </c>
      <c r="C102" s="6" t="s">
        <v>15</v>
      </c>
      <c r="D102" s="3" t="s">
        <v>1571</v>
      </c>
      <c r="E102" s="6" t="s">
        <v>1572</v>
      </c>
      <c r="F102" s="3"/>
      <c r="G102" s="3"/>
      <c r="H102" s="3" t="s">
        <v>1554</v>
      </c>
      <c r="I102" s="2">
        <v>171428.57142857142</v>
      </c>
      <c r="J102" s="2">
        <v>21428.571428571428</v>
      </c>
      <c r="K102" s="105">
        <v>150000</v>
      </c>
      <c r="L102" s="2"/>
      <c r="M102" s="2"/>
      <c r="N102" s="2"/>
      <c r="O102" s="2"/>
      <c r="P102" s="2"/>
      <c r="Q102" s="2"/>
      <c r="R102" s="2"/>
    </row>
    <row r="103" spans="1:16373" s="41" customFormat="1">
      <c r="A103" s="3" t="s">
        <v>92</v>
      </c>
      <c r="B103" s="3" t="s">
        <v>93</v>
      </c>
      <c r="C103" s="6" t="s">
        <v>13</v>
      </c>
      <c r="D103" s="3" t="s">
        <v>1573</v>
      </c>
      <c r="E103" s="3" t="s">
        <v>1574</v>
      </c>
      <c r="F103" s="3" t="s">
        <v>1575</v>
      </c>
      <c r="G103" s="3" t="s">
        <v>1576</v>
      </c>
      <c r="H103" s="3" t="s">
        <v>1563</v>
      </c>
      <c r="I103" s="2">
        <v>73380.787499999991</v>
      </c>
      <c r="J103" s="2">
        <v>14676.157499999999</v>
      </c>
      <c r="K103" s="105">
        <v>58704.62999999999</v>
      </c>
      <c r="L103" s="2"/>
      <c r="M103" s="2"/>
      <c r="N103" s="2"/>
      <c r="O103" s="2"/>
      <c r="P103" s="2"/>
      <c r="Q103" s="2"/>
      <c r="R103" s="2"/>
    </row>
    <row r="104" spans="1:16373" s="41" customFormat="1">
      <c r="A104" s="3" t="s">
        <v>92</v>
      </c>
      <c r="B104" s="3" t="s">
        <v>93</v>
      </c>
      <c r="C104" s="6" t="s">
        <v>13</v>
      </c>
      <c r="D104" s="3" t="s">
        <v>1577</v>
      </c>
      <c r="E104" s="3" t="s">
        <v>1578</v>
      </c>
      <c r="F104" s="3" t="s">
        <v>1575</v>
      </c>
      <c r="G104" s="3" t="s">
        <v>1576</v>
      </c>
      <c r="H104" s="3" t="s">
        <v>1563</v>
      </c>
      <c r="I104" s="2">
        <v>52057.987499999996</v>
      </c>
      <c r="J104" s="2">
        <v>10411.5975</v>
      </c>
      <c r="K104" s="105">
        <v>41646.39</v>
      </c>
      <c r="L104" s="2"/>
      <c r="M104" s="2"/>
      <c r="N104" s="2"/>
      <c r="O104" s="2"/>
      <c r="P104" s="2"/>
      <c r="Q104" s="2"/>
      <c r="R104" s="2"/>
    </row>
    <row r="105" spans="1:16373" s="41" customFormat="1">
      <c r="A105" s="3" t="s">
        <v>92</v>
      </c>
      <c r="B105" s="3" t="s">
        <v>93</v>
      </c>
      <c r="C105" s="6" t="s">
        <v>13</v>
      </c>
      <c r="D105" s="3" t="s">
        <v>1579</v>
      </c>
      <c r="E105" s="3" t="s">
        <v>1580</v>
      </c>
      <c r="F105" s="3" t="s">
        <v>1575</v>
      </c>
      <c r="G105" s="3" t="s">
        <v>1576</v>
      </c>
      <c r="H105" s="3" t="s">
        <v>1563</v>
      </c>
      <c r="I105" s="2">
        <v>92820</v>
      </c>
      <c r="J105" s="2">
        <v>18564</v>
      </c>
      <c r="K105" s="105">
        <v>74256</v>
      </c>
      <c r="L105" s="2"/>
      <c r="M105" s="2"/>
      <c r="N105" s="2"/>
      <c r="O105" s="2"/>
      <c r="P105" s="2"/>
      <c r="Q105" s="2"/>
      <c r="R105" s="2"/>
    </row>
    <row r="106" spans="1:16373" s="63" customFormat="1">
      <c r="A106" s="3" t="s">
        <v>92</v>
      </c>
      <c r="B106" s="3" t="s">
        <v>93</v>
      </c>
      <c r="C106" s="6" t="s">
        <v>13</v>
      </c>
      <c r="D106" s="3" t="s">
        <v>1581</v>
      </c>
      <c r="E106" s="3" t="s">
        <v>1582</v>
      </c>
      <c r="F106" s="3" t="s">
        <v>1575</v>
      </c>
      <c r="G106" s="3" t="s">
        <v>188</v>
      </c>
      <c r="H106" s="3" t="s">
        <v>1563</v>
      </c>
      <c r="I106" s="2">
        <v>45446.737499999996</v>
      </c>
      <c r="J106" s="2">
        <v>9089.3474999999999</v>
      </c>
      <c r="K106" s="105">
        <v>36357.39</v>
      </c>
      <c r="L106" s="2"/>
      <c r="M106" s="2"/>
      <c r="N106" s="2"/>
      <c r="O106" s="2"/>
      <c r="P106" s="2"/>
      <c r="Q106" s="2"/>
      <c r="R106" s="2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  <c r="DB106" s="41"/>
      <c r="DC106" s="41"/>
      <c r="DD106" s="41"/>
      <c r="DE106" s="41"/>
      <c r="DF106" s="41"/>
      <c r="DG106" s="41"/>
      <c r="DH106" s="41"/>
      <c r="DI106" s="41"/>
      <c r="DJ106" s="41"/>
      <c r="DK106" s="41"/>
      <c r="DL106" s="41"/>
      <c r="DM106" s="41"/>
      <c r="DN106" s="41"/>
      <c r="DO106" s="41"/>
      <c r="DP106" s="41"/>
      <c r="DQ106" s="41"/>
      <c r="DR106" s="41"/>
      <c r="DS106" s="41"/>
      <c r="DT106" s="41"/>
      <c r="DU106" s="41"/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  <c r="IW106" s="41"/>
      <c r="IX106" s="41"/>
      <c r="IY106" s="41"/>
      <c r="IZ106" s="41"/>
      <c r="JA106" s="41"/>
      <c r="JB106" s="41"/>
      <c r="JC106" s="41"/>
      <c r="JD106" s="41"/>
      <c r="JE106" s="41"/>
      <c r="JF106" s="41"/>
      <c r="JG106" s="41"/>
      <c r="JH106" s="41"/>
      <c r="JI106" s="41"/>
      <c r="JJ106" s="41"/>
      <c r="JK106" s="41"/>
      <c r="JL106" s="41"/>
      <c r="JM106" s="41"/>
      <c r="JN106" s="41"/>
      <c r="JO106" s="41"/>
      <c r="JP106" s="41"/>
      <c r="JQ106" s="41"/>
      <c r="JR106" s="41"/>
      <c r="JS106" s="41"/>
      <c r="JT106" s="41"/>
      <c r="JU106" s="41"/>
      <c r="JV106" s="41"/>
      <c r="JW106" s="41"/>
      <c r="JX106" s="41"/>
      <c r="JY106" s="41"/>
      <c r="JZ106" s="41"/>
      <c r="KA106" s="41"/>
      <c r="KB106" s="41"/>
      <c r="KC106" s="41"/>
      <c r="KD106" s="41"/>
      <c r="KE106" s="41"/>
      <c r="KF106" s="41"/>
      <c r="KG106" s="41"/>
      <c r="KH106" s="41"/>
      <c r="KI106" s="41"/>
      <c r="KJ106" s="41"/>
      <c r="KK106" s="41"/>
      <c r="KL106" s="41"/>
      <c r="KM106" s="41"/>
      <c r="KN106" s="41"/>
      <c r="KO106" s="41"/>
      <c r="KP106" s="41"/>
      <c r="KQ106" s="41"/>
      <c r="KR106" s="41"/>
      <c r="KS106" s="41"/>
      <c r="KT106" s="41"/>
      <c r="KU106" s="41"/>
      <c r="KV106" s="41"/>
      <c r="KW106" s="41"/>
      <c r="KX106" s="41"/>
      <c r="KY106" s="41"/>
      <c r="KZ106" s="41"/>
      <c r="LA106" s="41"/>
      <c r="LB106" s="41"/>
      <c r="LC106" s="41"/>
      <c r="LD106" s="41"/>
      <c r="LE106" s="41"/>
      <c r="LF106" s="41"/>
      <c r="LG106" s="41"/>
      <c r="LH106" s="41"/>
      <c r="LI106" s="41"/>
      <c r="LJ106" s="41"/>
      <c r="LK106" s="41"/>
      <c r="LL106" s="41"/>
      <c r="LM106" s="41"/>
      <c r="LN106" s="41"/>
      <c r="LO106" s="41"/>
      <c r="LP106" s="41"/>
      <c r="LQ106" s="41"/>
      <c r="LR106" s="41"/>
      <c r="LS106" s="41"/>
      <c r="LT106" s="41"/>
      <c r="LU106" s="41"/>
      <c r="LV106" s="41"/>
      <c r="LW106" s="41"/>
      <c r="LX106" s="41"/>
      <c r="LY106" s="41"/>
      <c r="LZ106" s="41"/>
      <c r="MA106" s="41"/>
      <c r="MB106" s="41"/>
      <c r="MC106" s="41"/>
      <c r="MD106" s="41"/>
      <c r="ME106" s="41"/>
      <c r="MF106" s="41"/>
      <c r="MG106" s="41"/>
      <c r="MH106" s="41"/>
      <c r="MI106" s="41"/>
      <c r="MJ106" s="41"/>
      <c r="MK106" s="41"/>
      <c r="ML106" s="41"/>
      <c r="MM106" s="41"/>
      <c r="MN106" s="41"/>
      <c r="MO106" s="41"/>
      <c r="MP106" s="41"/>
      <c r="MQ106" s="41"/>
      <c r="MR106" s="41"/>
      <c r="MS106" s="41"/>
      <c r="MT106" s="41"/>
      <c r="MU106" s="41"/>
      <c r="MV106" s="41"/>
      <c r="MW106" s="41"/>
      <c r="MX106" s="41"/>
      <c r="MY106" s="41"/>
      <c r="MZ106" s="41"/>
      <c r="NA106" s="41"/>
      <c r="NB106" s="41"/>
      <c r="NC106" s="41"/>
      <c r="ND106" s="41"/>
      <c r="NE106" s="41"/>
      <c r="NF106" s="41"/>
      <c r="NG106" s="41"/>
      <c r="NH106" s="41"/>
      <c r="NI106" s="41"/>
      <c r="NJ106" s="41"/>
      <c r="NK106" s="41"/>
      <c r="NL106" s="41"/>
      <c r="NM106" s="41"/>
      <c r="NN106" s="41"/>
      <c r="NO106" s="41"/>
      <c r="NP106" s="41"/>
      <c r="NQ106" s="41"/>
      <c r="NR106" s="41"/>
      <c r="NS106" s="41"/>
      <c r="NT106" s="41"/>
      <c r="NU106" s="41"/>
      <c r="NV106" s="41"/>
      <c r="NW106" s="41"/>
      <c r="NX106" s="41"/>
      <c r="NY106" s="41"/>
      <c r="NZ106" s="41"/>
      <c r="OA106" s="41"/>
      <c r="OB106" s="41"/>
      <c r="OC106" s="41"/>
      <c r="OD106" s="41"/>
      <c r="OE106" s="41"/>
      <c r="OF106" s="41"/>
      <c r="OG106" s="41"/>
      <c r="OH106" s="41"/>
      <c r="OI106" s="41"/>
      <c r="OJ106" s="41"/>
      <c r="OK106" s="41"/>
      <c r="OL106" s="41"/>
      <c r="OM106" s="41"/>
      <c r="ON106" s="41"/>
      <c r="OO106" s="41"/>
      <c r="OP106" s="41"/>
      <c r="OQ106" s="41"/>
      <c r="OR106" s="41"/>
      <c r="OS106" s="41"/>
      <c r="OT106" s="41"/>
      <c r="OU106" s="41"/>
      <c r="OV106" s="41"/>
      <c r="OW106" s="41"/>
      <c r="OX106" s="41"/>
      <c r="OY106" s="41"/>
      <c r="OZ106" s="41"/>
      <c r="PA106" s="41"/>
      <c r="PB106" s="41"/>
      <c r="PC106" s="41"/>
      <c r="PD106" s="41"/>
      <c r="PE106" s="41"/>
      <c r="PF106" s="41"/>
      <c r="PG106" s="41"/>
      <c r="PH106" s="41"/>
      <c r="PI106" s="41"/>
      <c r="PJ106" s="41"/>
      <c r="PK106" s="41"/>
      <c r="PL106" s="41"/>
      <c r="PM106" s="41"/>
      <c r="PN106" s="41"/>
      <c r="PO106" s="41"/>
      <c r="PP106" s="41"/>
      <c r="PQ106" s="41"/>
      <c r="PR106" s="41"/>
      <c r="PS106" s="41"/>
      <c r="PT106" s="41"/>
      <c r="PU106" s="41"/>
      <c r="PV106" s="41"/>
      <c r="PW106" s="41"/>
      <c r="PX106" s="41"/>
      <c r="PY106" s="41"/>
      <c r="PZ106" s="41"/>
      <c r="QA106" s="41"/>
      <c r="QB106" s="41"/>
      <c r="QC106" s="41"/>
      <c r="QD106" s="41"/>
      <c r="QE106" s="41"/>
      <c r="QF106" s="41"/>
      <c r="QG106" s="41"/>
      <c r="QH106" s="41"/>
      <c r="QI106" s="41"/>
      <c r="QJ106" s="41"/>
      <c r="QK106" s="41"/>
      <c r="QL106" s="41"/>
      <c r="QM106" s="41"/>
      <c r="QN106" s="41"/>
      <c r="QO106" s="41"/>
      <c r="QP106" s="41"/>
      <c r="QQ106" s="41"/>
      <c r="QR106" s="41"/>
      <c r="QS106" s="41"/>
      <c r="QT106" s="41"/>
      <c r="QU106" s="41"/>
      <c r="QV106" s="41"/>
      <c r="QW106" s="41"/>
      <c r="QX106" s="41"/>
      <c r="QY106" s="41"/>
      <c r="QZ106" s="41"/>
      <c r="RA106" s="41"/>
      <c r="RB106" s="41"/>
      <c r="RC106" s="41"/>
      <c r="RD106" s="41"/>
      <c r="RE106" s="41"/>
      <c r="RF106" s="41"/>
      <c r="RG106" s="41"/>
      <c r="RH106" s="41"/>
      <c r="RI106" s="41"/>
      <c r="RJ106" s="41"/>
      <c r="RK106" s="41"/>
      <c r="RL106" s="41"/>
      <c r="RM106" s="41"/>
      <c r="RN106" s="41"/>
      <c r="RO106" s="41"/>
      <c r="RP106" s="41"/>
      <c r="RQ106" s="41"/>
      <c r="RR106" s="41"/>
      <c r="RS106" s="41"/>
      <c r="RT106" s="41"/>
      <c r="RU106" s="41"/>
      <c r="RV106" s="41"/>
      <c r="RW106" s="41"/>
      <c r="RX106" s="41"/>
      <c r="RY106" s="41"/>
      <c r="RZ106" s="41"/>
      <c r="SA106" s="41"/>
      <c r="SB106" s="41"/>
      <c r="SC106" s="41"/>
      <c r="SD106" s="41"/>
      <c r="SE106" s="41"/>
      <c r="SF106" s="41"/>
      <c r="SG106" s="41"/>
      <c r="SH106" s="41"/>
      <c r="SI106" s="41"/>
      <c r="SJ106" s="41"/>
      <c r="SK106" s="41"/>
      <c r="SL106" s="41"/>
      <c r="SM106" s="41"/>
      <c r="SN106" s="41"/>
      <c r="SO106" s="41"/>
      <c r="SP106" s="41"/>
      <c r="SQ106" s="41"/>
      <c r="SR106" s="41"/>
      <c r="SS106" s="41"/>
      <c r="ST106" s="41"/>
      <c r="SU106" s="41"/>
      <c r="SV106" s="41"/>
      <c r="SW106" s="41"/>
      <c r="SX106" s="41"/>
      <c r="SY106" s="41"/>
      <c r="SZ106" s="41"/>
      <c r="TA106" s="41"/>
      <c r="TB106" s="41"/>
      <c r="TC106" s="41"/>
      <c r="TD106" s="41"/>
      <c r="TE106" s="41"/>
      <c r="TF106" s="41"/>
      <c r="TG106" s="41"/>
      <c r="TH106" s="41"/>
      <c r="TI106" s="41"/>
      <c r="TJ106" s="41"/>
      <c r="TK106" s="41"/>
      <c r="TL106" s="41"/>
      <c r="TM106" s="41"/>
      <c r="TN106" s="41"/>
      <c r="TO106" s="41"/>
      <c r="TP106" s="41"/>
      <c r="TQ106" s="41"/>
      <c r="TR106" s="41"/>
      <c r="TS106" s="41"/>
      <c r="TT106" s="41"/>
      <c r="TU106" s="41"/>
      <c r="TV106" s="41"/>
      <c r="TW106" s="41"/>
      <c r="TX106" s="41"/>
      <c r="TY106" s="41"/>
      <c r="TZ106" s="41"/>
      <c r="UA106" s="41"/>
      <c r="UB106" s="41"/>
      <c r="UC106" s="41"/>
      <c r="UD106" s="41"/>
      <c r="UE106" s="41"/>
      <c r="UF106" s="41"/>
      <c r="UG106" s="41"/>
      <c r="UH106" s="41"/>
      <c r="UI106" s="41"/>
      <c r="UJ106" s="41"/>
      <c r="UK106" s="41"/>
      <c r="UL106" s="41"/>
      <c r="UM106" s="41"/>
      <c r="UN106" s="41"/>
      <c r="UO106" s="41"/>
      <c r="UP106" s="41"/>
      <c r="UQ106" s="41"/>
      <c r="UR106" s="41"/>
      <c r="US106" s="41"/>
      <c r="UT106" s="41"/>
      <c r="UU106" s="41"/>
      <c r="UV106" s="41"/>
      <c r="UW106" s="41"/>
      <c r="UX106" s="41"/>
      <c r="UY106" s="41"/>
      <c r="UZ106" s="41"/>
      <c r="VA106" s="41"/>
      <c r="VB106" s="41"/>
      <c r="VC106" s="41"/>
      <c r="VD106" s="41"/>
      <c r="VE106" s="41"/>
      <c r="VF106" s="41"/>
      <c r="VG106" s="41"/>
      <c r="VH106" s="41"/>
      <c r="VI106" s="41"/>
      <c r="VJ106" s="41"/>
      <c r="VK106" s="41"/>
      <c r="VL106" s="41"/>
      <c r="VM106" s="41"/>
      <c r="VN106" s="41"/>
      <c r="VO106" s="41"/>
      <c r="VP106" s="41"/>
      <c r="VQ106" s="41"/>
      <c r="VR106" s="41"/>
      <c r="VS106" s="41"/>
      <c r="VT106" s="41"/>
      <c r="VU106" s="41"/>
      <c r="VV106" s="41"/>
      <c r="VW106" s="41"/>
      <c r="VX106" s="41"/>
      <c r="VY106" s="41"/>
      <c r="VZ106" s="41"/>
      <c r="WA106" s="41"/>
      <c r="WB106" s="41"/>
      <c r="WC106" s="41"/>
      <c r="WD106" s="41"/>
      <c r="WE106" s="41"/>
      <c r="WF106" s="41"/>
      <c r="WG106" s="41"/>
      <c r="WH106" s="41"/>
      <c r="WI106" s="41"/>
      <c r="WJ106" s="41"/>
      <c r="WK106" s="41"/>
      <c r="WL106" s="41"/>
      <c r="WM106" s="41"/>
      <c r="WN106" s="41"/>
      <c r="WO106" s="41"/>
      <c r="WP106" s="41"/>
      <c r="WQ106" s="41"/>
      <c r="WR106" s="41"/>
      <c r="WS106" s="41"/>
      <c r="WT106" s="41"/>
      <c r="WU106" s="41"/>
      <c r="WV106" s="41"/>
      <c r="WW106" s="41"/>
      <c r="WX106" s="41"/>
      <c r="WY106" s="41"/>
      <c r="WZ106" s="41"/>
      <c r="XA106" s="41"/>
      <c r="XB106" s="41"/>
      <c r="XC106" s="41"/>
      <c r="XD106" s="41"/>
      <c r="XE106" s="41"/>
      <c r="XF106" s="41"/>
      <c r="XG106" s="41"/>
      <c r="XH106" s="41"/>
      <c r="XI106" s="41"/>
      <c r="XJ106" s="41"/>
      <c r="XK106" s="41"/>
      <c r="XL106" s="41"/>
      <c r="XM106" s="41"/>
      <c r="XN106" s="41"/>
      <c r="XO106" s="41"/>
      <c r="XP106" s="41"/>
      <c r="XQ106" s="41"/>
      <c r="XR106" s="41"/>
      <c r="XS106" s="41"/>
      <c r="XT106" s="41"/>
      <c r="XU106" s="41"/>
      <c r="XV106" s="41"/>
      <c r="XW106" s="41"/>
      <c r="XX106" s="41"/>
      <c r="XY106" s="41"/>
      <c r="XZ106" s="41"/>
      <c r="YA106" s="41"/>
      <c r="YB106" s="41"/>
      <c r="YC106" s="41"/>
      <c r="YD106" s="41"/>
      <c r="YE106" s="41"/>
      <c r="YF106" s="41"/>
      <c r="YG106" s="41"/>
      <c r="YH106" s="41"/>
      <c r="YI106" s="41"/>
      <c r="YJ106" s="41"/>
      <c r="YK106" s="41"/>
      <c r="YL106" s="41"/>
      <c r="YM106" s="41"/>
      <c r="YN106" s="41"/>
      <c r="YO106" s="41"/>
      <c r="YP106" s="41"/>
      <c r="YQ106" s="41"/>
      <c r="YR106" s="41"/>
      <c r="YS106" s="41"/>
      <c r="YT106" s="41"/>
      <c r="YU106" s="41"/>
      <c r="YV106" s="41"/>
      <c r="YW106" s="41"/>
      <c r="YX106" s="41"/>
      <c r="YY106" s="41"/>
      <c r="YZ106" s="41"/>
      <c r="ZA106" s="41"/>
      <c r="ZB106" s="41"/>
      <c r="ZC106" s="41"/>
      <c r="ZD106" s="41"/>
      <c r="ZE106" s="41"/>
      <c r="ZF106" s="41"/>
      <c r="ZG106" s="41"/>
      <c r="ZH106" s="41"/>
      <c r="ZI106" s="41"/>
      <c r="ZJ106" s="41"/>
      <c r="ZK106" s="41"/>
      <c r="ZL106" s="41"/>
      <c r="ZM106" s="41"/>
      <c r="ZN106" s="41"/>
      <c r="ZO106" s="41"/>
      <c r="ZP106" s="41"/>
      <c r="ZQ106" s="41"/>
      <c r="ZR106" s="41"/>
      <c r="ZS106" s="41"/>
      <c r="ZT106" s="41"/>
      <c r="ZU106" s="41"/>
      <c r="ZV106" s="41"/>
      <c r="ZW106" s="41"/>
      <c r="ZX106" s="41"/>
      <c r="ZY106" s="41"/>
      <c r="ZZ106" s="41"/>
      <c r="AAA106" s="41"/>
      <c r="AAB106" s="41"/>
      <c r="AAC106" s="41"/>
      <c r="AAD106" s="41"/>
      <c r="AAE106" s="41"/>
      <c r="AAF106" s="41"/>
      <c r="AAG106" s="41"/>
      <c r="AAH106" s="41"/>
      <c r="AAI106" s="41"/>
      <c r="AAJ106" s="41"/>
      <c r="AAK106" s="41"/>
      <c r="AAL106" s="41"/>
      <c r="AAM106" s="41"/>
      <c r="AAN106" s="41"/>
      <c r="AAO106" s="41"/>
      <c r="AAP106" s="41"/>
      <c r="AAQ106" s="41"/>
      <c r="AAR106" s="41"/>
      <c r="AAS106" s="41"/>
      <c r="AAT106" s="41"/>
      <c r="AAU106" s="41"/>
      <c r="AAV106" s="41"/>
      <c r="AAW106" s="41"/>
      <c r="AAX106" s="41"/>
      <c r="AAY106" s="41"/>
      <c r="AAZ106" s="41"/>
      <c r="ABA106" s="41"/>
      <c r="ABB106" s="41"/>
      <c r="ABC106" s="41"/>
      <c r="ABD106" s="41"/>
      <c r="ABE106" s="41"/>
      <c r="ABF106" s="41"/>
      <c r="ABG106" s="41"/>
      <c r="ABH106" s="41"/>
      <c r="ABI106" s="41"/>
      <c r="ABJ106" s="41"/>
      <c r="ABK106" s="41"/>
      <c r="ABL106" s="41"/>
      <c r="ABM106" s="41"/>
      <c r="ABN106" s="41"/>
      <c r="ABO106" s="41"/>
      <c r="ABP106" s="41"/>
      <c r="ABQ106" s="41"/>
      <c r="ABR106" s="41"/>
      <c r="ABS106" s="41"/>
      <c r="ABT106" s="41"/>
      <c r="ABU106" s="41"/>
      <c r="ABV106" s="41"/>
      <c r="ABW106" s="41"/>
      <c r="ABX106" s="41"/>
      <c r="ABY106" s="41"/>
      <c r="ABZ106" s="41"/>
      <c r="ACA106" s="41"/>
      <c r="ACB106" s="41"/>
      <c r="ACC106" s="41"/>
      <c r="ACD106" s="41"/>
      <c r="ACE106" s="41"/>
      <c r="ACF106" s="41"/>
      <c r="ACG106" s="41"/>
      <c r="ACH106" s="41"/>
      <c r="ACI106" s="41"/>
      <c r="ACJ106" s="41"/>
      <c r="ACK106" s="41"/>
      <c r="ACL106" s="41"/>
      <c r="ACM106" s="41"/>
      <c r="ACN106" s="41"/>
      <c r="ACO106" s="41"/>
      <c r="ACP106" s="41"/>
      <c r="ACQ106" s="41"/>
      <c r="ACR106" s="41"/>
      <c r="ACS106" s="41"/>
      <c r="ACT106" s="41"/>
      <c r="ACU106" s="41"/>
      <c r="ACV106" s="41"/>
      <c r="ACW106" s="41"/>
      <c r="ACX106" s="41"/>
      <c r="ACY106" s="41"/>
      <c r="ACZ106" s="41"/>
      <c r="ADA106" s="41"/>
      <c r="ADB106" s="41"/>
      <c r="ADC106" s="41"/>
      <c r="ADD106" s="41"/>
      <c r="ADE106" s="41"/>
      <c r="ADF106" s="41"/>
      <c r="ADG106" s="41"/>
      <c r="ADH106" s="41"/>
      <c r="ADI106" s="41"/>
      <c r="ADJ106" s="41"/>
      <c r="ADK106" s="41"/>
      <c r="ADL106" s="41"/>
      <c r="ADM106" s="41"/>
      <c r="ADN106" s="41"/>
      <c r="ADO106" s="41"/>
      <c r="ADP106" s="41"/>
      <c r="ADQ106" s="41"/>
      <c r="ADR106" s="41"/>
      <c r="ADS106" s="41"/>
      <c r="ADT106" s="41"/>
      <c r="ADU106" s="41"/>
      <c r="ADV106" s="41"/>
      <c r="ADW106" s="41"/>
      <c r="ADX106" s="41"/>
      <c r="ADY106" s="41"/>
      <c r="ADZ106" s="41"/>
      <c r="AEA106" s="41"/>
      <c r="AEB106" s="41"/>
      <c r="AEC106" s="41"/>
      <c r="AED106" s="41"/>
      <c r="AEE106" s="41"/>
      <c r="AEF106" s="41"/>
      <c r="AEG106" s="41"/>
      <c r="AEH106" s="41"/>
      <c r="AEI106" s="41"/>
      <c r="AEJ106" s="41"/>
      <c r="AEK106" s="41"/>
      <c r="AEL106" s="41"/>
      <c r="AEM106" s="41"/>
      <c r="AEN106" s="41"/>
      <c r="AEO106" s="41"/>
      <c r="AEP106" s="41"/>
      <c r="AEQ106" s="41"/>
      <c r="AER106" s="41"/>
      <c r="AES106" s="41"/>
      <c r="AET106" s="41"/>
      <c r="AEU106" s="41"/>
      <c r="AEV106" s="41"/>
      <c r="AEW106" s="41"/>
      <c r="AEX106" s="41"/>
      <c r="AEY106" s="41"/>
      <c r="AEZ106" s="41"/>
      <c r="AFA106" s="41"/>
      <c r="AFB106" s="41"/>
      <c r="AFC106" s="41"/>
      <c r="AFD106" s="41"/>
      <c r="AFE106" s="41"/>
      <c r="AFF106" s="41"/>
      <c r="AFG106" s="41"/>
      <c r="AFH106" s="41"/>
      <c r="AFI106" s="41"/>
      <c r="AFJ106" s="41"/>
      <c r="AFK106" s="41"/>
      <c r="AFL106" s="41"/>
      <c r="AFM106" s="41"/>
      <c r="AFN106" s="41"/>
      <c r="AFO106" s="41"/>
      <c r="AFP106" s="41"/>
      <c r="AFQ106" s="41"/>
      <c r="AFR106" s="41"/>
      <c r="AFS106" s="41"/>
      <c r="AFT106" s="41"/>
      <c r="AFU106" s="41"/>
      <c r="AFV106" s="41"/>
      <c r="AFW106" s="41"/>
      <c r="AFX106" s="41"/>
      <c r="AFY106" s="41"/>
      <c r="AFZ106" s="41"/>
      <c r="AGA106" s="41"/>
      <c r="AGB106" s="41"/>
      <c r="AGC106" s="41"/>
      <c r="AGD106" s="41"/>
      <c r="AGE106" s="41"/>
      <c r="AGF106" s="41"/>
      <c r="AGG106" s="41"/>
      <c r="AGH106" s="41"/>
      <c r="AGI106" s="41"/>
      <c r="AGJ106" s="41"/>
      <c r="AGK106" s="41"/>
      <c r="AGL106" s="41"/>
      <c r="AGM106" s="41"/>
      <c r="AGN106" s="41"/>
      <c r="AGO106" s="41"/>
      <c r="AGP106" s="41"/>
      <c r="AGQ106" s="41"/>
      <c r="AGR106" s="41"/>
      <c r="AGS106" s="41"/>
      <c r="AGT106" s="41"/>
      <c r="AGU106" s="41"/>
      <c r="AGV106" s="41"/>
      <c r="AGW106" s="41"/>
      <c r="AGX106" s="41"/>
      <c r="AGY106" s="41"/>
      <c r="AGZ106" s="41"/>
      <c r="AHA106" s="41"/>
      <c r="AHB106" s="41"/>
      <c r="AHC106" s="41"/>
      <c r="AHD106" s="41"/>
      <c r="AHE106" s="41"/>
      <c r="AHF106" s="41"/>
      <c r="AHG106" s="41"/>
      <c r="AHH106" s="41"/>
      <c r="AHI106" s="41"/>
      <c r="AHJ106" s="41"/>
      <c r="AHK106" s="41"/>
      <c r="AHL106" s="41"/>
      <c r="AHM106" s="41"/>
      <c r="AHN106" s="41"/>
      <c r="AHO106" s="41"/>
      <c r="AHP106" s="41"/>
      <c r="AHQ106" s="41"/>
      <c r="AHR106" s="41"/>
      <c r="AHS106" s="41"/>
      <c r="AHT106" s="41"/>
      <c r="AHU106" s="41"/>
      <c r="AHV106" s="41"/>
      <c r="AHW106" s="41"/>
      <c r="AHX106" s="41"/>
      <c r="AHY106" s="41"/>
      <c r="AHZ106" s="41"/>
      <c r="AIA106" s="41"/>
      <c r="AIB106" s="41"/>
      <c r="AIC106" s="41"/>
      <c r="AID106" s="41"/>
      <c r="AIE106" s="41"/>
      <c r="AIF106" s="41"/>
      <c r="AIG106" s="41"/>
      <c r="AIH106" s="41"/>
      <c r="AII106" s="41"/>
      <c r="AIJ106" s="41"/>
      <c r="AIK106" s="41"/>
      <c r="AIL106" s="41"/>
      <c r="AIM106" s="41"/>
      <c r="AIN106" s="41"/>
      <c r="AIO106" s="41"/>
      <c r="AIP106" s="41"/>
      <c r="AIQ106" s="41"/>
      <c r="AIR106" s="41"/>
      <c r="AIS106" s="41"/>
      <c r="AIT106" s="41"/>
      <c r="AIU106" s="41"/>
      <c r="AIV106" s="41"/>
      <c r="AIW106" s="41"/>
      <c r="AIX106" s="41"/>
      <c r="AIY106" s="41"/>
      <c r="AIZ106" s="41"/>
      <c r="AJA106" s="41"/>
      <c r="AJB106" s="41"/>
      <c r="AJC106" s="41"/>
      <c r="AJD106" s="41"/>
      <c r="AJE106" s="41"/>
      <c r="AJF106" s="41"/>
      <c r="AJG106" s="41"/>
      <c r="AJH106" s="41"/>
      <c r="AJI106" s="41"/>
      <c r="AJJ106" s="41"/>
      <c r="AJK106" s="41"/>
      <c r="AJL106" s="41"/>
      <c r="AJM106" s="41"/>
      <c r="AJN106" s="41"/>
      <c r="AJO106" s="41"/>
      <c r="AJP106" s="41"/>
      <c r="AJQ106" s="41"/>
      <c r="AJR106" s="41"/>
      <c r="AJS106" s="41"/>
      <c r="AJT106" s="41"/>
      <c r="AJU106" s="41"/>
      <c r="AJV106" s="41"/>
      <c r="AJW106" s="41"/>
      <c r="AJX106" s="41"/>
      <c r="AJY106" s="41"/>
      <c r="AJZ106" s="41"/>
      <c r="AKA106" s="41"/>
      <c r="AKB106" s="41"/>
      <c r="AKC106" s="41"/>
      <c r="AKD106" s="41"/>
      <c r="AKE106" s="41"/>
      <c r="AKF106" s="41"/>
      <c r="AKG106" s="41"/>
      <c r="AKH106" s="41"/>
      <c r="AKI106" s="41"/>
      <c r="AKJ106" s="41"/>
      <c r="AKK106" s="41"/>
      <c r="AKL106" s="41"/>
      <c r="AKM106" s="41"/>
      <c r="AKN106" s="41"/>
      <c r="AKO106" s="41"/>
      <c r="AKP106" s="41"/>
      <c r="AKQ106" s="41"/>
      <c r="AKR106" s="41"/>
      <c r="AKS106" s="41"/>
      <c r="AKT106" s="41"/>
      <c r="AKU106" s="41"/>
      <c r="AKV106" s="41"/>
      <c r="AKW106" s="41"/>
      <c r="AKX106" s="41"/>
      <c r="AKY106" s="41"/>
      <c r="AKZ106" s="41"/>
      <c r="ALA106" s="41"/>
      <c r="ALB106" s="41"/>
      <c r="ALC106" s="41"/>
      <c r="ALD106" s="41"/>
      <c r="ALE106" s="41"/>
      <c r="ALF106" s="41"/>
      <c r="ALG106" s="41"/>
      <c r="ALH106" s="41"/>
      <c r="ALI106" s="41"/>
      <c r="ALJ106" s="41"/>
      <c r="ALK106" s="41"/>
      <c r="ALL106" s="41"/>
      <c r="ALM106" s="41"/>
      <c r="ALN106" s="41"/>
      <c r="ALO106" s="41"/>
      <c r="ALP106" s="41"/>
      <c r="ALQ106" s="41"/>
      <c r="ALR106" s="41"/>
      <c r="ALS106" s="41"/>
      <c r="ALT106" s="41"/>
      <c r="ALU106" s="41"/>
      <c r="ALV106" s="41"/>
      <c r="ALW106" s="41"/>
      <c r="ALX106" s="41"/>
      <c r="ALY106" s="41"/>
      <c r="ALZ106" s="41"/>
      <c r="AMA106" s="41"/>
      <c r="AMB106" s="41"/>
      <c r="AMC106" s="41"/>
      <c r="AMD106" s="41"/>
      <c r="AME106" s="41"/>
      <c r="AMF106" s="41"/>
      <c r="AMG106" s="41"/>
      <c r="AMH106" s="41"/>
      <c r="AMI106" s="41"/>
      <c r="AMJ106" s="41"/>
      <c r="AMK106" s="41"/>
      <c r="AML106" s="41"/>
      <c r="AMM106" s="41"/>
      <c r="AMN106" s="41"/>
      <c r="AMO106" s="41"/>
      <c r="AMP106" s="41"/>
      <c r="AMQ106" s="41"/>
      <c r="AMR106" s="41"/>
      <c r="AMS106" s="41"/>
      <c r="AMT106" s="41"/>
      <c r="AMU106" s="41"/>
      <c r="AMV106" s="41"/>
      <c r="AMW106" s="41"/>
      <c r="AMX106" s="41"/>
      <c r="AMY106" s="41"/>
      <c r="AMZ106" s="41"/>
      <c r="ANA106" s="41"/>
      <c r="ANB106" s="41"/>
      <c r="ANC106" s="41"/>
      <c r="AND106" s="41"/>
      <c r="ANE106" s="41"/>
      <c r="ANF106" s="41"/>
      <c r="ANG106" s="41"/>
      <c r="ANH106" s="41"/>
      <c r="ANI106" s="41"/>
      <c r="ANJ106" s="41"/>
      <c r="ANK106" s="41"/>
      <c r="ANL106" s="41"/>
      <c r="ANM106" s="41"/>
      <c r="ANN106" s="41"/>
      <c r="ANO106" s="41"/>
      <c r="ANP106" s="41"/>
      <c r="ANQ106" s="41"/>
      <c r="ANR106" s="41"/>
      <c r="ANS106" s="41"/>
      <c r="ANT106" s="41"/>
      <c r="ANU106" s="41"/>
      <c r="ANV106" s="41"/>
      <c r="ANW106" s="41"/>
      <c r="ANX106" s="41"/>
      <c r="ANY106" s="41"/>
      <c r="ANZ106" s="41"/>
      <c r="AOA106" s="41"/>
      <c r="AOB106" s="41"/>
      <c r="AOC106" s="41"/>
      <c r="AOD106" s="41"/>
      <c r="AOE106" s="41"/>
      <c r="AOF106" s="41"/>
      <c r="AOG106" s="41"/>
      <c r="AOH106" s="41"/>
      <c r="AOI106" s="41"/>
      <c r="AOJ106" s="41"/>
      <c r="AOK106" s="41"/>
      <c r="AOL106" s="41"/>
      <c r="AOM106" s="41"/>
      <c r="AON106" s="41"/>
      <c r="AOO106" s="41"/>
      <c r="AOP106" s="41"/>
      <c r="AOQ106" s="41"/>
      <c r="AOR106" s="41"/>
      <c r="AOS106" s="41"/>
      <c r="AOT106" s="41"/>
      <c r="AOU106" s="41"/>
      <c r="AOV106" s="41"/>
      <c r="AOW106" s="41"/>
      <c r="AOX106" s="41"/>
      <c r="AOY106" s="41"/>
      <c r="AOZ106" s="41"/>
      <c r="APA106" s="41"/>
      <c r="APB106" s="41"/>
      <c r="APC106" s="41"/>
      <c r="APD106" s="41"/>
      <c r="APE106" s="41"/>
      <c r="APF106" s="41"/>
      <c r="APG106" s="41"/>
      <c r="APH106" s="41"/>
      <c r="API106" s="41"/>
      <c r="APJ106" s="41"/>
      <c r="APK106" s="41"/>
      <c r="APL106" s="41"/>
      <c r="APM106" s="41"/>
      <c r="APN106" s="41"/>
      <c r="APO106" s="41"/>
      <c r="APP106" s="41"/>
      <c r="APQ106" s="41"/>
      <c r="APR106" s="41"/>
      <c r="APS106" s="41"/>
      <c r="APT106" s="41"/>
      <c r="APU106" s="41"/>
      <c r="APV106" s="41"/>
      <c r="APW106" s="41"/>
      <c r="APX106" s="41"/>
      <c r="APY106" s="41"/>
      <c r="APZ106" s="41"/>
      <c r="AQA106" s="41"/>
      <c r="AQB106" s="41"/>
      <c r="AQC106" s="41"/>
      <c r="AQD106" s="41"/>
      <c r="AQE106" s="41"/>
      <c r="AQF106" s="41"/>
      <c r="AQG106" s="41"/>
      <c r="AQH106" s="41"/>
      <c r="AQI106" s="41"/>
      <c r="AQJ106" s="41"/>
      <c r="AQK106" s="41"/>
      <c r="AQL106" s="41"/>
      <c r="AQM106" s="41"/>
      <c r="AQN106" s="41"/>
      <c r="AQO106" s="41"/>
      <c r="AQP106" s="41"/>
      <c r="AQQ106" s="41"/>
      <c r="AQR106" s="41"/>
      <c r="AQS106" s="41"/>
      <c r="AQT106" s="41"/>
      <c r="AQU106" s="41"/>
      <c r="AQV106" s="41"/>
      <c r="AQW106" s="41"/>
      <c r="AQX106" s="41"/>
      <c r="AQY106" s="41"/>
      <c r="AQZ106" s="41"/>
      <c r="ARA106" s="41"/>
      <c r="ARB106" s="41"/>
      <c r="ARC106" s="41"/>
      <c r="ARD106" s="41"/>
      <c r="ARE106" s="41"/>
      <c r="ARF106" s="41"/>
      <c r="ARG106" s="41"/>
      <c r="ARH106" s="41"/>
      <c r="ARI106" s="41"/>
      <c r="ARJ106" s="41"/>
      <c r="ARK106" s="41"/>
      <c r="ARL106" s="41"/>
      <c r="ARM106" s="41"/>
      <c r="ARN106" s="41"/>
      <c r="ARO106" s="41"/>
      <c r="ARP106" s="41"/>
      <c r="ARQ106" s="41"/>
      <c r="ARR106" s="41"/>
      <c r="ARS106" s="41"/>
      <c r="ART106" s="41"/>
      <c r="ARU106" s="41"/>
      <c r="ARV106" s="41"/>
      <c r="ARW106" s="41"/>
      <c r="ARX106" s="41"/>
      <c r="ARY106" s="41"/>
      <c r="ARZ106" s="41"/>
      <c r="ASA106" s="41"/>
      <c r="ASB106" s="41"/>
      <c r="ASC106" s="41"/>
      <c r="ASD106" s="41"/>
      <c r="ASE106" s="41"/>
      <c r="ASF106" s="41"/>
      <c r="ASG106" s="41"/>
      <c r="ASH106" s="41"/>
      <c r="ASI106" s="41"/>
      <c r="ASJ106" s="41"/>
      <c r="ASK106" s="41"/>
      <c r="ASL106" s="41"/>
      <c r="ASM106" s="41"/>
      <c r="ASN106" s="41"/>
      <c r="ASO106" s="41"/>
      <c r="ASP106" s="41"/>
      <c r="ASQ106" s="41"/>
      <c r="ASR106" s="41"/>
      <c r="ASS106" s="41"/>
      <c r="AST106" s="41"/>
      <c r="ASU106" s="41"/>
      <c r="ASV106" s="41"/>
      <c r="ASW106" s="41"/>
      <c r="ASX106" s="41"/>
      <c r="ASY106" s="41"/>
      <c r="ASZ106" s="41"/>
      <c r="ATA106" s="41"/>
      <c r="ATB106" s="41"/>
      <c r="ATC106" s="41"/>
      <c r="ATD106" s="41"/>
      <c r="ATE106" s="41"/>
      <c r="ATF106" s="41"/>
      <c r="ATG106" s="41"/>
      <c r="ATH106" s="41"/>
      <c r="ATI106" s="41"/>
      <c r="ATJ106" s="41"/>
      <c r="ATK106" s="41"/>
      <c r="ATL106" s="41"/>
      <c r="ATM106" s="41"/>
      <c r="ATN106" s="41"/>
      <c r="ATO106" s="41"/>
      <c r="ATP106" s="41"/>
      <c r="ATQ106" s="41"/>
      <c r="ATR106" s="41"/>
      <c r="ATS106" s="41"/>
      <c r="ATT106" s="41"/>
      <c r="ATU106" s="41"/>
      <c r="ATV106" s="41"/>
      <c r="ATW106" s="41"/>
      <c r="ATX106" s="41"/>
      <c r="ATY106" s="41"/>
      <c r="ATZ106" s="41"/>
      <c r="AUA106" s="41"/>
      <c r="AUB106" s="41"/>
      <c r="AUC106" s="41"/>
      <c r="AUD106" s="41"/>
      <c r="AUE106" s="41"/>
      <c r="AUF106" s="41"/>
      <c r="AUG106" s="41"/>
      <c r="AUH106" s="41"/>
      <c r="AUI106" s="41"/>
      <c r="AUJ106" s="41"/>
      <c r="AUK106" s="41"/>
      <c r="AUL106" s="41"/>
      <c r="AUM106" s="41"/>
      <c r="AUN106" s="41"/>
      <c r="AUO106" s="41"/>
      <c r="AUP106" s="41"/>
      <c r="AUQ106" s="41"/>
      <c r="AUR106" s="41"/>
      <c r="AUS106" s="41"/>
      <c r="AUT106" s="41"/>
      <c r="AUU106" s="41"/>
      <c r="AUV106" s="41"/>
      <c r="AUW106" s="41"/>
      <c r="AUX106" s="41"/>
      <c r="AUY106" s="41"/>
      <c r="AUZ106" s="41"/>
      <c r="AVA106" s="41"/>
      <c r="AVB106" s="41"/>
      <c r="AVC106" s="41"/>
      <c r="AVD106" s="41"/>
      <c r="AVE106" s="41"/>
      <c r="AVF106" s="41"/>
      <c r="AVG106" s="41"/>
      <c r="AVH106" s="41"/>
      <c r="AVI106" s="41"/>
      <c r="AVJ106" s="41"/>
      <c r="AVK106" s="41"/>
      <c r="AVL106" s="41"/>
      <c r="AVM106" s="41"/>
      <c r="AVN106" s="41"/>
      <c r="AVO106" s="41"/>
      <c r="AVP106" s="41"/>
      <c r="AVQ106" s="41"/>
      <c r="AVR106" s="41"/>
      <c r="AVS106" s="41"/>
      <c r="AVT106" s="41"/>
      <c r="AVU106" s="41"/>
      <c r="AVV106" s="41"/>
      <c r="AVW106" s="41"/>
      <c r="AVX106" s="41"/>
      <c r="AVY106" s="41"/>
      <c r="AVZ106" s="41"/>
      <c r="AWA106" s="41"/>
      <c r="AWB106" s="41"/>
      <c r="AWC106" s="41"/>
      <c r="AWD106" s="41"/>
      <c r="AWE106" s="41"/>
      <c r="AWF106" s="41"/>
      <c r="AWG106" s="41"/>
      <c r="AWH106" s="41"/>
      <c r="AWI106" s="41"/>
      <c r="AWJ106" s="41"/>
      <c r="AWK106" s="41"/>
      <c r="AWL106" s="41"/>
      <c r="AWM106" s="41"/>
      <c r="AWN106" s="41"/>
      <c r="AWO106" s="41"/>
      <c r="AWP106" s="41"/>
      <c r="AWQ106" s="41"/>
      <c r="AWR106" s="41"/>
      <c r="AWS106" s="41"/>
      <c r="AWT106" s="41"/>
      <c r="AWU106" s="41"/>
      <c r="AWV106" s="41"/>
      <c r="AWW106" s="41"/>
      <c r="AWX106" s="41"/>
      <c r="AWY106" s="41"/>
      <c r="AWZ106" s="41"/>
      <c r="AXA106" s="41"/>
      <c r="AXB106" s="41"/>
      <c r="AXC106" s="41"/>
      <c r="AXD106" s="41"/>
      <c r="AXE106" s="41"/>
      <c r="AXF106" s="41"/>
      <c r="AXG106" s="41"/>
      <c r="AXH106" s="41"/>
      <c r="AXI106" s="41"/>
      <c r="AXJ106" s="41"/>
      <c r="AXK106" s="41"/>
      <c r="AXL106" s="41"/>
      <c r="AXM106" s="41"/>
      <c r="AXN106" s="41"/>
      <c r="AXO106" s="41"/>
      <c r="AXP106" s="41"/>
      <c r="AXQ106" s="41"/>
      <c r="AXR106" s="41"/>
      <c r="AXS106" s="41"/>
      <c r="AXT106" s="41"/>
      <c r="AXU106" s="41"/>
      <c r="AXV106" s="41"/>
      <c r="AXW106" s="41"/>
      <c r="AXX106" s="41"/>
      <c r="AXY106" s="41"/>
      <c r="AXZ106" s="41"/>
      <c r="AYA106" s="41"/>
      <c r="AYB106" s="41"/>
      <c r="AYC106" s="41"/>
      <c r="AYD106" s="41"/>
      <c r="AYE106" s="41"/>
      <c r="AYF106" s="41"/>
      <c r="AYG106" s="41"/>
      <c r="AYH106" s="41"/>
      <c r="AYI106" s="41"/>
      <c r="AYJ106" s="41"/>
      <c r="AYK106" s="41"/>
      <c r="AYL106" s="41"/>
      <c r="AYM106" s="41"/>
      <c r="AYN106" s="41"/>
      <c r="AYO106" s="41"/>
      <c r="AYP106" s="41"/>
      <c r="AYQ106" s="41"/>
      <c r="AYR106" s="41"/>
      <c r="AYS106" s="41"/>
      <c r="AYT106" s="41"/>
      <c r="AYU106" s="41"/>
      <c r="AYV106" s="41"/>
      <c r="AYW106" s="41"/>
      <c r="AYX106" s="41"/>
      <c r="AYY106" s="41"/>
      <c r="AYZ106" s="41"/>
      <c r="AZA106" s="41"/>
      <c r="AZB106" s="41"/>
      <c r="AZC106" s="41"/>
      <c r="AZD106" s="41"/>
      <c r="AZE106" s="41"/>
      <c r="AZF106" s="41"/>
      <c r="AZG106" s="41"/>
      <c r="AZH106" s="41"/>
      <c r="AZI106" s="41"/>
      <c r="AZJ106" s="41"/>
      <c r="AZK106" s="41"/>
      <c r="AZL106" s="41"/>
      <c r="AZM106" s="41"/>
      <c r="AZN106" s="41"/>
      <c r="AZO106" s="41"/>
      <c r="AZP106" s="41"/>
      <c r="AZQ106" s="41"/>
      <c r="AZR106" s="41"/>
      <c r="AZS106" s="41"/>
      <c r="AZT106" s="41"/>
      <c r="AZU106" s="41"/>
      <c r="AZV106" s="41"/>
      <c r="AZW106" s="41"/>
      <c r="AZX106" s="41"/>
      <c r="AZY106" s="41"/>
      <c r="AZZ106" s="41"/>
      <c r="BAA106" s="41"/>
      <c r="BAB106" s="41"/>
      <c r="BAC106" s="41"/>
      <c r="BAD106" s="41"/>
      <c r="BAE106" s="41"/>
      <c r="BAF106" s="41"/>
      <c r="BAG106" s="41"/>
      <c r="BAH106" s="41"/>
      <c r="BAI106" s="41"/>
      <c r="BAJ106" s="41"/>
      <c r="BAK106" s="41"/>
      <c r="BAL106" s="41"/>
      <c r="BAM106" s="41"/>
      <c r="BAN106" s="41"/>
      <c r="BAO106" s="41"/>
      <c r="BAP106" s="41"/>
      <c r="BAQ106" s="41"/>
      <c r="BAR106" s="41"/>
      <c r="BAS106" s="41"/>
      <c r="BAT106" s="41"/>
      <c r="BAU106" s="41"/>
      <c r="BAV106" s="41"/>
      <c r="BAW106" s="41"/>
      <c r="BAX106" s="41"/>
      <c r="BAY106" s="41"/>
      <c r="BAZ106" s="41"/>
      <c r="BBA106" s="41"/>
      <c r="BBB106" s="41"/>
      <c r="BBC106" s="41"/>
      <c r="BBD106" s="41"/>
      <c r="BBE106" s="41"/>
      <c r="BBF106" s="41"/>
      <c r="BBG106" s="41"/>
      <c r="BBH106" s="41"/>
      <c r="BBI106" s="41"/>
      <c r="BBJ106" s="41"/>
      <c r="BBK106" s="41"/>
      <c r="BBL106" s="41"/>
      <c r="BBM106" s="41"/>
      <c r="BBN106" s="41"/>
      <c r="BBO106" s="41"/>
      <c r="BBP106" s="41"/>
      <c r="BBQ106" s="41"/>
      <c r="BBR106" s="41"/>
      <c r="BBS106" s="41"/>
      <c r="BBT106" s="41"/>
      <c r="BBU106" s="41"/>
      <c r="BBV106" s="41"/>
      <c r="BBW106" s="41"/>
      <c r="BBX106" s="41"/>
      <c r="BBY106" s="41"/>
      <c r="BBZ106" s="41"/>
      <c r="BCA106" s="41"/>
      <c r="BCB106" s="41"/>
      <c r="BCC106" s="41"/>
      <c r="BCD106" s="41"/>
      <c r="BCE106" s="41"/>
      <c r="BCF106" s="41"/>
      <c r="BCG106" s="41"/>
      <c r="BCH106" s="41"/>
      <c r="BCI106" s="41"/>
      <c r="BCJ106" s="41"/>
      <c r="BCK106" s="41"/>
      <c r="BCL106" s="41"/>
      <c r="BCM106" s="41"/>
      <c r="BCN106" s="41"/>
      <c r="BCO106" s="41"/>
      <c r="BCP106" s="41"/>
      <c r="BCQ106" s="41"/>
      <c r="BCR106" s="41"/>
      <c r="BCS106" s="41"/>
      <c r="BCT106" s="41"/>
      <c r="BCU106" s="41"/>
      <c r="BCV106" s="41"/>
      <c r="BCW106" s="41"/>
      <c r="BCX106" s="41"/>
      <c r="BCY106" s="41"/>
      <c r="BCZ106" s="41"/>
      <c r="BDA106" s="41"/>
      <c r="BDB106" s="41"/>
      <c r="BDC106" s="41"/>
      <c r="BDD106" s="41"/>
      <c r="BDE106" s="41"/>
      <c r="BDF106" s="41"/>
      <c r="BDG106" s="41"/>
      <c r="BDH106" s="41"/>
      <c r="BDI106" s="41"/>
      <c r="BDJ106" s="41"/>
      <c r="BDK106" s="41"/>
      <c r="BDL106" s="41"/>
      <c r="BDM106" s="41"/>
      <c r="BDN106" s="41"/>
      <c r="BDO106" s="41"/>
      <c r="BDP106" s="41"/>
      <c r="BDQ106" s="41"/>
      <c r="BDR106" s="41"/>
      <c r="BDS106" s="41"/>
      <c r="BDT106" s="41"/>
      <c r="BDU106" s="41"/>
      <c r="BDV106" s="41"/>
      <c r="BDW106" s="41"/>
      <c r="BDX106" s="41"/>
      <c r="BDY106" s="41"/>
      <c r="BDZ106" s="41"/>
      <c r="BEA106" s="41"/>
      <c r="BEB106" s="41"/>
      <c r="BEC106" s="41"/>
      <c r="BED106" s="41"/>
      <c r="BEE106" s="41"/>
      <c r="BEF106" s="41"/>
      <c r="BEG106" s="41"/>
      <c r="BEH106" s="41"/>
      <c r="BEI106" s="41"/>
      <c r="BEJ106" s="41"/>
      <c r="BEK106" s="41"/>
      <c r="BEL106" s="41"/>
      <c r="BEM106" s="41"/>
      <c r="BEN106" s="41"/>
      <c r="BEO106" s="41"/>
      <c r="BEP106" s="41"/>
      <c r="BEQ106" s="41"/>
      <c r="BER106" s="41"/>
      <c r="BES106" s="41"/>
      <c r="BET106" s="41"/>
      <c r="BEU106" s="41"/>
      <c r="BEV106" s="41"/>
      <c r="BEW106" s="41"/>
      <c r="BEX106" s="41"/>
      <c r="BEY106" s="41"/>
      <c r="BEZ106" s="41"/>
      <c r="BFA106" s="41"/>
      <c r="BFB106" s="41"/>
      <c r="BFC106" s="41"/>
      <c r="BFD106" s="41"/>
      <c r="BFE106" s="41"/>
      <c r="BFF106" s="41"/>
      <c r="BFG106" s="41"/>
      <c r="BFH106" s="41"/>
      <c r="BFI106" s="41"/>
      <c r="BFJ106" s="41"/>
      <c r="BFK106" s="41"/>
      <c r="BFL106" s="41"/>
      <c r="BFM106" s="41"/>
      <c r="BFN106" s="41"/>
      <c r="BFO106" s="41"/>
      <c r="BFP106" s="41"/>
      <c r="BFQ106" s="41"/>
      <c r="BFR106" s="41"/>
      <c r="BFS106" s="41"/>
      <c r="BFT106" s="41"/>
      <c r="BFU106" s="41"/>
      <c r="BFV106" s="41"/>
      <c r="BFW106" s="41"/>
      <c r="BFX106" s="41"/>
      <c r="BFY106" s="41"/>
      <c r="BFZ106" s="41"/>
      <c r="BGA106" s="41"/>
      <c r="BGB106" s="41"/>
      <c r="BGC106" s="41"/>
      <c r="BGD106" s="41"/>
      <c r="BGE106" s="41"/>
      <c r="BGF106" s="41"/>
      <c r="BGG106" s="41"/>
      <c r="BGH106" s="41"/>
      <c r="BGI106" s="41"/>
      <c r="BGJ106" s="41"/>
      <c r="BGK106" s="41"/>
      <c r="BGL106" s="41"/>
      <c r="BGM106" s="41"/>
      <c r="BGN106" s="41"/>
      <c r="BGO106" s="41"/>
      <c r="BGP106" s="41"/>
      <c r="BGQ106" s="41"/>
      <c r="BGR106" s="41"/>
      <c r="BGS106" s="41"/>
      <c r="BGT106" s="41"/>
      <c r="BGU106" s="41"/>
      <c r="BGV106" s="41"/>
      <c r="BGW106" s="41"/>
      <c r="BGX106" s="41"/>
      <c r="BGY106" s="41"/>
      <c r="BGZ106" s="41"/>
      <c r="BHA106" s="41"/>
      <c r="BHB106" s="41"/>
      <c r="BHC106" s="41"/>
      <c r="BHD106" s="41"/>
      <c r="BHE106" s="41"/>
      <c r="BHF106" s="41"/>
      <c r="BHG106" s="41"/>
      <c r="BHH106" s="41"/>
      <c r="BHI106" s="41"/>
      <c r="BHJ106" s="41"/>
      <c r="BHK106" s="41"/>
      <c r="BHL106" s="41"/>
      <c r="BHM106" s="41"/>
      <c r="BHN106" s="41"/>
      <c r="BHO106" s="41"/>
      <c r="BHP106" s="41"/>
      <c r="BHQ106" s="41"/>
      <c r="BHR106" s="41"/>
      <c r="BHS106" s="41"/>
      <c r="BHT106" s="41"/>
      <c r="BHU106" s="41"/>
      <c r="BHV106" s="41"/>
      <c r="BHW106" s="41"/>
      <c r="BHX106" s="41"/>
      <c r="BHY106" s="41"/>
      <c r="BHZ106" s="41"/>
      <c r="BIA106" s="41"/>
      <c r="BIB106" s="41"/>
      <c r="BIC106" s="41"/>
      <c r="BID106" s="41"/>
      <c r="BIE106" s="41"/>
      <c r="BIF106" s="41"/>
      <c r="BIG106" s="41"/>
      <c r="BIH106" s="41"/>
      <c r="BII106" s="41"/>
      <c r="BIJ106" s="41"/>
      <c r="BIK106" s="41"/>
      <c r="BIL106" s="41"/>
      <c r="BIM106" s="41"/>
      <c r="BIN106" s="41"/>
      <c r="BIO106" s="41"/>
      <c r="BIP106" s="41"/>
      <c r="BIQ106" s="41"/>
      <c r="BIR106" s="41"/>
      <c r="BIS106" s="41"/>
      <c r="BIT106" s="41"/>
      <c r="BIU106" s="41"/>
      <c r="BIV106" s="41"/>
      <c r="BIW106" s="41"/>
      <c r="BIX106" s="41"/>
      <c r="BIY106" s="41"/>
      <c r="BIZ106" s="41"/>
      <c r="BJA106" s="41"/>
      <c r="BJB106" s="41"/>
      <c r="BJC106" s="41"/>
      <c r="BJD106" s="41"/>
      <c r="BJE106" s="41"/>
      <c r="BJF106" s="41"/>
      <c r="BJG106" s="41"/>
      <c r="BJH106" s="41"/>
      <c r="BJI106" s="41"/>
      <c r="BJJ106" s="41"/>
      <c r="BJK106" s="41"/>
      <c r="BJL106" s="41"/>
      <c r="BJM106" s="41"/>
      <c r="BJN106" s="41"/>
      <c r="BJO106" s="41"/>
      <c r="BJP106" s="41"/>
      <c r="BJQ106" s="41"/>
      <c r="BJR106" s="41"/>
      <c r="BJS106" s="41"/>
      <c r="BJT106" s="41"/>
      <c r="BJU106" s="41"/>
      <c r="BJV106" s="41"/>
      <c r="BJW106" s="41"/>
      <c r="BJX106" s="41"/>
      <c r="BJY106" s="41"/>
      <c r="BJZ106" s="41"/>
      <c r="BKA106" s="41"/>
      <c r="BKB106" s="41"/>
      <c r="BKC106" s="41"/>
      <c r="BKD106" s="41"/>
      <c r="BKE106" s="41"/>
      <c r="BKF106" s="41"/>
      <c r="BKG106" s="41"/>
      <c r="BKH106" s="41"/>
      <c r="BKI106" s="41"/>
      <c r="BKJ106" s="41"/>
      <c r="BKK106" s="41"/>
      <c r="BKL106" s="41"/>
      <c r="BKM106" s="41"/>
      <c r="BKN106" s="41"/>
      <c r="BKO106" s="41"/>
      <c r="BKP106" s="41"/>
      <c r="BKQ106" s="41"/>
      <c r="BKR106" s="41"/>
      <c r="BKS106" s="41"/>
      <c r="BKT106" s="41"/>
      <c r="BKU106" s="41"/>
      <c r="BKV106" s="41"/>
      <c r="BKW106" s="41"/>
      <c r="BKX106" s="41"/>
      <c r="BKY106" s="41"/>
      <c r="BKZ106" s="41"/>
      <c r="BLA106" s="41"/>
      <c r="BLB106" s="41"/>
      <c r="BLC106" s="41"/>
      <c r="BLD106" s="41"/>
      <c r="BLE106" s="41"/>
      <c r="BLF106" s="41"/>
      <c r="BLG106" s="41"/>
      <c r="BLH106" s="41"/>
      <c r="BLI106" s="41"/>
      <c r="BLJ106" s="41"/>
      <c r="BLK106" s="41"/>
      <c r="BLL106" s="41"/>
      <c r="BLM106" s="41"/>
      <c r="BLN106" s="41"/>
      <c r="BLO106" s="41"/>
      <c r="BLP106" s="41"/>
      <c r="BLQ106" s="41"/>
      <c r="BLR106" s="41"/>
      <c r="BLS106" s="41"/>
      <c r="BLT106" s="41"/>
      <c r="BLU106" s="41"/>
      <c r="BLV106" s="41"/>
      <c r="BLW106" s="41"/>
      <c r="BLX106" s="41"/>
      <c r="BLY106" s="41"/>
      <c r="BLZ106" s="41"/>
      <c r="BMA106" s="41"/>
      <c r="BMB106" s="41"/>
      <c r="BMC106" s="41"/>
      <c r="BMD106" s="41"/>
      <c r="BME106" s="41"/>
      <c r="BMF106" s="41"/>
      <c r="BMG106" s="41"/>
      <c r="BMH106" s="41"/>
      <c r="BMI106" s="41"/>
      <c r="BMJ106" s="41"/>
      <c r="BMK106" s="41"/>
      <c r="BML106" s="41"/>
      <c r="BMM106" s="41"/>
      <c r="BMN106" s="41"/>
      <c r="BMO106" s="41"/>
      <c r="BMP106" s="41"/>
      <c r="BMQ106" s="41"/>
      <c r="BMR106" s="41"/>
      <c r="BMS106" s="41"/>
      <c r="BMT106" s="41"/>
      <c r="BMU106" s="41"/>
      <c r="BMV106" s="41"/>
      <c r="BMW106" s="41"/>
      <c r="BMX106" s="41"/>
      <c r="BMY106" s="41"/>
      <c r="BMZ106" s="41"/>
      <c r="BNA106" s="41"/>
      <c r="BNB106" s="41"/>
      <c r="BNC106" s="41"/>
      <c r="BND106" s="41"/>
      <c r="BNE106" s="41"/>
      <c r="BNF106" s="41"/>
      <c r="BNG106" s="41"/>
      <c r="BNH106" s="41"/>
      <c r="BNI106" s="41"/>
      <c r="BNJ106" s="41"/>
      <c r="BNK106" s="41"/>
      <c r="BNL106" s="41"/>
      <c r="BNM106" s="41"/>
      <c r="BNN106" s="41"/>
      <c r="BNO106" s="41"/>
      <c r="BNP106" s="41"/>
      <c r="BNQ106" s="41"/>
      <c r="BNR106" s="41"/>
      <c r="BNS106" s="41"/>
      <c r="BNT106" s="41"/>
      <c r="BNU106" s="41"/>
      <c r="BNV106" s="41"/>
      <c r="BNW106" s="41"/>
      <c r="BNX106" s="41"/>
      <c r="BNY106" s="41"/>
      <c r="BNZ106" s="41"/>
      <c r="BOA106" s="41"/>
      <c r="BOB106" s="41"/>
      <c r="BOC106" s="41"/>
      <c r="BOD106" s="41"/>
      <c r="BOE106" s="41"/>
      <c r="BOF106" s="41"/>
      <c r="BOG106" s="41"/>
      <c r="BOH106" s="41"/>
      <c r="BOI106" s="41"/>
      <c r="BOJ106" s="41"/>
      <c r="BOK106" s="41"/>
      <c r="BOL106" s="41"/>
      <c r="BOM106" s="41"/>
      <c r="BON106" s="41"/>
      <c r="BOO106" s="41"/>
      <c r="BOP106" s="41"/>
      <c r="BOQ106" s="41"/>
      <c r="BOR106" s="41"/>
      <c r="BOS106" s="41"/>
      <c r="BOT106" s="41"/>
      <c r="BOU106" s="41"/>
      <c r="BOV106" s="41"/>
      <c r="BOW106" s="41"/>
      <c r="BOX106" s="41"/>
      <c r="BOY106" s="41"/>
      <c r="BOZ106" s="41"/>
      <c r="BPA106" s="41"/>
      <c r="BPB106" s="41"/>
      <c r="BPC106" s="41"/>
      <c r="BPD106" s="41"/>
      <c r="BPE106" s="41"/>
      <c r="BPF106" s="41"/>
      <c r="BPG106" s="41"/>
      <c r="BPH106" s="41"/>
      <c r="BPI106" s="41"/>
      <c r="BPJ106" s="41"/>
      <c r="BPK106" s="41"/>
      <c r="BPL106" s="41"/>
      <c r="BPM106" s="41"/>
      <c r="BPN106" s="41"/>
      <c r="BPO106" s="41"/>
      <c r="BPP106" s="41"/>
      <c r="BPQ106" s="41"/>
      <c r="BPR106" s="41"/>
      <c r="BPS106" s="41"/>
      <c r="BPT106" s="41"/>
      <c r="BPU106" s="41"/>
      <c r="BPV106" s="41"/>
      <c r="BPW106" s="41"/>
      <c r="BPX106" s="41"/>
      <c r="BPY106" s="41"/>
      <c r="BPZ106" s="41"/>
      <c r="BQA106" s="41"/>
      <c r="BQB106" s="41"/>
      <c r="BQC106" s="41"/>
      <c r="BQD106" s="41"/>
      <c r="BQE106" s="41"/>
      <c r="BQF106" s="41"/>
      <c r="BQG106" s="41"/>
      <c r="BQH106" s="41"/>
      <c r="BQI106" s="41"/>
      <c r="BQJ106" s="41"/>
      <c r="BQK106" s="41"/>
      <c r="BQL106" s="41"/>
      <c r="BQM106" s="41"/>
      <c r="BQN106" s="41"/>
      <c r="BQO106" s="41"/>
      <c r="BQP106" s="41"/>
      <c r="BQQ106" s="41"/>
      <c r="BQR106" s="41"/>
      <c r="BQS106" s="41"/>
      <c r="BQT106" s="41"/>
      <c r="BQU106" s="41"/>
      <c r="BQV106" s="41"/>
      <c r="BQW106" s="41"/>
      <c r="BQX106" s="41"/>
      <c r="BQY106" s="41"/>
      <c r="BQZ106" s="41"/>
      <c r="BRA106" s="41"/>
      <c r="BRB106" s="41"/>
      <c r="BRC106" s="41"/>
      <c r="BRD106" s="41"/>
      <c r="BRE106" s="41"/>
      <c r="BRF106" s="41"/>
      <c r="BRG106" s="41"/>
      <c r="BRH106" s="41"/>
      <c r="BRI106" s="41"/>
      <c r="BRJ106" s="41"/>
      <c r="BRK106" s="41"/>
      <c r="BRL106" s="41"/>
      <c r="BRM106" s="41"/>
      <c r="BRN106" s="41"/>
      <c r="BRO106" s="41"/>
      <c r="BRP106" s="41"/>
      <c r="BRQ106" s="41"/>
      <c r="BRR106" s="41"/>
      <c r="BRS106" s="41"/>
      <c r="BRT106" s="41"/>
      <c r="BRU106" s="41"/>
      <c r="BRV106" s="41"/>
      <c r="BRW106" s="41"/>
      <c r="BRX106" s="41"/>
      <c r="BRY106" s="41"/>
      <c r="BRZ106" s="41"/>
      <c r="BSA106" s="41"/>
      <c r="BSB106" s="41"/>
      <c r="BSC106" s="41"/>
      <c r="BSD106" s="41"/>
      <c r="BSE106" s="41"/>
      <c r="BSF106" s="41"/>
      <c r="BSG106" s="41"/>
      <c r="BSH106" s="41"/>
      <c r="BSI106" s="41"/>
      <c r="BSJ106" s="41"/>
      <c r="BSK106" s="41"/>
      <c r="BSL106" s="41"/>
      <c r="BSM106" s="41"/>
      <c r="BSN106" s="41"/>
      <c r="BSO106" s="41"/>
      <c r="BSP106" s="41"/>
      <c r="BSQ106" s="41"/>
      <c r="BSR106" s="41"/>
      <c r="BSS106" s="41"/>
      <c r="BST106" s="41"/>
      <c r="BSU106" s="41"/>
      <c r="BSV106" s="41"/>
      <c r="BSW106" s="41"/>
      <c r="BSX106" s="41"/>
      <c r="BSY106" s="41"/>
      <c r="BSZ106" s="41"/>
      <c r="BTA106" s="41"/>
      <c r="BTB106" s="41"/>
      <c r="BTC106" s="41"/>
      <c r="BTD106" s="41"/>
      <c r="BTE106" s="41"/>
      <c r="BTF106" s="41"/>
      <c r="BTG106" s="41"/>
      <c r="BTH106" s="41"/>
      <c r="BTI106" s="41"/>
      <c r="BTJ106" s="41"/>
      <c r="BTK106" s="41"/>
      <c r="BTL106" s="41"/>
      <c r="BTM106" s="41"/>
      <c r="BTN106" s="41"/>
      <c r="BTO106" s="41"/>
      <c r="BTP106" s="41"/>
      <c r="BTQ106" s="41"/>
      <c r="BTR106" s="41"/>
      <c r="BTS106" s="41"/>
      <c r="BTT106" s="41"/>
      <c r="BTU106" s="41"/>
      <c r="BTV106" s="41"/>
      <c r="BTW106" s="41"/>
      <c r="BTX106" s="41"/>
      <c r="BTY106" s="41"/>
      <c r="BTZ106" s="41"/>
      <c r="BUA106" s="41"/>
      <c r="BUB106" s="41"/>
      <c r="BUC106" s="41"/>
      <c r="BUD106" s="41"/>
      <c r="BUE106" s="41"/>
      <c r="BUF106" s="41"/>
      <c r="BUG106" s="41"/>
      <c r="BUH106" s="41"/>
      <c r="BUI106" s="41"/>
      <c r="BUJ106" s="41"/>
      <c r="BUK106" s="41"/>
      <c r="BUL106" s="41"/>
      <c r="BUM106" s="41"/>
      <c r="BUN106" s="41"/>
      <c r="BUO106" s="41"/>
      <c r="BUP106" s="41"/>
      <c r="BUQ106" s="41"/>
      <c r="BUR106" s="41"/>
      <c r="BUS106" s="41"/>
      <c r="BUT106" s="41"/>
      <c r="BUU106" s="41"/>
      <c r="BUV106" s="41"/>
      <c r="BUW106" s="41"/>
      <c r="BUX106" s="41"/>
      <c r="BUY106" s="41"/>
      <c r="BUZ106" s="41"/>
      <c r="BVA106" s="41"/>
      <c r="BVB106" s="41"/>
      <c r="BVC106" s="41"/>
      <c r="BVD106" s="41"/>
      <c r="BVE106" s="41"/>
      <c r="BVF106" s="41"/>
      <c r="BVG106" s="41"/>
      <c r="BVH106" s="41"/>
      <c r="BVI106" s="41"/>
      <c r="BVJ106" s="41"/>
      <c r="BVK106" s="41"/>
      <c r="BVL106" s="41"/>
      <c r="BVM106" s="41"/>
      <c r="BVN106" s="41"/>
      <c r="BVO106" s="41"/>
      <c r="BVP106" s="41"/>
      <c r="BVQ106" s="41"/>
      <c r="BVR106" s="41"/>
      <c r="BVS106" s="41"/>
      <c r="BVT106" s="41"/>
      <c r="BVU106" s="41"/>
      <c r="BVV106" s="41"/>
      <c r="BVW106" s="41"/>
      <c r="BVX106" s="41"/>
      <c r="BVY106" s="41"/>
      <c r="BVZ106" s="41"/>
      <c r="BWA106" s="41"/>
      <c r="BWB106" s="41"/>
      <c r="BWC106" s="41"/>
      <c r="BWD106" s="41"/>
      <c r="BWE106" s="41"/>
      <c r="BWF106" s="41"/>
      <c r="BWG106" s="41"/>
      <c r="BWH106" s="41"/>
      <c r="BWI106" s="41"/>
      <c r="BWJ106" s="41"/>
      <c r="BWK106" s="41"/>
      <c r="BWL106" s="41"/>
      <c r="BWM106" s="41"/>
      <c r="BWN106" s="41"/>
      <c r="BWO106" s="41"/>
      <c r="BWP106" s="41"/>
      <c r="BWQ106" s="41"/>
      <c r="BWR106" s="41"/>
      <c r="BWS106" s="41"/>
      <c r="BWT106" s="41"/>
      <c r="BWU106" s="41"/>
      <c r="BWV106" s="41"/>
      <c r="BWW106" s="41"/>
      <c r="BWX106" s="41"/>
      <c r="BWY106" s="41"/>
      <c r="BWZ106" s="41"/>
      <c r="BXA106" s="41"/>
      <c r="BXB106" s="41"/>
      <c r="BXC106" s="41"/>
      <c r="BXD106" s="41"/>
      <c r="BXE106" s="41"/>
      <c r="BXF106" s="41"/>
      <c r="BXG106" s="41"/>
      <c r="BXH106" s="41"/>
      <c r="BXI106" s="41"/>
      <c r="BXJ106" s="41"/>
      <c r="BXK106" s="41"/>
      <c r="BXL106" s="41"/>
      <c r="BXM106" s="41"/>
      <c r="BXN106" s="41"/>
      <c r="BXO106" s="41"/>
      <c r="BXP106" s="41"/>
      <c r="BXQ106" s="41"/>
      <c r="BXR106" s="41"/>
      <c r="BXS106" s="41"/>
      <c r="BXT106" s="41"/>
      <c r="BXU106" s="41"/>
      <c r="BXV106" s="41"/>
      <c r="BXW106" s="41"/>
      <c r="BXX106" s="41"/>
      <c r="BXY106" s="41"/>
      <c r="BXZ106" s="41"/>
      <c r="BYA106" s="41"/>
      <c r="BYB106" s="41"/>
      <c r="BYC106" s="41"/>
      <c r="BYD106" s="41"/>
      <c r="BYE106" s="41"/>
      <c r="BYF106" s="41"/>
      <c r="BYG106" s="41"/>
      <c r="BYH106" s="41"/>
      <c r="BYI106" s="41"/>
      <c r="BYJ106" s="41"/>
      <c r="BYK106" s="41"/>
      <c r="BYL106" s="41"/>
      <c r="BYM106" s="41"/>
      <c r="BYN106" s="41"/>
      <c r="BYO106" s="41"/>
      <c r="BYP106" s="41"/>
      <c r="BYQ106" s="41"/>
      <c r="BYR106" s="41"/>
      <c r="BYS106" s="41"/>
      <c r="BYT106" s="41"/>
      <c r="BYU106" s="41"/>
      <c r="BYV106" s="41"/>
      <c r="BYW106" s="41"/>
      <c r="BYX106" s="41"/>
      <c r="BYY106" s="41"/>
      <c r="BYZ106" s="41"/>
      <c r="BZA106" s="41"/>
      <c r="BZB106" s="41"/>
      <c r="BZC106" s="41"/>
      <c r="BZD106" s="41"/>
      <c r="BZE106" s="41"/>
      <c r="BZF106" s="41"/>
      <c r="BZG106" s="41"/>
      <c r="BZH106" s="41"/>
      <c r="BZI106" s="41"/>
      <c r="BZJ106" s="41"/>
      <c r="BZK106" s="41"/>
      <c r="BZL106" s="41"/>
      <c r="BZM106" s="41"/>
      <c r="BZN106" s="41"/>
      <c r="BZO106" s="41"/>
      <c r="BZP106" s="41"/>
      <c r="BZQ106" s="41"/>
      <c r="BZR106" s="41"/>
      <c r="BZS106" s="41"/>
      <c r="BZT106" s="41"/>
      <c r="BZU106" s="41"/>
      <c r="BZV106" s="41"/>
      <c r="BZW106" s="41"/>
      <c r="BZX106" s="41"/>
      <c r="BZY106" s="41"/>
      <c r="BZZ106" s="41"/>
      <c r="CAA106" s="41"/>
      <c r="CAB106" s="41"/>
      <c r="CAC106" s="41"/>
      <c r="CAD106" s="41"/>
      <c r="CAE106" s="41"/>
      <c r="CAF106" s="41"/>
      <c r="CAG106" s="41"/>
      <c r="CAH106" s="41"/>
      <c r="CAI106" s="41"/>
      <c r="CAJ106" s="41"/>
      <c r="CAK106" s="41"/>
      <c r="CAL106" s="41"/>
      <c r="CAM106" s="41"/>
      <c r="CAN106" s="41"/>
      <c r="CAO106" s="41"/>
      <c r="CAP106" s="41"/>
      <c r="CAQ106" s="41"/>
      <c r="CAR106" s="41"/>
      <c r="CAS106" s="41"/>
      <c r="CAT106" s="41"/>
      <c r="CAU106" s="41"/>
      <c r="CAV106" s="41"/>
      <c r="CAW106" s="41"/>
      <c r="CAX106" s="41"/>
      <c r="CAY106" s="41"/>
      <c r="CAZ106" s="41"/>
      <c r="CBA106" s="41"/>
      <c r="CBB106" s="41"/>
      <c r="CBC106" s="41"/>
      <c r="CBD106" s="41"/>
      <c r="CBE106" s="41"/>
      <c r="CBF106" s="41"/>
      <c r="CBG106" s="41"/>
      <c r="CBH106" s="41"/>
      <c r="CBI106" s="41"/>
      <c r="CBJ106" s="41"/>
      <c r="CBK106" s="41"/>
      <c r="CBL106" s="41"/>
      <c r="CBM106" s="41"/>
      <c r="CBN106" s="41"/>
      <c r="CBO106" s="41"/>
      <c r="CBP106" s="41"/>
      <c r="CBQ106" s="41"/>
      <c r="CBR106" s="41"/>
      <c r="CBS106" s="41"/>
      <c r="CBT106" s="41"/>
      <c r="CBU106" s="41"/>
      <c r="CBV106" s="41"/>
      <c r="CBW106" s="41"/>
      <c r="CBX106" s="41"/>
      <c r="CBY106" s="41"/>
      <c r="CBZ106" s="41"/>
      <c r="CCA106" s="41"/>
      <c r="CCB106" s="41"/>
      <c r="CCC106" s="41"/>
      <c r="CCD106" s="41"/>
      <c r="CCE106" s="41"/>
      <c r="CCF106" s="41"/>
      <c r="CCG106" s="41"/>
      <c r="CCH106" s="41"/>
      <c r="CCI106" s="41"/>
      <c r="CCJ106" s="41"/>
      <c r="CCK106" s="41"/>
      <c r="CCL106" s="41"/>
      <c r="CCM106" s="41"/>
      <c r="CCN106" s="41"/>
      <c r="CCO106" s="41"/>
      <c r="CCP106" s="41"/>
      <c r="CCQ106" s="41"/>
      <c r="CCR106" s="41"/>
      <c r="CCS106" s="41"/>
      <c r="CCT106" s="41"/>
      <c r="CCU106" s="41"/>
      <c r="CCV106" s="41"/>
      <c r="CCW106" s="41"/>
      <c r="CCX106" s="41"/>
      <c r="CCY106" s="41"/>
      <c r="CCZ106" s="41"/>
      <c r="CDA106" s="41"/>
      <c r="CDB106" s="41"/>
      <c r="CDC106" s="41"/>
      <c r="CDD106" s="41"/>
      <c r="CDE106" s="41"/>
      <c r="CDF106" s="41"/>
      <c r="CDG106" s="41"/>
      <c r="CDH106" s="41"/>
      <c r="CDI106" s="41"/>
      <c r="CDJ106" s="41"/>
      <c r="CDK106" s="41"/>
      <c r="CDL106" s="41"/>
      <c r="CDM106" s="41"/>
      <c r="CDN106" s="41"/>
      <c r="CDO106" s="41"/>
      <c r="CDP106" s="41"/>
      <c r="CDQ106" s="41"/>
      <c r="CDR106" s="41"/>
      <c r="CDS106" s="41"/>
      <c r="CDT106" s="41"/>
      <c r="CDU106" s="41"/>
      <c r="CDV106" s="41"/>
      <c r="CDW106" s="41"/>
      <c r="CDX106" s="41"/>
      <c r="CDY106" s="41"/>
      <c r="CDZ106" s="41"/>
      <c r="CEA106" s="41"/>
      <c r="CEB106" s="41"/>
      <c r="CEC106" s="41"/>
      <c r="CED106" s="41"/>
      <c r="CEE106" s="41"/>
      <c r="CEF106" s="41"/>
      <c r="CEG106" s="41"/>
      <c r="CEH106" s="41"/>
      <c r="CEI106" s="41"/>
      <c r="CEJ106" s="41"/>
      <c r="CEK106" s="41"/>
      <c r="CEL106" s="41"/>
      <c r="CEM106" s="41"/>
      <c r="CEN106" s="41"/>
      <c r="CEO106" s="41"/>
      <c r="CEP106" s="41"/>
      <c r="CEQ106" s="41"/>
      <c r="CER106" s="41"/>
      <c r="CES106" s="41"/>
      <c r="CET106" s="41"/>
      <c r="CEU106" s="41"/>
      <c r="CEV106" s="41"/>
      <c r="CEW106" s="41"/>
      <c r="CEX106" s="41"/>
      <c r="CEY106" s="41"/>
      <c r="CEZ106" s="41"/>
      <c r="CFA106" s="41"/>
      <c r="CFB106" s="41"/>
      <c r="CFC106" s="41"/>
      <c r="CFD106" s="41"/>
      <c r="CFE106" s="41"/>
      <c r="CFF106" s="41"/>
      <c r="CFG106" s="41"/>
      <c r="CFH106" s="41"/>
      <c r="CFI106" s="41"/>
      <c r="CFJ106" s="41"/>
      <c r="CFK106" s="41"/>
      <c r="CFL106" s="41"/>
      <c r="CFM106" s="41"/>
      <c r="CFN106" s="41"/>
      <c r="CFO106" s="41"/>
      <c r="CFP106" s="41"/>
      <c r="CFQ106" s="41"/>
      <c r="CFR106" s="41"/>
      <c r="CFS106" s="41"/>
      <c r="CFT106" s="41"/>
      <c r="CFU106" s="41"/>
      <c r="CFV106" s="41"/>
      <c r="CFW106" s="41"/>
      <c r="CFX106" s="41"/>
      <c r="CFY106" s="41"/>
      <c r="CFZ106" s="41"/>
      <c r="CGA106" s="41"/>
      <c r="CGB106" s="41"/>
      <c r="CGC106" s="41"/>
      <c r="CGD106" s="41"/>
      <c r="CGE106" s="41"/>
      <c r="CGF106" s="41"/>
      <c r="CGG106" s="41"/>
      <c r="CGH106" s="41"/>
      <c r="CGI106" s="41"/>
      <c r="CGJ106" s="41"/>
      <c r="CGK106" s="41"/>
      <c r="CGL106" s="41"/>
      <c r="CGM106" s="41"/>
      <c r="CGN106" s="41"/>
      <c r="CGO106" s="41"/>
      <c r="CGP106" s="41"/>
      <c r="CGQ106" s="41"/>
      <c r="CGR106" s="41"/>
      <c r="CGS106" s="41"/>
      <c r="CGT106" s="41"/>
      <c r="CGU106" s="41"/>
      <c r="CGV106" s="41"/>
      <c r="CGW106" s="41"/>
      <c r="CGX106" s="41"/>
      <c r="CGY106" s="41"/>
      <c r="CGZ106" s="41"/>
      <c r="CHA106" s="41"/>
      <c r="CHB106" s="41"/>
      <c r="CHC106" s="41"/>
      <c r="CHD106" s="41"/>
      <c r="CHE106" s="41"/>
      <c r="CHF106" s="41"/>
      <c r="CHG106" s="41"/>
      <c r="CHH106" s="41"/>
      <c r="CHI106" s="41"/>
      <c r="CHJ106" s="41"/>
      <c r="CHK106" s="41"/>
      <c r="CHL106" s="41"/>
      <c r="CHM106" s="41"/>
      <c r="CHN106" s="41"/>
      <c r="CHO106" s="41"/>
      <c r="CHP106" s="41"/>
      <c r="CHQ106" s="41"/>
      <c r="CHR106" s="41"/>
      <c r="CHS106" s="41"/>
      <c r="CHT106" s="41"/>
      <c r="CHU106" s="41"/>
      <c r="CHV106" s="41"/>
      <c r="CHW106" s="41"/>
      <c r="CHX106" s="41"/>
      <c r="CHY106" s="41"/>
      <c r="CHZ106" s="41"/>
      <c r="CIA106" s="41"/>
      <c r="CIB106" s="41"/>
      <c r="CIC106" s="41"/>
      <c r="CID106" s="41"/>
      <c r="CIE106" s="41"/>
      <c r="CIF106" s="41"/>
      <c r="CIG106" s="41"/>
      <c r="CIH106" s="41"/>
      <c r="CII106" s="41"/>
      <c r="CIJ106" s="41"/>
      <c r="CIK106" s="41"/>
      <c r="CIL106" s="41"/>
      <c r="CIM106" s="41"/>
      <c r="CIN106" s="41"/>
      <c r="CIO106" s="41"/>
      <c r="CIP106" s="41"/>
      <c r="CIQ106" s="41"/>
      <c r="CIR106" s="41"/>
      <c r="CIS106" s="41"/>
      <c r="CIT106" s="41"/>
      <c r="CIU106" s="41"/>
      <c r="CIV106" s="41"/>
      <c r="CIW106" s="41"/>
      <c r="CIX106" s="41"/>
      <c r="CIY106" s="41"/>
      <c r="CIZ106" s="41"/>
      <c r="CJA106" s="41"/>
      <c r="CJB106" s="41"/>
      <c r="CJC106" s="41"/>
      <c r="CJD106" s="41"/>
      <c r="CJE106" s="41"/>
      <c r="CJF106" s="41"/>
      <c r="CJG106" s="41"/>
      <c r="CJH106" s="41"/>
      <c r="CJI106" s="41"/>
      <c r="CJJ106" s="41"/>
      <c r="CJK106" s="41"/>
      <c r="CJL106" s="41"/>
      <c r="CJM106" s="41"/>
      <c r="CJN106" s="41"/>
      <c r="CJO106" s="41"/>
      <c r="CJP106" s="41"/>
      <c r="CJQ106" s="41"/>
      <c r="CJR106" s="41"/>
      <c r="CJS106" s="41"/>
      <c r="CJT106" s="41"/>
      <c r="CJU106" s="41"/>
      <c r="CJV106" s="41"/>
      <c r="CJW106" s="41"/>
      <c r="CJX106" s="41"/>
      <c r="CJY106" s="41"/>
      <c r="CJZ106" s="41"/>
      <c r="CKA106" s="41"/>
      <c r="CKB106" s="41"/>
      <c r="CKC106" s="41"/>
      <c r="CKD106" s="41"/>
      <c r="CKE106" s="41"/>
      <c r="CKF106" s="41"/>
      <c r="CKG106" s="41"/>
      <c r="CKH106" s="41"/>
      <c r="CKI106" s="41"/>
      <c r="CKJ106" s="41"/>
      <c r="CKK106" s="41"/>
      <c r="CKL106" s="41"/>
      <c r="CKM106" s="41"/>
      <c r="CKN106" s="41"/>
      <c r="CKO106" s="41"/>
      <c r="CKP106" s="41"/>
      <c r="CKQ106" s="41"/>
      <c r="CKR106" s="41"/>
      <c r="CKS106" s="41"/>
      <c r="CKT106" s="41"/>
      <c r="CKU106" s="41"/>
      <c r="CKV106" s="41"/>
      <c r="CKW106" s="41"/>
      <c r="CKX106" s="41"/>
      <c r="CKY106" s="41"/>
      <c r="CKZ106" s="41"/>
      <c r="CLA106" s="41"/>
      <c r="CLB106" s="41"/>
      <c r="CLC106" s="41"/>
      <c r="CLD106" s="41"/>
      <c r="CLE106" s="41"/>
      <c r="CLF106" s="41"/>
      <c r="CLG106" s="41"/>
      <c r="CLH106" s="41"/>
      <c r="CLI106" s="41"/>
      <c r="CLJ106" s="41"/>
      <c r="CLK106" s="41"/>
      <c r="CLL106" s="41"/>
      <c r="CLM106" s="41"/>
      <c r="CLN106" s="41"/>
      <c r="CLO106" s="41"/>
      <c r="CLP106" s="41"/>
      <c r="CLQ106" s="41"/>
      <c r="CLR106" s="41"/>
      <c r="CLS106" s="41"/>
      <c r="CLT106" s="41"/>
      <c r="CLU106" s="41"/>
      <c r="CLV106" s="41"/>
      <c r="CLW106" s="41"/>
      <c r="CLX106" s="41"/>
      <c r="CLY106" s="41"/>
      <c r="CLZ106" s="41"/>
      <c r="CMA106" s="41"/>
      <c r="CMB106" s="41"/>
      <c r="CMC106" s="41"/>
      <c r="CMD106" s="41"/>
      <c r="CME106" s="41"/>
      <c r="CMF106" s="41"/>
      <c r="CMG106" s="41"/>
      <c r="CMH106" s="41"/>
      <c r="CMI106" s="41"/>
      <c r="CMJ106" s="41"/>
      <c r="CMK106" s="41"/>
      <c r="CML106" s="41"/>
      <c r="CMM106" s="41"/>
      <c r="CMN106" s="41"/>
      <c r="CMO106" s="41"/>
      <c r="CMP106" s="41"/>
      <c r="CMQ106" s="41"/>
      <c r="CMR106" s="41"/>
      <c r="CMS106" s="41"/>
      <c r="CMT106" s="41"/>
      <c r="CMU106" s="41"/>
      <c r="CMV106" s="41"/>
      <c r="CMW106" s="41"/>
      <c r="CMX106" s="41"/>
      <c r="CMY106" s="41"/>
      <c r="CMZ106" s="41"/>
      <c r="CNA106" s="41"/>
      <c r="CNB106" s="41"/>
      <c r="CNC106" s="41"/>
      <c r="CND106" s="41"/>
      <c r="CNE106" s="41"/>
      <c r="CNF106" s="41"/>
      <c r="CNG106" s="41"/>
      <c r="CNH106" s="41"/>
      <c r="CNI106" s="41"/>
      <c r="CNJ106" s="41"/>
      <c r="CNK106" s="41"/>
      <c r="CNL106" s="41"/>
      <c r="CNM106" s="41"/>
      <c r="CNN106" s="41"/>
      <c r="CNO106" s="41"/>
      <c r="CNP106" s="41"/>
      <c r="CNQ106" s="41"/>
      <c r="CNR106" s="41"/>
      <c r="CNS106" s="41"/>
      <c r="CNT106" s="41"/>
      <c r="CNU106" s="41"/>
      <c r="CNV106" s="41"/>
      <c r="CNW106" s="41"/>
      <c r="CNX106" s="41"/>
      <c r="CNY106" s="41"/>
      <c r="CNZ106" s="41"/>
      <c r="COA106" s="41"/>
      <c r="COB106" s="41"/>
      <c r="COC106" s="41"/>
      <c r="COD106" s="41"/>
      <c r="COE106" s="41"/>
      <c r="COF106" s="41"/>
      <c r="COG106" s="41"/>
      <c r="COH106" s="41"/>
      <c r="COI106" s="41"/>
      <c r="COJ106" s="41"/>
      <c r="COK106" s="41"/>
      <c r="COL106" s="41"/>
      <c r="COM106" s="41"/>
      <c r="CON106" s="41"/>
      <c r="COO106" s="41"/>
      <c r="COP106" s="41"/>
      <c r="COQ106" s="41"/>
      <c r="COR106" s="41"/>
      <c r="COS106" s="41"/>
      <c r="COT106" s="41"/>
      <c r="COU106" s="41"/>
      <c r="COV106" s="41"/>
      <c r="COW106" s="41"/>
      <c r="COX106" s="41"/>
      <c r="COY106" s="41"/>
      <c r="COZ106" s="41"/>
      <c r="CPA106" s="41"/>
      <c r="CPB106" s="41"/>
      <c r="CPC106" s="41"/>
      <c r="CPD106" s="41"/>
      <c r="CPE106" s="41"/>
      <c r="CPF106" s="41"/>
      <c r="CPG106" s="41"/>
      <c r="CPH106" s="41"/>
      <c r="CPI106" s="41"/>
      <c r="CPJ106" s="41"/>
      <c r="CPK106" s="41"/>
      <c r="CPL106" s="41"/>
      <c r="CPM106" s="41"/>
      <c r="CPN106" s="41"/>
      <c r="CPO106" s="41"/>
      <c r="CPP106" s="41"/>
      <c r="CPQ106" s="41"/>
      <c r="CPR106" s="41"/>
      <c r="CPS106" s="41"/>
      <c r="CPT106" s="41"/>
      <c r="CPU106" s="41"/>
      <c r="CPV106" s="41"/>
      <c r="CPW106" s="41"/>
      <c r="CPX106" s="41"/>
      <c r="CPY106" s="41"/>
      <c r="CPZ106" s="41"/>
      <c r="CQA106" s="41"/>
      <c r="CQB106" s="41"/>
      <c r="CQC106" s="41"/>
      <c r="CQD106" s="41"/>
      <c r="CQE106" s="41"/>
      <c r="CQF106" s="41"/>
      <c r="CQG106" s="41"/>
      <c r="CQH106" s="41"/>
      <c r="CQI106" s="41"/>
      <c r="CQJ106" s="41"/>
      <c r="CQK106" s="41"/>
      <c r="CQL106" s="41"/>
      <c r="CQM106" s="41"/>
      <c r="CQN106" s="41"/>
      <c r="CQO106" s="41"/>
      <c r="CQP106" s="41"/>
      <c r="CQQ106" s="41"/>
      <c r="CQR106" s="41"/>
      <c r="CQS106" s="41"/>
      <c r="CQT106" s="41"/>
      <c r="CQU106" s="41"/>
      <c r="CQV106" s="41"/>
      <c r="CQW106" s="41"/>
      <c r="CQX106" s="41"/>
      <c r="CQY106" s="41"/>
      <c r="CQZ106" s="41"/>
      <c r="CRA106" s="41"/>
      <c r="CRB106" s="41"/>
      <c r="CRC106" s="41"/>
      <c r="CRD106" s="41"/>
      <c r="CRE106" s="41"/>
      <c r="CRF106" s="41"/>
      <c r="CRG106" s="41"/>
      <c r="CRH106" s="41"/>
      <c r="CRI106" s="41"/>
      <c r="CRJ106" s="41"/>
      <c r="CRK106" s="41"/>
      <c r="CRL106" s="41"/>
      <c r="CRM106" s="41"/>
      <c r="CRN106" s="41"/>
      <c r="CRO106" s="41"/>
      <c r="CRP106" s="41"/>
      <c r="CRQ106" s="41"/>
      <c r="CRR106" s="41"/>
      <c r="CRS106" s="41"/>
      <c r="CRT106" s="41"/>
      <c r="CRU106" s="41"/>
      <c r="CRV106" s="41"/>
      <c r="CRW106" s="41"/>
      <c r="CRX106" s="41"/>
      <c r="CRY106" s="41"/>
      <c r="CRZ106" s="41"/>
      <c r="CSA106" s="41"/>
      <c r="CSB106" s="41"/>
      <c r="CSC106" s="41"/>
      <c r="CSD106" s="41"/>
      <c r="CSE106" s="41"/>
      <c r="CSF106" s="41"/>
      <c r="CSG106" s="41"/>
      <c r="CSH106" s="41"/>
      <c r="CSI106" s="41"/>
      <c r="CSJ106" s="41"/>
      <c r="CSK106" s="41"/>
      <c r="CSL106" s="41"/>
      <c r="CSM106" s="41"/>
      <c r="CSN106" s="41"/>
      <c r="CSO106" s="41"/>
      <c r="CSP106" s="41"/>
      <c r="CSQ106" s="41"/>
      <c r="CSR106" s="41"/>
      <c r="CSS106" s="41"/>
      <c r="CST106" s="41"/>
      <c r="CSU106" s="41"/>
      <c r="CSV106" s="41"/>
      <c r="CSW106" s="41"/>
      <c r="CSX106" s="41"/>
      <c r="CSY106" s="41"/>
      <c r="CSZ106" s="41"/>
      <c r="CTA106" s="41"/>
      <c r="CTB106" s="41"/>
      <c r="CTC106" s="41"/>
      <c r="CTD106" s="41"/>
      <c r="CTE106" s="41"/>
      <c r="CTF106" s="41"/>
      <c r="CTG106" s="41"/>
      <c r="CTH106" s="41"/>
      <c r="CTI106" s="41"/>
      <c r="CTJ106" s="41"/>
      <c r="CTK106" s="41"/>
      <c r="CTL106" s="41"/>
      <c r="CTM106" s="41"/>
      <c r="CTN106" s="41"/>
      <c r="CTO106" s="41"/>
      <c r="CTP106" s="41"/>
      <c r="CTQ106" s="41"/>
      <c r="CTR106" s="41"/>
      <c r="CTS106" s="41"/>
      <c r="CTT106" s="41"/>
      <c r="CTU106" s="41"/>
      <c r="CTV106" s="41"/>
      <c r="CTW106" s="41"/>
      <c r="CTX106" s="41"/>
      <c r="CTY106" s="41"/>
      <c r="CTZ106" s="41"/>
      <c r="CUA106" s="41"/>
      <c r="CUB106" s="41"/>
      <c r="CUC106" s="41"/>
      <c r="CUD106" s="41"/>
      <c r="CUE106" s="41"/>
      <c r="CUF106" s="41"/>
      <c r="CUG106" s="41"/>
      <c r="CUH106" s="41"/>
      <c r="CUI106" s="41"/>
      <c r="CUJ106" s="41"/>
      <c r="CUK106" s="41"/>
      <c r="CUL106" s="41"/>
      <c r="CUM106" s="41"/>
      <c r="CUN106" s="41"/>
      <c r="CUO106" s="41"/>
      <c r="CUP106" s="41"/>
      <c r="CUQ106" s="41"/>
      <c r="CUR106" s="41"/>
      <c r="CUS106" s="41"/>
      <c r="CUT106" s="41"/>
      <c r="CUU106" s="41"/>
      <c r="CUV106" s="41"/>
      <c r="CUW106" s="41"/>
      <c r="CUX106" s="41"/>
      <c r="CUY106" s="41"/>
      <c r="CUZ106" s="41"/>
      <c r="CVA106" s="41"/>
      <c r="CVB106" s="41"/>
      <c r="CVC106" s="41"/>
      <c r="CVD106" s="41"/>
      <c r="CVE106" s="41"/>
      <c r="CVF106" s="41"/>
      <c r="CVG106" s="41"/>
      <c r="CVH106" s="41"/>
      <c r="CVI106" s="41"/>
      <c r="CVJ106" s="41"/>
      <c r="CVK106" s="41"/>
      <c r="CVL106" s="41"/>
      <c r="CVM106" s="41"/>
      <c r="CVN106" s="41"/>
      <c r="CVO106" s="41"/>
      <c r="CVP106" s="41"/>
      <c r="CVQ106" s="41"/>
      <c r="CVR106" s="41"/>
      <c r="CVS106" s="41"/>
      <c r="CVT106" s="41"/>
      <c r="CVU106" s="41"/>
      <c r="CVV106" s="41"/>
      <c r="CVW106" s="41"/>
      <c r="CVX106" s="41"/>
      <c r="CVY106" s="41"/>
      <c r="CVZ106" s="41"/>
      <c r="CWA106" s="41"/>
      <c r="CWB106" s="41"/>
      <c r="CWC106" s="41"/>
      <c r="CWD106" s="41"/>
      <c r="CWE106" s="41"/>
      <c r="CWF106" s="41"/>
      <c r="CWG106" s="41"/>
      <c r="CWH106" s="41"/>
      <c r="CWI106" s="41"/>
      <c r="CWJ106" s="41"/>
      <c r="CWK106" s="41"/>
      <c r="CWL106" s="41"/>
      <c r="CWM106" s="41"/>
      <c r="CWN106" s="41"/>
      <c r="CWO106" s="41"/>
      <c r="CWP106" s="41"/>
      <c r="CWQ106" s="41"/>
      <c r="CWR106" s="41"/>
      <c r="CWS106" s="41"/>
      <c r="CWT106" s="41"/>
      <c r="CWU106" s="41"/>
      <c r="CWV106" s="41"/>
      <c r="CWW106" s="41"/>
      <c r="CWX106" s="41"/>
      <c r="CWY106" s="41"/>
      <c r="CWZ106" s="41"/>
      <c r="CXA106" s="41"/>
      <c r="CXB106" s="41"/>
      <c r="CXC106" s="41"/>
      <c r="CXD106" s="41"/>
      <c r="CXE106" s="41"/>
      <c r="CXF106" s="41"/>
      <c r="CXG106" s="41"/>
      <c r="CXH106" s="41"/>
      <c r="CXI106" s="41"/>
      <c r="CXJ106" s="41"/>
      <c r="CXK106" s="41"/>
      <c r="CXL106" s="41"/>
      <c r="CXM106" s="41"/>
      <c r="CXN106" s="41"/>
      <c r="CXO106" s="41"/>
      <c r="CXP106" s="41"/>
      <c r="CXQ106" s="41"/>
      <c r="CXR106" s="41"/>
      <c r="CXS106" s="41"/>
      <c r="CXT106" s="41"/>
      <c r="CXU106" s="41"/>
      <c r="CXV106" s="41"/>
      <c r="CXW106" s="41"/>
      <c r="CXX106" s="41"/>
      <c r="CXY106" s="41"/>
      <c r="CXZ106" s="41"/>
      <c r="CYA106" s="41"/>
      <c r="CYB106" s="41"/>
      <c r="CYC106" s="41"/>
      <c r="CYD106" s="41"/>
      <c r="CYE106" s="41"/>
      <c r="CYF106" s="41"/>
      <c r="CYG106" s="41"/>
      <c r="CYH106" s="41"/>
      <c r="CYI106" s="41"/>
      <c r="CYJ106" s="41"/>
      <c r="CYK106" s="41"/>
      <c r="CYL106" s="41"/>
      <c r="CYM106" s="41"/>
      <c r="CYN106" s="41"/>
      <c r="CYO106" s="41"/>
      <c r="CYP106" s="41"/>
      <c r="CYQ106" s="41"/>
      <c r="CYR106" s="41"/>
      <c r="CYS106" s="41"/>
      <c r="CYT106" s="41"/>
      <c r="CYU106" s="41"/>
      <c r="CYV106" s="41"/>
      <c r="CYW106" s="41"/>
      <c r="CYX106" s="41"/>
      <c r="CYY106" s="41"/>
      <c r="CYZ106" s="41"/>
      <c r="CZA106" s="41"/>
      <c r="CZB106" s="41"/>
      <c r="CZC106" s="41"/>
      <c r="CZD106" s="41"/>
      <c r="CZE106" s="41"/>
      <c r="CZF106" s="41"/>
      <c r="CZG106" s="41"/>
      <c r="CZH106" s="41"/>
      <c r="CZI106" s="41"/>
      <c r="CZJ106" s="41"/>
      <c r="CZK106" s="41"/>
      <c r="CZL106" s="41"/>
      <c r="CZM106" s="41"/>
      <c r="CZN106" s="41"/>
      <c r="CZO106" s="41"/>
      <c r="CZP106" s="41"/>
      <c r="CZQ106" s="41"/>
      <c r="CZR106" s="41"/>
      <c r="CZS106" s="41"/>
      <c r="CZT106" s="41"/>
      <c r="CZU106" s="41"/>
      <c r="CZV106" s="41"/>
      <c r="CZW106" s="41"/>
      <c r="CZX106" s="41"/>
      <c r="CZY106" s="41"/>
      <c r="CZZ106" s="41"/>
      <c r="DAA106" s="41"/>
      <c r="DAB106" s="41"/>
      <c r="DAC106" s="41"/>
      <c r="DAD106" s="41"/>
      <c r="DAE106" s="41"/>
      <c r="DAF106" s="41"/>
      <c r="DAG106" s="41"/>
      <c r="DAH106" s="41"/>
      <c r="DAI106" s="41"/>
      <c r="DAJ106" s="41"/>
      <c r="DAK106" s="41"/>
      <c r="DAL106" s="41"/>
      <c r="DAM106" s="41"/>
      <c r="DAN106" s="41"/>
      <c r="DAO106" s="41"/>
      <c r="DAP106" s="41"/>
      <c r="DAQ106" s="41"/>
      <c r="DAR106" s="41"/>
      <c r="DAS106" s="41"/>
      <c r="DAT106" s="41"/>
      <c r="DAU106" s="41"/>
      <c r="DAV106" s="41"/>
      <c r="DAW106" s="41"/>
      <c r="DAX106" s="41"/>
      <c r="DAY106" s="41"/>
      <c r="DAZ106" s="41"/>
      <c r="DBA106" s="41"/>
      <c r="DBB106" s="41"/>
      <c r="DBC106" s="41"/>
      <c r="DBD106" s="41"/>
      <c r="DBE106" s="41"/>
      <c r="DBF106" s="41"/>
      <c r="DBG106" s="41"/>
      <c r="DBH106" s="41"/>
      <c r="DBI106" s="41"/>
      <c r="DBJ106" s="41"/>
      <c r="DBK106" s="41"/>
      <c r="DBL106" s="41"/>
      <c r="DBM106" s="41"/>
      <c r="DBN106" s="41"/>
      <c r="DBO106" s="41"/>
      <c r="DBP106" s="41"/>
      <c r="DBQ106" s="41"/>
      <c r="DBR106" s="41"/>
      <c r="DBS106" s="41"/>
      <c r="DBT106" s="41"/>
      <c r="DBU106" s="41"/>
      <c r="DBV106" s="41"/>
      <c r="DBW106" s="41"/>
      <c r="DBX106" s="41"/>
      <c r="DBY106" s="41"/>
      <c r="DBZ106" s="41"/>
      <c r="DCA106" s="41"/>
      <c r="DCB106" s="41"/>
      <c r="DCC106" s="41"/>
      <c r="DCD106" s="41"/>
      <c r="DCE106" s="41"/>
      <c r="DCF106" s="41"/>
      <c r="DCG106" s="41"/>
      <c r="DCH106" s="41"/>
      <c r="DCI106" s="41"/>
      <c r="DCJ106" s="41"/>
      <c r="DCK106" s="41"/>
      <c r="DCL106" s="41"/>
      <c r="DCM106" s="41"/>
      <c r="DCN106" s="41"/>
      <c r="DCO106" s="41"/>
      <c r="DCP106" s="41"/>
      <c r="DCQ106" s="41"/>
      <c r="DCR106" s="41"/>
      <c r="DCS106" s="41"/>
      <c r="DCT106" s="41"/>
      <c r="DCU106" s="41"/>
      <c r="DCV106" s="41"/>
      <c r="DCW106" s="41"/>
      <c r="DCX106" s="41"/>
      <c r="DCY106" s="41"/>
      <c r="DCZ106" s="41"/>
      <c r="DDA106" s="41"/>
      <c r="DDB106" s="41"/>
      <c r="DDC106" s="41"/>
      <c r="DDD106" s="41"/>
      <c r="DDE106" s="41"/>
      <c r="DDF106" s="41"/>
      <c r="DDG106" s="41"/>
      <c r="DDH106" s="41"/>
      <c r="DDI106" s="41"/>
      <c r="DDJ106" s="41"/>
      <c r="DDK106" s="41"/>
      <c r="DDL106" s="41"/>
      <c r="DDM106" s="41"/>
      <c r="DDN106" s="41"/>
      <c r="DDO106" s="41"/>
      <c r="DDP106" s="41"/>
      <c r="DDQ106" s="41"/>
      <c r="DDR106" s="41"/>
      <c r="DDS106" s="41"/>
      <c r="DDT106" s="41"/>
      <c r="DDU106" s="41"/>
      <c r="DDV106" s="41"/>
      <c r="DDW106" s="41"/>
      <c r="DDX106" s="41"/>
      <c r="DDY106" s="41"/>
      <c r="DDZ106" s="41"/>
      <c r="DEA106" s="41"/>
      <c r="DEB106" s="41"/>
      <c r="DEC106" s="41"/>
      <c r="DED106" s="41"/>
      <c r="DEE106" s="41"/>
      <c r="DEF106" s="41"/>
      <c r="DEG106" s="41"/>
      <c r="DEH106" s="41"/>
      <c r="DEI106" s="41"/>
      <c r="DEJ106" s="41"/>
      <c r="DEK106" s="41"/>
      <c r="DEL106" s="41"/>
      <c r="DEM106" s="41"/>
      <c r="DEN106" s="41"/>
      <c r="DEO106" s="41"/>
      <c r="DEP106" s="41"/>
      <c r="DEQ106" s="41"/>
      <c r="DER106" s="41"/>
      <c r="DES106" s="41"/>
      <c r="DET106" s="41"/>
      <c r="DEU106" s="41"/>
      <c r="DEV106" s="41"/>
      <c r="DEW106" s="41"/>
      <c r="DEX106" s="41"/>
      <c r="DEY106" s="41"/>
      <c r="DEZ106" s="41"/>
      <c r="DFA106" s="41"/>
      <c r="DFB106" s="41"/>
      <c r="DFC106" s="41"/>
      <c r="DFD106" s="41"/>
      <c r="DFE106" s="41"/>
      <c r="DFF106" s="41"/>
      <c r="DFG106" s="41"/>
      <c r="DFH106" s="41"/>
      <c r="DFI106" s="41"/>
      <c r="DFJ106" s="41"/>
      <c r="DFK106" s="41"/>
      <c r="DFL106" s="41"/>
      <c r="DFM106" s="41"/>
      <c r="DFN106" s="41"/>
      <c r="DFO106" s="41"/>
      <c r="DFP106" s="41"/>
      <c r="DFQ106" s="41"/>
      <c r="DFR106" s="41"/>
      <c r="DFS106" s="41"/>
      <c r="DFT106" s="41"/>
      <c r="DFU106" s="41"/>
      <c r="DFV106" s="41"/>
      <c r="DFW106" s="41"/>
      <c r="DFX106" s="41"/>
      <c r="DFY106" s="41"/>
      <c r="DFZ106" s="41"/>
      <c r="DGA106" s="41"/>
      <c r="DGB106" s="41"/>
      <c r="DGC106" s="41"/>
      <c r="DGD106" s="41"/>
      <c r="DGE106" s="41"/>
      <c r="DGF106" s="41"/>
      <c r="DGG106" s="41"/>
      <c r="DGH106" s="41"/>
      <c r="DGI106" s="41"/>
      <c r="DGJ106" s="41"/>
      <c r="DGK106" s="41"/>
      <c r="DGL106" s="41"/>
      <c r="DGM106" s="41"/>
      <c r="DGN106" s="41"/>
      <c r="DGO106" s="41"/>
      <c r="DGP106" s="41"/>
      <c r="DGQ106" s="41"/>
      <c r="DGR106" s="41"/>
      <c r="DGS106" s="41"/>
      <c r="DGT106" s="41"/>
      <c r="DGU106" s="41"/>
      <c r="DGV106" s="41"/>
      <c r="DGW106" s="41"/>
      <c r="DGX106" s="41"/>
      <c r="DGY106" s="41"/>
      <c r="DGZ106" s="41"/>
      <c r="DHA106" s="41"/>
      <c r="DHB106" s="41"/>
      <c r="DHC106" s="41"/>
      <c r="DHD106" s="41"/>
      <c r="DHE106" s="41"/>
      <c r="DHF106" s="41"/>
      <c r="DHG106" s="41"/>
      <c r="DHH106" s="41"/>
      <c r="DHI106" s="41"/>
      <c r="DHJ106" s="41"/>
      <c r="DHK106" s="41"/>
      <c r="DHL106" s="41"/>
      <c r="DHM106" s="41"/>
      <c r="DHN106" s="41"/>
      <c r="DHO106" s="41"/>
      <c r="DHP106" s="41"/>
      <c r="DHQ106" s="41"/>
      <c r="DHR106" s="41"/>
      <c r="DHS106" s="41"/>
      <c r="DHT106" s="41"/>
      <c r="DHU106" s="41"/>
      <c r="DHV106" s="41"/>
      <c r="DHW106" s="41"/>
      <c r="DHX106" s="41"/>
      <c r="DHY106" s="41"/>
      <c r="DHZ106" s="41"/>
      <c r="DIA106" s="41"/>
      <c r="DIB106" s="41"/>
      <c r="DIC106" s="41"/>
      <c r="DID106" s="41"/>
      <c r="DIE106" s="41"/>
      <c r="DIF106" s="41"/>
      <c r="DIG106" s="41"/>
      <c r="DIH106" s="41"/>
      <c r="DII106" s="41"/>
      <c r="DIJ106" s="41"/>
      <c r="DIK106" s="41"/>
      <c r="DIL106" s="41"/>
      <c r="DIM106" s="41"/>
      <c r="DIN106" s="41"/>
      <c r="DIO106" s="41"/>
      <c r="DIP106" s="41"/>
      <c r="DIQ106" s="41"/>
      <c r="DIR106" s="41"/>
      <c r="DIS106" s="41"/>
      <c r="DIT106" s="41"/>
      <c r="DIU106" s="41"/>
      <c r="DIV106" s="41"/>
      <c r="DIW106" s="41"/>
      <c r="DIX106" s="41"/>
      <c r="DIY106" s="41"/>
      <c r="DIZ106" s="41"/>
      <c r="DJA106" s="41"/>
      <c r="DJB106" s="41"/>
      <c r="DJC106" s="41"/>
      <c r="DJD106" s="41"/>
      <c r="DJE106" s="41"/>
      <c r="DJF106" s="41"/>
      <c r="DJG106" s="41"/>
      <c r="DJH106" s="41"/>
      <c r="DJI106" s="41"/>
      <c r="DJJ106" s="41"/>
      <c r="DJK106" s="41"/>
      <c r="DJL106" s="41"/>
      <c r="DJM106" s="41"/>
      <c r="DJN106" s="41"/>
      <c r="DJO106" s="41"/>
      <c r="DJP106" s="41"/>
      <c r="DJQ106" s="41"/>
      <c r="DJR106" s="41"/>
      <c r="DJS106" s="41"/>
      <c r="DJT106" s="41"/>
      <c r="DJU106" s="41"/>
      <c r="DJV106" s="41"/>
      <c r="DJW106" s="41"/>
      <c r="DJX106" s="41"/>
      <c r="DJY106" s="41"/>
      <c r="DJZ106" s="41"/>
      <c r="DKA106" s="41"/>
      <c r="DKB106" s="41"/>
      <c r="DKC106" s="41"/>
      <c r="DKD106" s="41"/>
      <c r="DKE106" s="41"/>
      <c r="DKF106" s="41"/>
      <c r="DKG106" s="41"/>
      <c r="DKH106" s="41"/>
      <c r="DKI106" s="41"/>
      <c r="DKJ106" s="41"/>
      <c r="DKK106" s="41"/>
      <c r="DKL106" s="41"/>
      <c r="DKM106" s="41"/>
      <c r="DKN106" s="41"/>
      <c r="DKO106" s="41"/>
      <c r="DKP106" s="41"/>
      <c r="DKQ106" s="41"/>
      <c r="DKR106" s="41"/>
      <c r="DKS106" s="41"/>
      <c r="DKT106" s="41"/>
      <c r="DKU106" s="41"/>
      <c r="DKV106" s="41"/>
      <c r="DKW106" s="41"/>
      <c r="DKX106" s="41"/>
      <c r="DKY106" s="41"/>
      <c r="DKZ106" s="41"/>
      <c r="DLA106" s="41"/>
      <c r="DLB106" s="41"/>
      <c r="DLC106" s="41"/>
      <c r="DLD106" s="41"/>
      <c r="DLE106" s="41"/>
      <c r="DLF106" s="41"/>
      <c r="DLG106" s="41"/>
      <c r="DLH106" s="41"/>
      <c r="DLI106" s="41"/>
      <c r="DLJ106" s="41"/>
      <c r="DLK106" s="41"/>
      <c r="DLL106" s="41"/>
      <c r="DLM106" s="41"/>
      <c r="DLN106" s="41"/>
      <c r="DLO106" s="41"/>
      <c r="DLP106" s="41"/>
      <c r="DLQ106" s="41"/>
      <c r="DLR106" s="41"/>
      <c r="DLS106" s="41"/>
      <c r="DLT106" s="41"/>
      <c r="DLU106" s="41"/>
      <c r="DLV106" s="41"/>
      <c r="DLW106" s="41"/>
      <c r="DLX106" s="41"/>
      <c r="DLY106" s="41"/>
      <c r="DLZ106" s="41"/>
      <c r="DMA106" s="41"/>
      <c r="DMB106" s="41"/>
      <c r="DMC106" s="41"/>
      <c r="DMD106" s="41"/>
      <c r="DME106" s="41"/>
      <c r="DMF106" s="41"/>
      <c r="DMG106" s="41"/>
      <c r="DMH106" s="41"/>
      <c r="DMI106" s="41"/>
      <c r="DMJ106" s="41"/>
      <c r="DMK106" s="41"/>
      <c r="DML106" s="41"/>
      <c r="DMM106" s="41"/>
      <c r="DMN106" s="41"/>
      <c r="DMO106" s="41"/>
      <c r="DMP106" s="41"/>
      <c r="DMQ106" s="41"/>
      <c r="DMR106" s="41"/>
      <c r="DMS106" s="41"/>
      <c r="DMT106" s="41"/>
      <c r="DMU106" s="41"/>
      <c r="DMV106" s="41"/>
      <c r="DMW106" s="41"/>
      <c r="DMX106" s="41"/>
      <c r="DMY106" s="41"/>
      <c r="DMZ106" s="41"/>
      <c r="DNA106" s="41"/>
      <c r="DNB106" s="41"/>
      <c r="DNC106" s="41"/>
      <c r="DND106" s="41"/>
      <c r="DNE106" s="41"/>
      <c r="DNF106" s="41"/>
      <c r="DNG106" s="41"/>
      <c r="DNH106" s="41"/>
      <c r="DNI106" s="41"/>
      <c r="DNJ106" s="41"/>
      <c r="DNK106" s="41"/>
      <c r="DNL106" s="41"/>
      <c r="DNM106" s="41"/>
      <c r="DNN106" s="41"/>
      <c r="DNO106" s="41"/>
      <c r="DNP106" s="41"/>
      <c r="DNQ106" s="41"/>
      <c r="DNR106" s="41"/>
      <c r="DNS106" s="41"/>
      <c r="DNT106" s="41"/>
      <c r="DNU106" s="41"/>
      <c r="DNV106" s="41"/>
      <c r="DNW106" s="41"/>
      <c r="DNX106" s="41"/>
      <c r="DNY106" s="41"/>
      <c r="DNZ106" s="41"/>
      <c r="DOA106" s="41"/>
      <c r="DOB106" s="41"/>
      <c r="DOC106" s="41"/>
      <c r="DOD106" s="41"/>
      <c r="DOE106" s="41"/>
      <c r="DOF106" s="41"/>
      <c r="DOG106" s="41"/>
      <c r="DOH106" s="41"/>
      <c r="DOI106" s="41"/>
      <c r="DOJ106" s="41"/>
      <c r="DOK106" s="41"/>
      <c r="DOL106" s="41"/>
      <c r="DOM106" s="41"/>
      <c r="DON106" s="41"/>
      <c r="DOO106" s="41"/>
      <c r="DOP106" s="41"/>
      <c r="DOQ106" s="41"/>
      <c r="DOR106" s="41"/>
      <c r="DOS106" s="41"/>
      <c r="DOT106" s="41"/>
      <c r="DOU106" s="41"/>
      <c r="DOV106" s="41"/>
      <c r="DOW106" s="41"/>
      <c r="DOX106" s="41"/>
      <c r="DOY106" s="41"/>
      <c r="DOZ106" s="41"/>
      <c r="DPA106" s="41"/>
      <c r="DPB106" s="41"/>
      <c r="DPC106" s="41"/>
      <c r="DPD106" s="41"/>
      <c r="DPE106" s="41"/>
      <c r="DPF106" s="41"/>
      <c r="DPG106" s="41"/>
      <c r="DPH106" s="41"/>
      <c r="DPI106" s="41"/>
      <c r="DPJ106" s="41"/>
      <c r="DPK106" s="41"/>
      <c r="DPL106" s="41"/>
      <c r="DPM106" s="41"/>
      <c r="DPN106" s="41"/>
      <c r="DPO106" s="41"/>
      <c r="DPP106" s="41"/>
      <c r="DPQ106" s="41"/>
      <c r="DPR106" s="41"/>
      <c r="DPS106" s="41"/>
      <c r="DPT106" s="41"/>
      <c r="DPU106" s="41"/>
      <c r="DPV106" s="41"/>
      <c r="DPW106" s="41"/>
      <c r="DPX106" s="41"/>
      <c r="DPY106" s="41"/>
      <c r="DPZ106" s="41"/>
      <c r="DQA106" s="41"/>
      <c r="DQB106" s="41"/>
      <c r="DQC106" s="41"/>
      <c r="DQD106" s="41"/>
      <c r="DQE106" s="41"/>
      <c r="DQF106" s="41"/>
      <c r="DQG106" s="41"/>
      <c r="DQH106" s="41"/>
      <c r="DQI106" s="41"/>
      <c r="DQJ106" s="41"/>
      <c r="DQK106" s="41"/>
      <c r="DQL106" s="41"/>
      <c r="DQM106" s="41"/>
      <c r="DQN106" s="41"/>
      <c r="DQO106" s="41"/>
      <c r="DQP106" s="41"/>
      <c r="DQQ106" s="41"/>
      <c r="DQR106" s="41"/>
      <c r="DQS106" s="41"/>
      <c r="DQT106" s="41"/>
      <c r="DQU106" s="41"/>
      <c r="DQV106" s="41"/>
      <c r="DQW106" s="41"/>
      <c r="DQX106" s="41"/>
      <c r="DQY106" s="41"/>
      <c r="DQZ106" s="41"/>
      <c r="DRA106" s="41"/>
      <c r="DRB106" s="41"/>
      <c r="DRC106" s="41"/>
      <c r="DRD106" s="41"/>
      <c r="DRE106" s="41"/>
      <c r="DRF106" s="41"/>
      <c r="DRG106" s="41"/>
      <c r="DRH106" s="41"/>
      <c r="DRI106" s="41"/>
      <c r="DRJ106" s="41"/>
      <c r="DRK106" s="41"/>
      <c r="DRL106" s="41"/>
      <c r="DRM106" s="41"/>
      <c r="DRN106" s="41"/>
      <c r="DRO106" s="41"/>
      <c r="DRP106" s="41"/>
      <c r="DRQ106" s="41"/>
      <c r="DRR106" s="41"/>
      <c r="DRS106" s="41"/>
      <c r="DRT106" s="41"/>
      <c r="DRU106" s="41"/>
      <c r="DRV106" s="41"/>
      <c r="DRW106" s="41"/>
      <c r="DRX106" s="41"/>
      <c r="DRY106" s="41"/>
      <c r="DRZ106" s="41"/>
      <c r="DSA106" s="41"/>
      <c r="DSB106" s="41"/>
      <c r="DSC106" s="41"/>
      <c r="DSD106" s="41"/>
      <c r="DSE106" s="41"/>
      <c r="DSF106" s="41"/>
      <c r="DSG106" s="41"/>
      <c r="DSH106" s="41"/>
      <c r="DSI106" s="41"/>
      <c r="DSJ106" s="41"/>
      <c r="DSK106" s="41"/>
      <c r="DSL106" s="41"/>
      <c r="DSM106" s="41"/>
      <c r="DSN106" s="41"/>
      <c r="DSO106" s="41"/>
      <c r="DSP106" s="41"/>
      <c r="DSQ106" s="41"/>
      <c r="DSR106" s="41"/>
      <c r="DSS106" s="41"/>
      <c r="DST106" s="41"/>
      <c r="DSU106" s="41"/>
      <c r="DSV106" s="41"/>
      <c r="DSW106" s="41"/>
      <c r="DSX106" s="41"/>
      <c r="DSY106" s="41"/>
      <c r="DSZ106" s="41"/>
      <c r="DTA106" s="41"/>
      <c r="DTB106" s="41"/>
      <c r="DTC106" s="41"/>
      <c r="DTD106" s="41"/>
      <c r="DTE106" s="41"/>
      <c r="DTF106" s="41"/>
      <c r="DTG106" s="41"/>
      <c r="DTH106" s="41"/>
      <c r="DTI106" s="41"/>
      <c r="DTJ106" s="41"/>
      <c r="DTK106" s="41"/>
      <c r="DTL106" s="41"/>
      <c r="DTM106" s="41"/>
      <c r="DTN106" s="41"/>
      <c r="DTO106" s="41"/>
      <c r="DTP106" s="41"/>
      <c r="DTQ106" s="41"/>
      <c r="DTR106" s="41"/>
      <c r="DTS106" s="41"/>
      <c r="DTT106" s="41"/>
      <c r="DTU106" s="41"/>
      <c r="DTV106" s="41"/>
      <c r="DTW106" s="41"/>
      <c r="DTX106" s="41"/>
      <c r="DTY106" s="41"/>
      <c r="DTZ106" s="41"/>
      <c r="DUA106" s="41"/>
      <c r="DUB106" s="41"/>
      <c r="DUC106" s="41"/>
      <c r="DUD106" s="41"/>
      <c r="DUE106" s="41"/>
      <c r="DUF106" s="41"/>
      <c r="DUG106" s="41"/>
      <c r="DUH106" s="41"/>
      <c r="DUI106" s="41"/>
      <c r="DUJ106" s="41"/>
      <c r="DUK106" s="41"/>
      <c r="DUL106" s="41"/>
      <c r="DUM106" s="41"/>
      <c r="DUN106" s="41"/>
      <c r="DUO106" s="41"/>
      <c r="DUP106" s="41"/>
      <c r="DUQ106" s="41"/>
      <c r="DUR106" s="41"/>
      <c r="DUS106" s="41"/>
      <c r="DUT106" s="41"/>
      <c r="DUU106" s="41"/>
      <c r="DUV106" s="41"/>
      <c r="DUW106" s="41"/>
      <c r="DUX106" s="41"/>
      <c r="DUY106" s="41"/>
      <c r="DUZ106" s="41"/>
      <c r="DVA106" s="41"/>
      <c r="DVB106" s="41"/>
      <c r="DVC106" s="41"/>
      <c r="DVD106" s="41"/>
      <c r="DVE106" s="41"/>
      <c r="DVF106" s="41"/>
      <c r="DVG106" s="41"/>
      <c r="DVH106" s="41"/>
      <c r="DVI106" s="41"/>
      <c r="DVJ106" s="41"/>
      <c r="DVK106" s="41"/>
      <c r="DVL106" s="41"/>
      <c r="DVM106" s="41"/>
      <c r="DVN106" s="41"/>
      <c r="DVO106" s="41"/>
      <c r="DVP106" s="41"/>
      <c r="DVQ106" s="41"/>
      <c r="DVR106" s="41"/>
      <c r="DVS106" s="41"/>
      <c r="DVT106" s="41"/>
      <c r="DVU106" s="41"/>
      <c r="DVV106" s="41"/>
      <c r="DVW106" s="41"/>
      <c r="DVX106" s="41"/>
      <c r="DVY106" s="41"/>
      <c r="DVZ106" s="41"/>
      <c r="DWA106" s="41"/>
      <c r="DWB106" s="41"/>
      <c r="DWC106" s="41"/>
      <c r="DWD106" s="41"/>
      <c r="DWE106" s="41"/>
      <c r="DWF106" s="41"/>
      <c r="DWG106" s="41"/>
      <c r="DWH106" s="41"/>
      <c r="DWI106" s="41"/>
      <c r="DWJ106" s="41"/>
      <c r="DWK106" s="41"/>
      <c r="DWL106" s="41"/>
      <c r="DWM106" s="41"/>
      <c r="DWN106" s="41"/>
      <c r="DWO106" s="41"/>
      <c r="DWP106" s="41"/>
      <c r="DWQ106" s="41"/>
      <c r="DWR106" s="41"/>
      <c r="DWS106" s="41"/>
      <c r="DWT106" s="41"/>
      <c r="DWU106" s="41"/>
      <c r="DWV106" s="41"/>
      <c r="DWW106" s="41"/>
      <c r="DWX106" s="41"/>
      <c r="DWY106" s="41"/>
      <c r="DWZ106" s="41"/>
      <c r="DXA106" s="41"/>
      <c r="DXB106" s="41"/>
      <c r="DXC106" s="41"/>
      <c r="DXD106" s="41"/>
      <c r="DXE106" s="41"/>
      <c r="DXF106" s="41"/>
      <c r="DXG106" s="41"/>
      <c r="DXH106" s="41"/>
      <c r="DXI106" s="41"/>
      <c r="DXJ106" s="41"/>
      <c r="DXK106" s="41"/>
      <c r="DXL106" s="41"/>
      <c r="DXM106" s="41"/>
      <c r="DXN106" s="41"/>
      <c r="DXO106" s="41"/>
      <c r="DXP106" s="41"/>
      <c r="DXQ106" s="41"/>
      <c r="DXR106" s="41"/>
      <c r="DXS106" s="41"/>
      <c r="DXT106" s="41"/>
      <c r="DXU106" s="41"/>
      <c r="DXV106" s="41"/>
      <c r="DXW106" s="41"/>
      <c r="DXX106" s="41"/>
      <c r="DXY106" s="41"/>
      <c r="DXZ106" s="41"/>
      <c r="DYA106" s="41"/>
      <c r="DYB106" s="41"/>
      <c r="DYC106" s="41"/>
      <c r="DYD106" s="41"/>
      <c r="DYE106" s="41"/>
      <c r="DYF106" s="41"/>
      <c r="DYG106" s="41"/>
      <c r="DYH106" s="41"/>
      <c r="DYI106" s="41"/>
      <c r="DYJ106" s="41"/>
      <c r="DYK106" s="41"/>
      <c r="DYL106" s="41"/>
      <c r="DYM106" s="41"/>
      <c r="DYN106" s="41"/>
      <c r="DYO106" s="41"/>
      <c r="DYP106" s="41"/>
      <c r="DYQ106" s="41"/>
      <c r="DYR106" s="41"/>
      <c r="DYS106" s="41"/>
      <c r="DYT106" s="41"/>
      <c r="DYU106" s="41"/>
      <c r="DYV106" s="41"/>
      <c r="DYW106" s="41"/>
      <c r="DYX106" s="41"/>
      <c r="DYY106" s="41"/>
      <c r="DYZ106" s="41"/>
      <c r="DZA106" s="41"/>
      <c r="DZB106" s="41"/>
      <c r="DZC106" s="41"/>
      <c r="DZD106" s="41"/>
      <c r="DZE106" s="41"/>
      <c r="DZF106" s="41"/>
      <c r="DZG106" s="41"/>
      <c r="DZH106" s="41"/>
      <c r="DZI106" s="41"/>
      <c r="DZJ106" s="41"/>
      <c r="DZK106" s="41"/>
      <c r="DZL106" s="41"/>
      <c r="DZM106" s="41"/>
      <c r="DZN106" s="41"/>
      <c r="DZO106" s="41"/>
      <c r="DZP106" s="41"/>
      <c r="DZQ106" s="41"/>
      <c r="DZR106" s="41"/>
      <c r="DZS106" s="41"/>
      <c r="DZT106" s="41"/>
      <c r="DZU106" s="41"/>
      <c r="DZV106" s="41"/>
      <c r="DZW106" s="41"/>
      <c r="DZX106" s="41"/>
      <c r="DZY106" s="41"/>
      <c r="DZZ106" s="41"/>
      <c r="EAA106" s="41"/>
      <c r="EAB106" s="41"/>
      <c r="EAC106" s="41"/>
      <c r="EAD106" s="41"/>
      <c r="EAE106" s="41"/>
      <c r="EAF106" s="41"/>
      <c r="EAG106" s="41"/>
      <c r="EAH106" s="41"/>
      <c r="EAI106" s="41"/>
      <c r="EAJ106" s="41"/>
      <c r="EAK106" s="41"/>
      <c r="EAL106" s="41"/>
      <c r="EAM106" s="41"/>
      <c r="EAN106" s="41"/>
      <c r="EAO106" s="41"/>
      <c r="EAP106" s="41"/>
      <c r="EAQ106" s="41"/>
      <c r="EAR106" s="41"/>
      <c r="EAS106" s="41"/>
      <c r="EAT106" s="41"/>
      <c r="EAU106" s="41"/>
      <c r="EAV106" s="41"/>
      <c r="EAW106" s="41"/>
      <c r="EAX106" s="41"/>
      <c r="EAY106" s="41"/>
      <c r="EAZ106" s="41"/>
      <c r="EBA106" s="41"/>
      <c r="EBB106" s="41"/>
      <c r="EBC106" s="41"/>
      <c r="EBD106" s="41"/>
      <c r="EBE106" s="41"/>
      <c r="EBF106" s="41"/>
      <c r="EBG106" s="41"/>
      <c r="EBH106" s="41"/>
      <c r="EBI106" s="41"/>
      <c r="EBJ106" s="41"/>
      <c r="EBK106" s="41"/>
      <c r="EBL106" s="41"/>
      <c r="EBM106" s="41"/>
      <c r="EBN106" s="41"/>
      <c r="EBO106" s="41"/>
      <c r="EBP106" s="41"/>
      <c r="EBQ106" s="41"/>
      <c r="EBR106" s="41"/>
      <c r="EBS106" s="41"/>
      <c r="EBT106" s="41"/>
      <c r="EBU106" s="41"/>
      <c r="EBV106" s="41"/>
      <c r="EBW106" s="41"/>
      <c r="EBX106" s="41"/>
      <c r="EBY106" s="41"/>
      <c r="EBZ106" s="41"/>
      <c r="ECA106" s="41"/>
      <c r="ECB106" s="41"/>
      <c r="ECC106" s="41"/>
      <c r="ECD106" s="41"/>
      <c r="ECE106" s="41"/>
      <c r="ECF106" s="41"/>
      <c r="ECG106" s="41"/>
      <c r="ECH106" s="41"/>
      <c r="ECI106" s="41"/>
      <c r="ECJ106" s="41"/>
      <c r="ECK106" s="41"/>
      <c r="ECL106" s="41"/>
      <c r="ECM106" s="41"/>
      <c r="ECN106" s="41"/>
      <c r="ECO106" s="41"/>
      <c r="ECP106" s="41"/>
      <c r="ECQ106" s="41"/>
      <c r="ECR106" s="41"/>
      <c r="ECS106" s="41"/>
      <c r="ECT106" s="41"/>
      <c r="ECU106" s="41"/>
      <c r="ECV106" s="41"/>
      <c r="ECW106" s="41"/>
      <c r="ECX106" s="41"/>
      <c r="ECY106" s="41"/>
      <c r="ECZ106" s="41"/>
      <c r="EDA106" s="41"/>
      <c r="EDB106" s="41"/>
      <c r="EDC106" s="41"/>
      <c r="EDD106" s="41"/>
      <c r="EDE106" s="41"/>
      <c r="EDF106" s="41"/>
      <c r="EDG106" s="41"/>
      <c r="EDH106" s="41"/>
      <c r="EDI106" s="41"/>
      <c r="EDJ106" s="41"/>
      <c r="EDK106" s="41"/>
      <c r="EDL106" s="41"/>
      <c r="EDM106" s="41"/>
      <c r="EDN106" s="41"/>
      <c r="EDO106" s="41"/>
      <c r="EDP106" s="41"/>
      <c r="EDQ106" s="41"/>
      <c r="EDR106" s="41"/>
      <c r="EDS106" s="41"/>
      <c r="EDT106" s="41"/>
      <c r="EDU106" s="41"/>
      <c r="EDV106" s="41"/>
      <c r="EDW106" s="41"/>
      <c r="EDX106" s="41"/>
      <c r="EDY106" s="41"/>
      <c r="EDZ106" s="41"/>
      <c r="EEA106" s="41"/>
      <c r="EEB106" s="41"/>
      <c r="EEC106" s="41"/>
      <c r="EED106" s="41"/>
      <c r="EEE106" s="41"/>
      <c r="EEF106" s="41"/>
      <c r="EEG106" s="41"/>
      <c r="EEH106" s="41"/>
      <c r="EEI106" s="41"/>
      <c r="EEJ106" s="41"/>
      <c r="EEK106" s="41"/>
      <c r="EEL106" s="41"/>
      <c r="EEM106" s="41"/>
      <c r="EEN106" s="41"/>
      <c r="EEO106" s="41"/>
      <c r="EEP106" s="41"/>
      <c r="EEQ106" s="41"/>
      <c r="EER106" s="41"/>
      <c r="EES106" s="41"/>
      <c r="EET106" s="41"/>
      <c r="EEU106" s="41"/>
      <c r="EEV106" s="41"/>
      <c r="EEW106" s="41"/>
      <c r="EEX106" s="41"/>
      <c r="EEY106" s="41"/>
      <c r="EEZ106" s="41"/>
      <c r="EFA106" s="41"/>
      <c r="EFB106" s="41"/>
      <c r="EFC106" s="41"/>
      <c r="EFD106" s="41"/>
      <c r="EFE106" s="41"/>
      <c r="EFF106" s="41"/>
      <c r="EFG106" s="41"/>
      <c r="EFH106" s="41"/>
      <c r="EFI106" s="41"/>
      <c r="EFJ106" s="41"/>
      <c r="EFK106" s="41"/>
      <c r="EFL106" s="41"/>
      <c r="EFM106" s="41"/>
      <c r="EFN106" s="41"/>
      <c r="EFO106" s="41"/>
      <c r="EFP106" s="41"/>
      <c r="EFQ106" s="41"/>
      <c r="EFR106" s="41"/>
      <c r="EFS106" s="41"/>
      <c r="EFT106" s="41"/>
      <c r="EFU106" s="41"/>
      <c r="EFV106" s="41"/>
      <c r="EFW106" s="41"/>
      <c r="EFX106" s="41"/>
      <c r="EFY106" s="41"/>
      <c r="EFZ106" s="41"/>
      <c r="EGA106" s="41"/>
      <c r="EGB106" s="41"/>
      <c r="EGC106" s="41"/>
      <c r="EGD106" s="41"/>
      <c r="EGE106" s="41"/>
      <c r="EGF106" s="41"/>
      <c r="EGG106" s="41"/>
      <c r="EGH106" s="41"/>
      <c r="EGI106" s="41"/>
      <c r="EGJ106" s="41"/>
      <c r="EGK106" s="41"/>
      <c r="EGL106" s="41"/>
      <c r="EGM106" s="41"/>
      <c r="EGN106" s="41"/>
      <c r="EGO106" s="41"/>
      <c r="EGP106" s="41"/>
      <c r="EGQ106" s="41"/>
      <c r="EGR106" s="41"/>
      <c r="EGS106" s="41"/>
      <c r="EGT106" s="41"/>
      <c r="EGU106" s="41"/>
      <c r="EGV106" s="41"/>
      <c r="EGW106" s="41"/>
      <c r="EGX106" s="41"/>
      <c r="EGY106" s="41"/>
      <c r="EGZ106" s="41"/>
      <c r="EHA106" s="41"/>
      <c r="EHB106" s="41"/>
      <c r="EHC106" s="41"/>
      <c r="EHD106" s="41"/>
      <c r="EHE106" s="41"/>
      <c r="EHF106" s="41"/>
      <c r="EHG106" s="41"/>
      <c r="EHH106" s="41"/>
      <c r="EHI106" s="41"/>
      <c r="EHJ106" s="41"/>
      <c r="EHK106" s="41"/>
      <c r="EHL106" s="41"/>
      <c r="EHM106" s="41"/>
      <c r="EHN106" s="41"/>
      <c r="EHO106" s="41"/>
      <c r="EHP106" s="41"/>
      <c r="EHQ106" s="41"/>
      <c r="EHR106" s="41"/>
      <c r="EHS106" s="41"/>
      <c r="EHT106" s="41"/>
      <c r="EHU106" s="41"/>
      <c r="EHV106" s="41"/>
      <c r="EHW106" s="41"/>
      <c r="EHX106" s="41"/>
      <c r="EHY106" s="41"/>
      <c r="EHZ106" s="41"/>
      <c r="EIA106" s="41"/>
      <c r="EIB106" s="41"/>
      <c r="EIC106" s="41"/>
      <c r="EID106" s="41"/>
      <c r="EIE106" s="41"/>
      <c r="EIF106" s="41"/>
      <c r="EIG106" s="41"/>
      <c r="EIH106" s="41"/>
      <c r="EII106" s="41"/>
      <c r="EIJ106" s="41"/>
      <c r="EIK106" s="41"/>
      <c r="EIL106" s="41"/>
      <c r="EIM106" s="41"/>
      <c r="EIN106" s="41"/>
      <c r="EIO106" s="41"/>
      <c r="EIP106" s="41"/>
      <c r="EIQ106" s="41"/>
      <c r="EIR106" s="41"/>
      <c r="EIS106" s="41"/>
      <c r="EIT106" s="41"/>
      <c r="EIU106" s="41"/>
      <c r="EIV106" s="41"/>
      <c r="EIW106" s="41"/>
      <c r="EIX106" s="41"/>
      <c r="EIY106" s="41"/>
      <c r="EIZ106" s="41"/>
      <c r="EJA106" s="41"/>
      <c r="EJB106" s="41"/>
      <c r="EJC106" s="41"/>
      <c r="EJD106" s="41"/>
      <c r="EJE106" s="41"/>
      <c r="EJF106" s="41"/>
      <c r="EJG106" s="41"/>
      <c r="EJH106" s="41"/>
      <c r="EJI106" s="41"/>
      <c r="EJJ106" s="41"/>
      <c r="EJK106" s="41"/>
      <c r="EJL106" s="41"/>
      <c r="EJM106" s="41"/>
      <c r="EJN106" s="41"/>
      <c r="EJO106" s="41"/>
      <c r="EJP106" s="41"/>
      <c r="EJQ106" s="41"/>
      <c r="EJR106" s="41"/>
      <c r="EJS106" s="41"/>
      <c r="EJT106" s="41"/>
      <c r="EJU106" s="41"/>
      <c r="EJV106" s="41"/>
      <c r="EJW106" s="41"/>
      <c r="EJX106" s="41"/>
      <c r="EJY106" s="41"/>
      <c r="EJZ106" s="41"/>
      <c r="EKA106" s="41"/>
      <c r="EKB106" s="41"/>
      <c r="EKC106" s="41"/>
      <c r="EKD106" s="41"/>
      <c r="EKE106" s="41"/>
      <c r="EKF106" s="41"/>
      <c r="EKG106" s="41"/>
      <c r="EKH106" s="41"/>
      <c r="EKI106" s="41"/>
      <c r="EKJ106" s="41"/>
      <c r="EKK106" s="41"/>
      <c r="EKL106" s="41"/>
      <c r="EKM106" s="41"/>
      <c r="EKN106" s="41"/>
      <c r="EKO106" s="41"/>
      <c r="EKP106" s="41"/>
      <c r="EKQ106" s="41"/>
      <c r="EKR106" s="41"/>
      <c r="EKS106" s="41"/>
      <c r="EKT106" s="41"/>
      <c r="EKU106" s="41"/>
      <c r="EKV106" s="41"/>
      <c r="EKW106" s="41"/>
      <c r="EKX106" s="41"/>
      <c r="EKY106" s="41"/>
      <c r="EKZ106" s="41"/>
      <c r="ELA106" s="41"/>
      <c r="ELB106" s="41"/>
      <c r="ELC106" s="41"/>
      <c r="ELD106" s="41"/>
      <c r="ELE106" s="41"/>
      <c r="ELF106" s="41"/>
      <c r="ELG106" s="41"/>
      <c r="ELH106" s="41"/>
      <c r="ELI106" s="41"/>
      <c r="ELJ106" s="41"/>
      <c r="ELK106" s="41"/>
      <c r="ELL106" s="41"/>
      <c r="ELM106" s="41"/>
      <c r="ELN106" s="41"/>
      <c r="ELO106" s="41"/>
      <c r="ELP106" s="41"/>
      <c r="ELQ106" s="41"/>
      <c r="ELR106" s="41"/>
      <c r="ELS106" s="41"/>
      <c r="ELT106" s="41"/>
      <c r="ELU106" s="41"/>
      <c r="ELV106" s="41"/>
      <c r="ELW106" s="41"/>
      <c r="ELX106" s="41"/>
      <c r="ELY106" s="41"/>
      <c r="ELZ106" s="41"/>
      <c r="EMA106" s="41"/>
      <c r="EMB106" s="41"/>
      <c r="EMC106" s="41"/>
      <c r="EMD106" s="41"/>
      <c r="EME106" s="41"/>
      <c r="EMF106" s="41"/>
      <c r="EMG106" s="41"/>
      <c r="EMH106" s="41"/>
      <c r="EMI106" s="41"/>
      <c r="EMJ106" s="41"/>
      <c r="EMK106" s="41"/>
      <c r="EML106" s="41"/>
      <c r="EMM106" s="41"/>
      <c r="EMN106" s="41"/>
      <c r="EMO106" s="41"/>
      <c r="EMP106" s="41"/>
      <c r="EMQ106" s="41"/>
      <c r="EMR106" s="41"/>
      <c r="EMS106" s="41"/>
      <c r="EMT106" s="41"/>
      <c r="EMU106" s="41"/>
      <c r="EMV106" s="41"/>
      <c r="EMW106" s="41"/>
      <c r="EMX106" s="41"/>
      <c r="EMY106" s="41"/>
      <c r="EMZ106" s="41"/>
      <c r="ENA106" s="41"/>
      <c r="ENB106" s="41"/>
      <c r="ENC106" s="41"/>
      <c r="END106" s="41"/>
      <c r="ENE106" s="41"/>
      <c r="ENF106" s="41"/>
      <c r="ENG106" s="41"/>
      <c r="ENH106" s="41"/>
      <c r="ENI106" s="41"/>
      <c r="ENJ106" s="41"/>
      <c r="ENK106" s="41"/>
      <c r="ENL106" s="41"/>
      <c r="ENM106" s="41"/>
      <c r="ENN106" s="41"/>
      <c r="ENO106" s="41"/>
      <c r="ENP106" s="41"/>
      <c r="ENQ106" s="41"/>
      <c r="ENR106" s="41"/>
      <c r="ENS106" s="41"/>
      <c r="ENT106" s="41"/>
      <c r="ENU106" s="41"/>
      <c r="ENV106" s="41"/>
      <c r="ENW106" s="41"/>
      <c r="ENX106" s="41"/>
      <c r="ENY106" s="41"/>
      <c r="ENZ106" s="41"/>
      <c r="EOA106" s="41"/>
      <c r="EOB106" s="41"/>
      <c r="EOC106" s="41"/>
      <c r="EOD106" s="41"/>
      <c r="EOE106" s="41"/>
      <c r="EOF106" s="41"/>
      <c r="EOG106" s="41"/>
      <c r="EOH106" s="41"/>
      <c r="EOI106" s="41"/>
      <c r="EOJ106" s="41"/>
      <c r="EOK106" s="41"/>
      <c r="EOL106" s="41"/>
      <c r="EOM106" s="41"/>
      <c r="EON106" s="41"/>
      <c r="EOO106" s="41"/>
      <c r="EOP106" s="41"/>
      <c r="EOQ106" s="41"/>
      <c r="EOR106" s="41"/>
      <c r="EOS106" s="41"/>
      <c r="EOT106" s="41"/>
      <c r="EOU106" s="41"/>
      <c r="EOV106" s="41"/>
      <c r="EOW106" s="41"/>
      <c r="EOX106" s="41"/>
      <c r="EOY106" s="41"/>
      <c r="EOZ106" s="41"/>
      <c r="EPA106" s="41"/>
      <c r="EPB106" s="41"/>
      <c r="EPC106" s="41"/>
      <c r="EPD106" s="41"/>
      <c r="EPE106" s="41"/>
      <c r="EPF106" s="41"/>
      <c r="EPG106" s="41"/>
      <c r="EPH106" s="41"/>
      <c r="EPI106" s="41"/>
      <c r="EPJ106" s="41"/>
      <c r="EPK106" s="41"/>
      <c r="EPL106" s="41"/>
      <c r="EPM106" s="41"/>
      <c r="EPN106" s="41"/>
      <c r="EPO106" s="41"/>
      <c r="EPP106" s="41"/>
      <c r="EPQ106" s="41"/>
      <c r="EPR106" s="41"/>
      <c r="EPS106" s="41"/>
      <c r="EPT106" s="41"/>
      <c r="EPU106" s="41"/>
      <c r="EPV106" s="41"/>
      <c r="EPW106" s="41"/>
      <c r="EPX106" s="41"/>
      <c r="EPY106" s="41"/>
      <c r="EPZ106" s="41"/>
      <c r="EQA106" s="41"/>
      <c r="EQB106" s="41"/>
      <c r="EQC106" s="41"/>
      <c r="EQD106" s="41"/>
      <c r="EQE106" s="41"/>
      <c r="EQF106" s="41"/>
      <c r="EQG106" s="41"/>
      <c r="EQH106" s="41"/>
      <c r="EQI106" s="41"/>
      <c r="EQJ106" s="41"/>
      <c r="EQK106" s="41"/>
      <c r="EQL106" s="41"/>
      <c r="EQM106" s="41"/>
      <c r="EQN106" s="41"/>
      <c r="EQO106" s="41"/>
      <c r="EQP106" s="41"/>
      <c r="EQQ106" s="41"/>
      <c r="EQR106" s="41"/>
      <c r="EQS106" s="41"/>
      <c r="EQT106" s="41"/>
      <c r="EQU106" s="41"/>
      <c r="EQV106" s="41"/>
      <c r="EQW106" s="41"/>
      <c r="EQX106" s="41"/>
      <c r="EQY106" s="41"/>
      <c r="EQZ106" s="41"/>
      <c r="ERA106" s="41"/>
      <c r="ERB106" s="41"/>
      <c r="ERC106" s="41"/>
      <c r="ERD106" s="41"/>
      <c r="ERE106" s="41"/>
      <c r="ERF106" s="41"/>
      <c r="ERG106" s="41"/>
      <c r="ERH106" s="41"/>
      <c r="ERI106" s="41"/>
      <c r="ERJ106" s="41"/>
      <c r="ERK106" s="41"/>
      <c r="ERL106" s="41"/>
      <c r="ERM106" s="41"/>
      <c r="ERN106" s="41"/>
      <c r="ERO106" s="41"/>
      <c r="ERP106" s="41"/>
      <c r="ERQ106" s="41"/>
      <c r="ERR106" s="41"/>
      <c r="ERS106" s="41"/>
      <c r="ERT106" s="41"/>
      <c r="ERU106" s="41"/>
      <c r="ERV106" s="41"/>
      <c r="ERW106" s="41"/>
      <c r="ERX106" s="41"/>
      <c r="ERY106" s="41"/>
      <c r="ERZ106" s="41"/>
      <c r="ESA106" s="41"/>
      <c r="ESB106" s="41"/>
      <c r="ESC106" s="41"/>
      <c r="ESD106" s="41"/>
      <c r="ESE106" s="41"/>
      <c r="ESF106" s="41"/>
      <c r="ESG106" s="41"/>
      <c r="ESH106" s="41"/>
      <c r="ESI106" s="41"/>
      <c r="ESJ106" s="41"/>
      <c r="ESK106" s="41"/>
      <c r="ESL106" s="41"/>
      <c r="ESM106" s="41"/>
      <c r="ESN106" s="41"/>
      <c r="ESO106" s="41"/>
      <c r="ESP106" s="41"/>
      <c r="ESQ106" s="41"/>
      <c r="ESR106" s="41"/>
      <c r="ESS106" s="41"/>
      <c r="EST106" s="41"/>
      <c r="ESU106" s="41"/>
      <c r="ESV106" s="41"/>
      <c r="ESW106" s="41"/>
      <c r="ESX106" s="41"/>
      <c r="ESY106" s="41"/>
      <c r="ESZ106" s="41"/>
      <c r="ETA106" s="41"/>
      <c r="ETB106" s="41"/>
      <c r="ETC106" s="41"/>
      <c r="ETD106" s="41"/>
      <c r="ETE106" s="41"/>
      <c r="ETF106" s="41"/>
      <c r="ETG106" s="41"/>
      <c r="ETH106" s="41"/>
      <c r="ETI106" s="41"/>
      <c r="ETJ106" s="41"/>
      <c r="ETK106" s="41"/>
      <c r="ETL106" s="41"/>
      <c r="ETM106" s="41"/>
      <c r="ETN106" s="41"/>
      <c r="ETO106" s="41"/>
      <c r="ETP106" s="41"/>
      <c r="ETQ106" s="41"/>
      <c r="ETR106" s="41"/>
      <c r="ETS106" s="41"/>
      <c r="ETT106" s="41"/>
      <c r="ETU106" s="41"/>
      <c r="ETV106" s="41"/>
      <c r="ETW106" s="41"/>
      <c r="ETX106" s="41"/>
      <c r="ETY106" s="41"/>
      <c r="ETZ106" s="41"/>
      <c r="EUA106" s="41"/>
      <c r="EUB106" s="41"/>
      <c r="EUC106" s="41"/>
      <c r="EUD106" s="41"/>
      <c r="EUE106" s="41"/>
      <c r="EUF106" s="41"/>
      <c r="EUG106" s="41"/>
      <c r="EUH106" s="41"/>
      <c r="EUI106" s="41"/>
      <c r="EUJ106" s="41"/>
      <c r="EUK106" s="41"/>
      <c r="EUL106" s="41"/>
      <c r="EUM106" s="41"/>
      <c r="EUN106" s="41"/>
      <c r="EUO106" s="41"/>
      <c r="EUP106" s="41"/>
      <c r="EUQ106" s="41"/>
      <c r="EUR106" s="41"/>
      <c r="EUS106" s="41"/>
      <c r="EUT106" s="41"/>
      <c r="EUU106" s="41"/>
      <c r="EUV106" s="41"/>
      <c r="EUW106" s="41"/>
      <c r="EUX106" s="41"/>
      <c r="EUY106" s="41"/>
      <c r="EUZ106" s="41"/>
      <c r="EVA106" s="41"/>
      <c r="EVB106" s="41"/>
      <c r="EVC106" s="41"/>
      <c r="EVD106" s="41"/>
      <c r="EVE106" s="41"/>
      <c r="EVF106" s="41"/>
      <c r="EVG106" s="41"/>
      <c r="EVH106" s="41"/>
      <c r="EVI106" s="41"/>
      <c r="EVJ106" s="41"/>
      <c r="EVK106" s="41"/>
      <c r="EVL106" s="41"/>
      <c r="EVM106" s="41"/>
      <c r="EVN106" s="41"/>
      <c r="EVO106" s="41"/>
      <c r="EVP106" s="41"/>
      <c r="EVQ106" s="41"/>
      <c r="EVR106" s="41"/>
      <c r="EVS106" s="41"/>
      <c r="EVT106" s="41"/>
      <c r="EVU106" s="41"/>
      <c r="EVV106" s="41"/>
      <c r="EVW106" s="41"/>
      <c r="EVX106" s="41"/>
      <c r="EVY106" s="41"/>
      <c r="EVZ106" s="41"/>
      <c r="EWA106" s="41"/>
      <c r="EWB106" s="41"/>
      <c r="EWC106" s="41"/>
      <c r="EWD106" s="41"/>
      <c r="EWE106" s="41"/>
      <c r="EWF106" s="41"/>
      <c r="EWG106" s="41"/>
      <c r="EWH106" s="41"/>
      <c r="EWI106" s="41"/>
      <c r="EWJ106" s="41"/>
      <c r="EWK106" s="41"/>
      <c r="EWL106" s="41"/>
      <c r="EWM106" s="41"/>
      <c r="EWN106" s="41"/>
      <c r="EWO106" s="41"/>
      <c r="EWP106" s="41"/>
      <c r="EWQ106" s="41"/>
      <c r="EWR106" s="41"/>
      <c r="EWS106" s="41"/>
      <c r="EWT106" s="41"/>
      <c r="EWU106" s="41"/>
      <c r="EWV106" s="41"/>
      <c r="EWW106" s="41"/>
      <c r="EWX106" s="41"/>
      <c r="EWY106" s="41"/>
      <c r="EWZ106" s="41"/>
      <c r="EXA106" s="41"/>
      <c r="EXB106" s="41"/>
      <c r="EXC106" s="41"/>
      <c r="EXD106" s="41"/>
      <c r="EXE106" s="41"/>
      <c r="EXF106" s="41"/>
      <c r="EXG106" s="41"/>
      <c r="EXH106" s="41"/>
      <c r="EXI106" s="41"/>
      <c r="EXJ106" s="41"/>
      <c r="EXK106" s="41"/>
      <c r="EXL106" s="41"/>
      <c r="EXM106" s="41"/>
      <c r="EXN106" s="41"/>
      <c r="EXO106" s="41"/>
      <c r="EXP106" s="41"/>
      <c r="EXQ106" s="41"/>
      <c r="EXR106" s="41"/>
      <c r="EXS106" s="41"/>
      <c r="EXT106" s="41"/>
      <c r="EXU106" s="41"/>
      <c r="EXV106" s="41"/>
      <c r="EXW106" s="41"/>
      <c r="EXX106" s="41"/>
      <c r="EXY106" s="41"/>
      <c r="EXZ106" s="41"/>
      <c r="EYA106" s="41"/>
      <c r="EYB106" s="41"/>
      <c r="EYC106" s="41"/>
      <c r="EYD106" s="41"/>
      <c r="EYE106" s="41"/>
      <c r="EYF106" s="41"/>
      <c r="EYG106" s="41"/>
      <c r="EYH106" s="41"/>
      <c r="EYI106" s="41"/>
      <c r="EYJ106" s="41"/>
      <c r="EYK106" s="41"/>
      <c r="EYL106" s="41"/>
      <c r="EYM106" s="41"/>
      <c r="EYN106" s="41"/>
      <c r="EYO106" s="41"/>
      <c r="EYP106" s="41"/>
      <c r="EYQ106" s="41"/>
      <c r="EYR106" s="41"/>
      <c r="EYS106" s="41"/>
      <c r="EYT106" s="41"/>
      <c r="EYU106" s="41"/>
      <c r="EYV106" s="41"/>
      <c r="EYW106" s="41"/>
      <c r="EYX106" s="41"/>
      <c r="EYY106" s="41"/>
      <c r="EYZ106" s="41"/>
      <c r="EZA106" s="41"/>
      <c r="EZB106" s="41"/>
      <c r="EZC106" s="41"/>
      <c r="EZD106" s="41"/>
      <c r="EZE106" s="41"/>
      <c r="EZF106" s="41"/>
      <c r="EZG106" s="41"/>
      <c r="EZH106" s="41"/>
      <c r="EZI106" s="41"/>
      <c r="EZJ106" s="41"/>
      <c r="EZK106" s="41"/>
      <c r="EZL106" s="41"/>
      <c r="EZM106" s="41"/>
      <c r="EZN106" s="41"/>
      <c r="EZO106" s="41"/>
      <c r="EZP106" s="41"/>
      <c r="EZQ106" s="41"/>
      <c r="EZR106" s="41"/>
      <c r="EZS106" s="41"/>
      <c r="EZT106" s="41"/>
      <c r="EZU106" s="41"/>
      <c r="EZV106" s="41"/>
      <c r="EZW106" s="41"/>
      <c r="EZX106" s="41"/>
      <c r="EZY106" s="41"/>
      <c r="EZZ106" s="41"/>
      <c r="FAA106" s="41"/>
      <c r="FAB106" s="41"/>
      <c r="FAC106" s="41"/>
      <c r="FAD106" s="41"/>
      <c r="FAE106" s="41"/>
      <c r="FAF106" s="41"/>
      <c r="FAG106" s="41"/>
      <c r="FAH106" s="41"/>
      <c r="FAI106" s="41"/>
      <c r="FAJ106" s="41"/>
      <c r="FAK106" s="41"/>
      <c r="FAL106" s="41"/>
      <c r="FAM106" s="41"/>
      <c r="FAN106" s="41"/>
      <c r="FAO106" s="41"/>
      <c r="FAP106" s="41"/>
      <c r="FAQ106" s="41"/>
      <c r="FAR106" s="41"/>
      <c r="FAS106" s="41"/>
      <c r="FAT106" s="41"/>
      <c r="FAU106" s="41"/>
      <c r="FAV106" s="41"/>
      <c r="FAW106" s="41"/>
      <c r="FAX106" s="41"/>
      <c r="FAY106" s="41"/>
      <c r="FAZ106" s="41"/>
      <c r="FBA106" s="41"/>
      <c r="FBB106" s="41"/>
      <c r="FBC106" s="41"/>
      <c r="FBD106" s="41"/>
      <c r="FBE106" s="41"/>
      <c r="FBF106" s="41"/>
      <c r="FBG106" s="41"/>
      <c r="FBH106" s="41"/>
      <c r="FBI106" s="41"/>
      <c r="FBJ106" s="41"/>
      <c r="FBK106" s="41"/>
      <c r="FBL106" s="41"/>
      <c r="FBM106" s="41"/>
      <c r="FBN106" s="41"/>
      <c r="FBO106" s="41"/>
      <c r="FBP106" s="41"/>
      <c r="FBQ106" s="41"/>
      <c r="FBR106" s="41"/>
      <c r="FBS106" s="41"/>
      <c r="FBT106" s="41"/>
      <c r="FBU106" s="41"/>
      <c r="FBV106" s="41"/>
      <c r="FBW106" s="41"/>
      <c r="FBX106" s="41"/>
      <c r="FBY106" s="41"/>
      <c r="FBZ106" s="41"/>
      <c r="FCA106" s="41"/>
      <c r="FCB106" s="41"/>
      <c r="FCC106" s="41"/>
      <c r="FCD106" s="41"/>
      <c r="FCE106" s="41"/>
      <c r="FCF106" s="41"/>
      <c r="FCG106" s="41"/>
      <c r="FCH106" s="41"/>
      <c r="FCI106" s="41"/>
      <c r="FCJ106" s="41"/>
      <c r="FCK106" s="41"/>
      <c r="FCL106" s="41"/>
      <c r="FCM106" s="41"/>
      <c r="FCN106" s="41"/>
      <c r="FCO106" s="41"/>
      <c r="FCP106" s="41"/>
      <c r="FCQ106" s="41"/>
      <c r="FCR106" s="41"/>
      <c r="FCS106" s="41"/>
      <c r="FCT106" s="41"/>
      <c r="FCU106" s="41"/>
      <c r="FCV106" s="41"/>
      <c r="FCW106" s="41"/>
      <c r="FCX106" s="41"/>
      <c r="FCY106" s="41"/>
      <c r="FCZ106" s="41"/>
      <c r="FDA106" s="41"/>
      <c r="FDB106" s="41"/>
      <c r="FDC106" s="41"/>
      <c r="FDD106" s="41"/>
      <c r="FDE106" s="41"/>
      <c r="FDF106" s="41"/>
      <c r="FDG106" s="41"/>
      <c r="FDH106" s="41"/>
      <c r="FDI106" s="41"/>
      <c r="FDJ106" s="41"/>
      <c r="FDK106" s="41"/>
      <c r="FDL106" s="41"/>
      <c r="FDM106" s="41"/>
      <c r="FDN106" s="41"/>
      <c r="FDO106" s="41"/>
      <c r="FDP106" s="41"/>
      <c r="FDQ106" s="41"/>
      <c r="FDR106" s="41"/>
      <c r="FDS106" s="41"/>
      <c r="FDT106" s="41"/>
      <c r="FDU106" s="41"/>
      <c r="FDV106" s="41"/>
      <c r="FDW106" s="41"/>
      <c r="FDX106" s="41"/>
      <c r="FDY106" s="41"/>
      <c r="FDZ106" s="41"/>
      <c r="FEA106" s="41"/>
      <c r="FEB106" s="41"/>
      <c r="FEC106" s="41"/>
      <c r="FED106" s="41"/>
      <c r="FEE106" s="41"/>
      <c r="FEF106" s="41"/>
      <c r="FEG106" s="41"/>
      <c r="FEH106" s="41"/>
      <c r="FEI106" s="41"/>
      <c r="FEJ106" s="41"/>
      <c r="FEK106" s="41"/>
      <c r="FEL106" s="41"/>
      <c r="FEM106" s="41"/>
      <c r="FEN106" s="41"/>
      <c r="FEO106" s="41"/>
      <c r="FEP106" s="41"/>
      <c r="FEQ106" s="41"/>
      <c r="FER106" s="41"/>
      <c r="FES106" s="41"/>
      <c r="FET106" s="41"/>
      <c r="FEU106" s="41"/>
      <c r="FEV106" s="41"/>
      <c r="FEW106" s="41"/>
      <c r="FEX106" s="41"/>
      <c r="FEY106" s="41"/>
      <c r="FEZ106" s="41"/>
      <c r="FFA106" s="41"/>
      <c r="FFB106" s="41"/>
      <c r="FFC106" s="41"/>
      <c r="FFD106" s="41"/>
      <c r="FFE106" s="41"/>
      <c r="FFF106" s="41"/>
      <c r="FFG106" s="41"/>
      <c r="FFH106" s="41"/>
      <c r="FFI106" s="41"/>
      <c r="FFJ106" s="41"/>
      <c r="FFK106" s="41"/>
      <c r="FFL106" s="41"/>
      <c r="FFM106" s="41"/>
      <c r="FFN106" s="41"/>
      <c r="FFO106" s="41"/>
      <c r="FFP106" s="41"/>
      <c r="FFQ106" s="41"/>
      <c r="FFR106" s="41"/>
      <c r="FFS106" s="41"/>
      <c r="FFT106" s="41"/>
      <c r="FFU106" s="41"/>
      <c r="FFV106" s="41"/>
      <c r="FFW106" s="41"/>
      <c r="FFX106" s="41"/>
      <c r="FFY106" s="41"/>
      <c r="FFZ106" s="41"/>
      <c r="FGA106" s="41"/>
      <c r="FGB106" s="41"/>
      <c r="FGC106" s="41"/>
      <c r="FGD106" s="41"/>
      <c r="FGE106" s="41"/>
      <c r="FGF106" s="41"/>
      <c r="FGG106" s="41"/>
      <c r="FGH106" s="41"/>
      <c r="FGI106" s="41"/>
      <c r="FGJ106" s="41"/>
      <c r="FGK106" s="41"/>
      <c r="FGL106" s="41"/>
      <c r="FGM106" s="41"/>
      <c r="FGN106" s="41"/>
      <c r="FGO106" s="41"/>
      <c r="FGP106" s="41"/>
      <c r="FGQ106" s="41"/>
      <c r="FGR106" s="41"/>
      <c r="FGS106" s="41"/>
      <c r="FGT106" s="41"/>
      <c r="FGU106" s="41"/>
      <c r="FGV106" s="41"/>
      <c r="FGW106" s="41"/>
      <c r="FGX106" s="41"/>
      <c r="FGY106" s="41"/>
      <c r="FGZ106" s="41"/>
      <c r="FHA106" s="41"/>
      <c r="FHB106" s="41"/>
      <c r="FHC106" s="41"/>
      <c r="FHD106" s="41"/>
      <c r="FHE106" s="41"/>
      <c r="FHF106" s="41"/>
      <c r="FHG106" s="41"/>
      <c r="FHH106" s="41"/>
      <c r="FHI106" s="41"/>
      <c r="FHJ106" s="41"/>
      <c r="FHK106" s="41"/>
      <c r="FHL106" s="41"/>
      <c r="FHM106" s="41"/>
      <c r="FHN106" s="41"/>
      <c r="FHO106" s="41"/>
      <c r="FHP106" s="41"/>
      <c r="FHQ106" s="41"/>
      <c r="FHR106" s="41"/>
      <c r="FHS106" s="41"/>
      <c r="FHT106" s="41"/>
      <c r="FHU106" s="41"/>
      <c r="FHV106" s="41"/>
      <c r="FHW106" s="41"/>
      <c r="FHX106" s="41"/>
      <c r="FHY106" s="41"/>
      <c r="FHZ106" s="41"/>
      <c r="FIA106" s="41"/>
      <c r="FIB106" s="41"/>
      <c r="FIC106" s="41"/>
      <c r="FID106" s="41"/>
      <c r="FIE106" s="41"/>
      <c r="FIF106" s="41"/>
      <c r="FIG106" s="41"/>
      <c r="FIH106" s="41"/>
      <c r="FII106" s="41"/>
      <c r="FIJ106" s="41"/>
      <c r="FIK106" s="41"/>
      <c r="FIL106" s="41"/>
      <c r="FIM106" s="41"/>
      <c r="FIN106" s="41"/>
      <c r="FIO106" s="41"/>
      <c r="FIP106" s="41"/>
      <c r="FIQ106" s="41"/>
      <c r="FIR106" s="41"/>
      <c r="FIS106" s="41"/>
      <c r="FIT106" s="41"/>
      <c r="FIU106" s="41"/>
      <c r="FIV106" s="41"/>
      <c r="FIW106" s="41"/>
      <c r="FIX106" s="41"/>
      <c r="FIY106" s="41"/>
      <c r="FIZ106" s="41"/>
      <c r="FJA106" s="41"/>
      <c r="FJB106" s="41"/>
      <c r="FJC106" s="41"/>
      <c r="FJD106" s="41"/>
      <c r="FJE106" s="41"/>
      <c r="FJF106" s="41"/>
      <c r="FJG106" s="41"/>
      <c r="FJH106" s="41"/>
      <c r="FJI106" s="41"/>
      <c r="FJJ106" s="41"/>
      <c r="FJK106" s="41"/>
      <c r="FJL106" s="41"/>
      <c r="FJM106" s="41"/>
      <c r="FJN106" s="41"/>
      <c r="FJO106" s="41"/>
      <c r="FJP106" s="41"/>
      <c r="FJQ106" s="41"/>
      <c r="FJR106" s="41"/>
      <c r="FJS106" s="41"/>
      <c r="FJT106" s="41"/>
      <c r="FJU106" s="41"/>
      <c r="FJV106" s="41"/>
      <c r="FJW106" s="41"/>
      <c r="FJX106" s="41"/>
      <c r="FJY106" s="41"/>
      <c r="FJZ106" s="41"/>
      <c r="FKA106" s="41"/>
      <c r="FKB106" s="41"/>
      <c r="FKC106" s="41"/>
      <c r="FKD106" s="41"/>
      <c r="FKE106" s="41"/>
      <c r="FKF106" s="41"/>
      <c r="FKG106" s="41"/>
      <c r="FKH106" s="41"/>
      <c r="FKI106" s="41"/>
      <c r="FKJ106" s="41"/>
      <c r="FKK106" s="41"/>
      <c r="FKL106" s="41"/>
      <c r="FKM106" s="41"/>
      <c r="FKN106" s="41"/>
      <c r="FKO106" s="41"/>
      <c r="FKP106" s="41"/>
      <c r="FKQ106" s="41"/>
      <c r="FKR106" s="41"/>
      <c r="FKS106" s="41"/>
      <c r="FKT106" s="41"/>
      <c r="FKU106" s="41"/>
      <c r="FKV106" s="41"/>
      <c r="FKW106" s="41"/>
      <c r="FKX106" s="41"/>
      <c r="FKY106" s="41"/>
      <c r="FKZ106" s="41"/>
      <c r="FLA106" s="41"/>
      <c r="FLB106" s="41"/>
      <c r="FLC106" s="41"/>
      <c r="FLD106" s="41"/>
      <c r="FLE106" s="41"/>
      <c r="FLF106" s="41"/>
      <c r="FLG106" s="41"/>
      <c r="FLH106" s="41"/>
      <c r="FLI106" s="41"/>
      <c r="FLJ106" s="41"/>
      <c r="FLK106" s="41"/>
      <c r="FLL106" s="41"/>
      <c r="FLM106" s="41"/>
      <c r="FLN106" s="41"/>
      <c r="FLO106" s="41"/>
      <c r="FLP106" s="41"/>
      <c r="FLQ106" s="41"/>
      <c r="FLR106" s="41"/>
      <c r="FLS106" s="41"/>
      <c r="FLT106" s="41"/>
      <c r="FLU106" s="41"/>
      <c r="FLV106" s="41"/>
      <c r="FLW106" s="41"/>
      <c r="FLX106" s="41"/>
      <c r="FLY106" s="41"/>
      <c r="FLZ106" s="41"/>
      <c r="FMA106" s="41"/>
      <c r="FMB106" s="41"/>
      <c r="FMC106" s="41"/>
      <c r="FMD106" s="41"/>
      <c r="FME106" s="41"/>
      <c r="FMF106" s="41"/>
      <c r="FMG106" s="41"/>
      <c r="FMH106" s="41"/>
      <c r="FMI106" s="41"/>
      <c r="FMJ106" s="41"/>
      <c r="FMK106" s="41"/>
      <c r="FML106" s="41"/>
      <c r="FMM106" s="41"/>
      <c r="FMN106" s="41"/>
      <c r="FMO106" s="41"/>
      <c r="FMP106" s="41"/>
      <c r="FMQ106" s="41"/>
      <c r="FMR106" s="41"/>
      <c r="FMS106" s="41"/>
      <c r="FMT106" s="41"/>
      <c r="FMU106" s="41"/>
      <c r="FMV106" s="41"/>
      <c r="FMW106" s="41"/>
      <c r="FMX106" s="41"/>
      <c r="FMY106" s="41"/>
      <c r="FMZ106" s="41"/>
      <c r="FNA106" s="41"/>
      <c r="FNB106" s="41"/>
      <c r="FNC106" s="41"/>
      <c r="FND106" s="41"/>
      <c r="FNE106" s="41"/>
      <c r="FNF106" s="41"/>
      <c r="FNG106" s="41"/>
      <c r="FNH106" s="41"/>
      <c r="FNI106" s="41"/>
      <c r="FNJ106" s="41"/>
      <c r="FNK106" s="41"/>
      <c r="FNL106" s="41"/>
      <c r="FNM106" s="41"/>
      <c r="FNN106" s="41"/>
      <c r="FNO106" s="41"/>
      <c r="FNP106" s="41"/>
      <c r="FNQ106" s="41"/>
      <c r="FNR106" s="41"/>
      <c r="FNS106" s="41"/>
      <c r="FNT106" s="41"/>
      <c r="FNU106" s="41"/>
      <c r="FNV106" s="41"/>
      <c r="FNW106" s="41"/>
      <c r="FNX106" s="41"/>
      <c r="FNY106" s="41"/>
      <c r="FNZ106" s="41"/>
      <c r="FOA106" s="41"/>
      <c r="FOB106" s="41"/>
      <c r="FOC106" s="41"/>
      <c r="FOD106" s="41"/>
      <c r="FOE106" s="41"/>
      <c r="FOF106" s="41"/>
      <c r="FOG106" s="41"/>
      <c r="FOH106" s="41"/>
      <c r="FOI106" s="41"/>
      <c r="FOJ106" s="41"/>
      <c r="FOK106" s="41"/>
      <c r="FOL106" s="41"/>
      <c r="FOM106" s="41"/>
      <c r="FON106" s="41"/>
      <c r="FOO106" s="41"/>
      <c r="FOP106" s="41"/>
      <c r="FOQ106" s="41"/>
      <c r="FOR106" s="41"/>
      <c r="FOS106" s="41"/>
      <c r="FOT106" s="41"/>
      <c r="FOU106" s="41"/>
      <c r="FOV106" s="41"/>
      <c r="FOW106" s="41"/>
      <c r="FOX106" s="41"/>
      <c r="FOY106" s="41"/>
      <c r="FOZ106" s="41"/>
      <c r="FPA106" s="41"/>
      <c r="FPB106" s="41"/>
      <c r="FPC106" s="41"/>
      <c r="FPD106" s="41"/>
      <c r="FPE106" s="41"/>
      <c r="FPF106" s="41"/>
      <c r="FPG106" s="41"/>
      <c r="FPH106" s="41"/>
      <c r="FPI106" s="41"/>
      <c r="FPJ106" s="41"/>
      <c r="FPK106" s="41"/>
      <c r="FPL106" s="41"/>
      <c r="FPM106" s="41"/>
      <c r="FPN106" s="41"/>
      <c r="FPO106" s="41"/>
      <c r="FPP106" s="41"/>
      <c r="FPQ106" s="41"/>
      <c r="FPR106" s="41"/>
      <c r="FPS106" s="41"/>
      <c r="FPT106" s="41"/>
      <c r="FPU106" s="41"/>
      <c r="FPV106" s="41"/>
      <c r="FPW106" s="41"/>
      <c r="FPX106" s="41"/>
      <c r="FPY106" s="41"/>
      <c r="FPZ106" s="41"/>
      <c r="FQA106" s="41"/>
      <c r="FQB106" s="41"/>
      <c r="FQC106" s="41"/>
      <c r="FQD106" s="41"/>
      <c r="FQE106" s="41"/>
      <c r="FQF106" s="41"/>
      <c r="FQG106" s="41"/>
      <c r="FQH106" s="41"/>
      <c r="FQI106" s="41"/>
      <c r="FQJ106" s="41"/>
      <c r="FQK106" s="41"/>
      <c r="FQL106" s="41"/>
      <c r="FQM106" s="41"/>
      <c r="FQN106" s="41"/>
      <c r="FQO106" s="41"/>
      <c r="FQP106" s="41"/>
      <c r="FQQ106" s="41"/>
      <c r="FQR106" s="41"/>
      <c r="FQS106" s="41"/>
      <c r="FQT106" s="41"/>
      <c r="FQU106" s="41"/>
      <c r="FQV106" s="41"/>
      <c r="FQW106" s="41"/>
      <c r="FQX106" s="41"/>
      <c r="FQY106" s="41"/>
      <c r="FQZ106" s="41"/>
      <c r="FRA106" s="41"/>
      <c r="FRB106" s="41"/>
      <c r="FRC106" s="41"/>
      <c r="FRD106" s="41"/>
      <c r="FRE106" s="41"/>
      <c r="FRF106" s="41"/>
      <c r="FRG106" s="41"/>
      <c r="FRH106" s="41"/>
      <c r="FRI106" s="41"/>
      <c r="FRJ106" s="41"/>
      <c r="FRK106" s="41"/>
      <c r="FRL106" s="41"/>
      <c r="FRM106" s="41"/>
      <c r="FRN106" s="41"/>
      <c r="FRO106" s="41"/>
      <c r="FRP106" s="41"/>
      <c r="FRQ106" s="41"/>
      <c r="FRR106" s="41"/>
      <c r="FRS106" s="41"/>
      <c r="FRT106" s="41"/>
      <c r="FRU106" s="41"/>
      <c r="FRV106" s="41"/>
      <c r="FRW106" s="41"/>
      <c r="FRX106" s="41"/>
      <c r="FRY106" s="41"/>
      <c r="FRZ106" s="41"/>
      <c r="FSA106" s="41"/>
      <c r="FSB106" s="41"/>
      <c r="FSC106" s="41"/>
      <c r="FSD106" s="41"/>
      <c r="FSE106" s="41"/>
      <c r="FSF106" s="41"/>
      <c r="FSG106" s="41"/>
      <c r="FSH106" s="41"/>
      <c r="FSI106" s="41"/>
      <c r="FSJ106" s="41"/>
      <c r="FSK106" s="41"/>
      <c r="FSL106" s="41"/>
      <c r="FSM106" s="41"/>
      <c r="FSN106" s="41"/>
      <c r="FSO106" s="41"/>
      <c r="FSP106" s="41"/>
      <c r="FSQ106" s="41"/>
      <c r="FSR106" s="41"/>
      <c r="FSS106" s="41"/>
      <c r="FST106" s="41"/>
      <c r="FSU106" s="41"/>
      <c r="FSV106" s="41"/>
      <c r="FSW106" s="41"/>
      <c r="FSX106" s="41"/>
      <c r="FSY106" s="41"/>
      <c r="FSZ106" s="41"/>
      <c r="FTA106" s="41"/>
      <c r="FTB106" s="41"/>
      <c r="FTC106" s="41"/>
      <c r="FTD106" s="41"/>
      <c r="FTE106" s="41"/>
      <c r="FTF106" s="41"/>
      <c r="FTG106" s="41"/>
      <c r="FTH106" s="41"/>
      <c r="FTI106" s="41"/>
      <c r="FTJ106" s="41"/>
      <c r="FTK106" s="41"/>
      <c r="FTL106" s="41"/>
      <c r="FTM106" s="41"/>
      <c r="FTN106" s="41"/>
      <c r="FTO106" s="41"/>
      <c r="FTP106" s="41"/>
      <c r="FTQ106" s="41"/>
      <c r="FTR106" s="41"/>
      <c r="FTS106" s="41"/>
      <c r="FTT106" s="41"/>
      <c r="FTU106" s="41"/>
      <c r="FTV106" s="41"/>
      <c r="FTW106" s="41"/>
      <c r="FTX106" s="41"/>
      <c r="FTY106" s="41"/>
      <c r="FTZ106" s="41"/>
      <c r="FUA106" s="41"/>
      <c r="FUB106" s="41"/>
      <c r="FUC106" s="41"/>
      <c r="FUD106" s="41"/>
      <c r="FUE106" s="41"/>
      <c r="FUF106" s="41"/>
      <c r="FUG106" s="41"/>
      <c r="FUH106" s="41"/>
      <c r="FUI106" s="41"/>
      <c r="FUJ106" s="41"/>
      <c r="FUK106" s="41"/>
      <c r="FUL106" s="41"/>
      <c r="FUM106" s="41"/>
      <c r="FUN106" s="41"/>
      <c r="FUO106" s="41"/>
      <c r="FUP106" s="41"/>
      <c r="FUQ106" s="41"/>
      <c r="FUR106" s="41"/>
      <c r="FUS106" s="41"/>
      <c r="FUT106" s="41"/>
      <c r="FUU106" s="41"/>
      <c r="FUV106" s="41"/>
      <c r="FUW106" s="41"/>
      <c r="FUX106" s="41"/>
      <c r="FUY106" s="41"/>
      <c r="FUZ106" s="41"/>
      <c r="FVA106" s="41"/>
      <c r="FVB106" s="41"/>
      <c r="FVC106" s="41"/>
      <c r="FVD106" s="41"/>
      <c r="FVE106" s="41"/>
      <c r="FVF106" s="41"/>
      <c r="FVG106" s="41"/>
      <c r="FVH106" s="41"/>
      <c r="FVI106" s="41"/>
      <c r="FVJ106" s="41"/>
      <c r="FVK106" s="41"/>
      <c r="FVL106" s="41"/>
      <c r="FVM106" s="41"/>
      <c r="FVN106" s="41"/>
      <c r="FVO106" s="41"/>
      <c r="FVP106" s="41"/>
      <c r="FVQ106" s="41"/>
      <c r="FVR106" s="41"/>
      <c r="FVS106" s="41"/>
      <c r="FVT106" s="41"/>
      <c r="FVU106" s="41"/>
      <c r="FVV106" s="41"/>
      <c r="FVW106" s="41"/>
      <c r="FVX106" s="41"/>
      <c r="FVY106" s="41"/>
      <c r="FVZ106" s="41"/>
      <c r="FWA106" s="41"/>
      <c r="FWB106" s="41"/>
      <c r="FWC106" s="41"/>
      <c r="FWD106" s="41"/>
      <c r="FWE106" s="41"/>
      <c r="FWF106" s="41"/>
      <c r="FWG106" s="41"/>
      <c r="FWH106" s="41"/>
      <c r="FWI106" s="41"/>
      <c r="FWJ106" s="41"/>
      <c r="FWK106" s="41"/>
      <c r="FWL106" s="41"/>
      <c r="FWM106" s="41"/>
      <c r="FWN106" s="41"/>
      <c r="FWO106" s="41"/>
      <c r="FWP106" s="41"/>
      <c r="FWQ106" s="41"/>
      <c r="FWR106" s="41"/>
      <c r="FWS106" s="41"/>
      <c r="FWT106" s="41"/>
      <c r="FWU106" s="41"/>
      <c r="FWV106" s="41"/>
      <c r="FWW106" s="41"/>
      <c r="FWX106" s="41"/>
      <c r="FWY106" s="41"/>
      <c r="FWZ106" s="41"/>
      <c r="FXA106" s="41"/>
      <c r="FXB106" s="41"/>
      <c r="FXC106" s="41"/>
      <c r="FXD106" s="41"/>
      <c r="FXE106" s="41"/>
      <c r="FXF106" s="41"/>
      <c r="FXG106" s="41"/>
      <c r="FXH106" s="41"/>
      <c r="FXI106" s="41"/>
      <c r="FXJ106" s="41"/>
      <c r="FXK106" s="41"/>
      <c r="FXL106" s="41"/>
      <c r="FXM106" s="41"/>
      <c r="FXN106" s="41"/>
      <c r="FXO106" s="41"/>
      <c r="FXP106" s="41"/>
      <c r="FXQ106" s="41"/>
      <c r="FXR106" s="41"/>
      <c r="FXS106" s="41"/>
      <c r="FXT106" s="41"/>
      <c r="FXU106" s="41"/>
      <c r="FXV106" s="41"/>
      <c r="FXW106" s="41"/>
      <c r="FXX106" s="41"/>
      <c r="FXY106" s="41"/>
      <c r="FXZ106" s="41"/>
      <c r="FYA106" s="41"/>
      <c r="FYB106" s="41"/>
      <c r="FYC106" s="41"/>
      <c r="FYD106" s="41"/>
      <c r="FYE106" s="41"/>
      <c r="FYF106" s="41"/>
      <c r="FYG106" s="41"/>
      <c r="FYH106" s="41"/>
      <c r="FYI106" s="41"/>
      <c r="FYJ106" s="41"/>
      <c r="FYK106" s="41"/>
      <c r="FYL106" s="41"/>
      <c r="FYM106" s="41"/>
      <c r="FYN106" s="41"/>
      <c r="FYO106" s="41"/>
      <c r="FYP106" s="41"/>
      <c r="FYQ106" s="41"/>
      <c r="FYR106" s="41"/>
      <c r="FYS106" s="41"/>
      <c r="FYT106" s="41"/>
      <c r="FYU106" s="41"/>
      <c r="FYV106" s="41"/>
      <c r="FYW106" s="41"/>
      <c r="FYX106" s="41"/>
      <c r="FYY106" s="41"/>
      <c r="FYZ106" s="41"/>
      <c r="FZA106" s="41"/>
      <c r="FZB106" s="41"/>
      <c r="FZC106" s="41"/>
      <c r="FZD106" s="41"/>
      <c r="FZE106" s="41"/>
      <c r="FZF106" s="41"/>
      <c r="FZG106" s="41"/>
      <c r="FZH106" s="41"/>
      <c r="FZI106" s="41"/>
      <c r="FZJ106" s="41"/>
      <c r="FZK106" s="41"/>
      <c r="FZL106" s="41"/>
      <c r="FZM106" s="41"/>
      <c r="FZN106" s="41"/>
      <c r="FZO106" s="41"/>
      <c r="FZP106" s="41"/>
      <c r="FZQ106" s="41"/>
      <c r="FZR106" s="41"/>
      <c r="FZS106" s="41"/>
      <c r="FZT106" s="41"/>
      <c r="FZU106" s="41"/>
      <c r="FZV106" s="41"/>
      <c r="FZW106" s="41"/>
      <c r="FZX106" s="41"/>
      <c r="FZY106" s="41"/>
      <c r="FZZ106" s="41"/>
      <c r="GAA106" s="41"/>
      <c r="GAB106" s="41"/>
      <c r="GAC106" s="41"/>
      <c r="GAD106" s="41"/>
      <c r="GAE106" s="41"/>
      <c r="GAF106" s="41"/>
      <c r="GAG106" s="41"/>
      <c r="GAH106" s="41"/>
      <c r="GAI106" s="41"/>
      <c r="GAJ106" s="41"/>
      <c r="GAK106" s="41"/>
      <c r="GAL106" s="41"/>
      <c r="GAM106" s="41"/>
      <c r="GAN106" s="41"/>
      <c r="GAO106" s="41"/>
      <c r="GAP106" s="41"/>
      <c r="GAQ106" s="41"/>
      <c r="GAR106" s="41"/>
      <c r="GAS106" s="41"/>
      <c r="GAT106" s="41"/>
      <c r="GAU106" s="41"/>
      <c r="GAV106" s="41"/>
      <c r="GAW106" s="41"/>
      <c r="GAX106" s="41"/>
      <c r="GAY106" s="41"/>
      <c r="GAZ106" s="41"/>
      <c r="GBA106" s="41"/>
      <c r="GBB106" s="41"/>
      <c r="GBC106" s="41"/>
      <c r="GBD106" s="41"/>
      <c r="GBE106" s="41"/>
      <c r="GBF106" s="41"/>
      <c r="GBG106" s="41"/>
      <c r="GBH106" s="41"/>
      <c r="GBI106" s="41"/>
      <c r="GBJ106" s="41"/>
      <c r="GBK106" s="41"/>
      <c r="GBL106" s="41"/>
      <c r="GBM106" s="41"/>
      <c r="GBN106" s="41"/>
      <c r="GBO106" s="41"/>
      <c r="GBP106" s="41"/>
      <c r="GBQ106" s="41"/>
      <c r="GBR106" s="41"/>
      <c r="GBS106" s="41"/>
      <c r="GBT106" s="41"/>
      <c r="GBU106" s="41"/>
      <c r="GBV106" s="41"/>
      <c r="GBW106" s="41"/>
      <c r="GBX106" s="41"/>
      <c r="GBY106" s="41"/>
      <c r="GBZ106" s="41"/>
      <c r="GCA106" s="41"/>
      <c r="GCB106" s="41"/>
      <c r="GCC106" s="41"/>
      <c r="GCD106" s="41"/>
      <c r="GCE106" s="41"/>
      <c r="GCF106" s="41"/>
      <c r="GCG106" s="41"/>
      <c r="GCH106" s="41"/>
      <c r="GCI106" s="41"/>
      <c r="GCJ106" s="41"/>
      <c r="GCK106" s="41"/>
      <c r="GCL106" s="41"/>
      <c r="GCM106" s="41"/>
      <c r="GCN106" s="41"/>
      <c r="GCO106" s="41"/>
      <c r="GCP106" s="41"/>
      <c r="GCQ106" s="41"/>
      <c r="GCR106" s="41"/>
      <c r="GCS106" s="41"/>
      <c r="GCT106" s="41"/>
      <c r="GCU106" s="41"/>
      <c r="GCV106" s="41"/>
      <c r="GCW106" s="41"/>
      <c r="GCX106" s="41"/>
      <c r="GCY106" s="41"/>
      <c r="GCZ106" s="41"/>
      <c r="GDA106" s="41"/>
      <c r="GDB106" s="41"/>
      <c r="GDC106" s="41"/>
      <c r="GDD106" s="41"/>
      <c r="GDE106" s="41"/>
      <c r="GDF106" s="41"/>
      <c r="GDG106" s="41"/>
      <c r="GDH106" s="41"/>
      <c r="GDI106" s="41"/>
      <c r="GDJ106" s="41"/>
      <c r="GDK106" s="41"/>
      <c r="GDL106" s="41"/>
      <c r="GDM106" s="41"/>
      <c r="GDN106" s="41"/>
      <c r="GDO106" s="41"/>
      <c r="GDP106" s="41"/>
      <c r="GDQ106" s="41"/>
      <c r="GDR106" s="41"/>
      <c r="GDS106" s="41"/>
      <c r="GDT106" s="41"/>
      <c r="GDU106" s="41"/>
      <c r="GDV106" s="41"/>
      <c r="GDW106" s="41"/>
      <c r="GDX106" s="41"/>
      <c r="GDY106" s="41"/>
      <c r="GDZ106" s="41"/>
      <c r="GEA106" s="41"/>
      <c r="GEB106" s="41"/>
      <c r="GEC106" s="41"/>
      <c r="GED106" s="41"/>
      <c r="GEE106" s="41"/>
      <c r="GEF106" s="41"/>
      <c r="GEG106" s="41"/>
      <c r="GEH106" s="41"/>
      <c r="GEI106" s="41"/>
      <c r="GEJ106" s="41"/>
      <c r="GEK106" s="41"/>
      <c r="GEL106" s="41"/>
      <c r="GEM106" s="41"/>
      <c r="GEN106" s="41"/>
      <c r="GEO106" s="41"/>
      <c r="GEP106" s="41"/>
      <c r="GEQ106" s="41"/>
      <c r="GER106" s="41"/>
      <c r="GES106" s="41"/>
      <c r="GET106" s="41"/>
      <c r="GEU106" s="41"/>
      <c r="GEV106" s="41"/>
      <c r="GEW106" s="41"/>
      <c r="GEX106" s="41"/>
      <c r="GEY106" s="41"/>
      <c r="GEZ106" s="41"/>
      <c r="GFA106" s="41"/>
      <c r="GFB106" s="41"/>
      <c r="GFC106" s="41"/>
      <c r="GFD106" s="41"/>
      <c r="GFE106" s="41"/>
      <c r="GFF106" s="41"/>
      <c r="GFG106" s="41"/>
      <c r="GFH106" s="41"/>
      <c r="GFI106" s="41"/>
      <c r="GFJ106" s="41"/>
      <c r="GFK106" s="41"/>
      <c r="GFL106" s="41"/>
      <c r="GFM106" s="41"/>
      <c r="GFN106" s="41"/>
      <c r="GFO106" s="41"/>
      <c r="GFP106" s="41"/>
      <c r="GFQ106" s="41"/>
      <c r="GFR106" s="41"/>
      <c r="GFS106" s="41"/>
      <c r="GFT106" s="41"/>
      <c r="GFU106" s="41"/>
      <c r="GFV106" s="41"/>
      <c r="GFW106" s="41"/>
      <c r="GFX106" s="41"/>
      <c r="GFY106" s="41"/>
      <c r="GFZ106" s="41"/>
      <c r="GGA106" s="41"/>
      <c r="GGB106" s="41"/>
      <c r="GGC106" s="41"/>
      <c r="GGD106" s="41"/>
      <c r="GGE106" s="41"/>
      <c r="GGF106" s="41"/>
      <c r="GGG106" s="41"/>
      <c r="GGH106" s="41"/>
      <c r="GGI106" s="41"/>
      <c r="GGJ106" s="41"/>
      <c r="GGK106" s="41"/>
      <c r="GGL106" s="41"/>
      <c r="GGM106" s="41"/>
      <c r="GGN106" s="41"/>
      <c r="GGO106" s="41"/>
      <c r="GGP106" s="41"/>
      <c r="GGQ106" s="41"/>
      <c r="GGR106" s="41"/>
      <c r="GGS106" s="41"/>
      <c r="GGT106" s="41"/>
      <c r="GGU106" s="41"/>
      <c r="GGV106" s="41"/>
      <c r="GGW106" s="41"/>
      <c r="GGX106" s="41"/>
      <c r="GGY106" s="41"/>
      <c r="GGZ106" s="41"/>
      <c r="GHA106" s="41"/>
      <c r="GHB106" s="41"/>
      <c r="GHC106" s="41"/>
      <c r="GHD106" s="41"/>
      <c r="GHE106" s="41"/>
      <c r="GHF106" s="41"/>
      <c r="GHG106" s="41"/>
      <c r="GHH106" s="41"/>
      <c r="GHI106" s="41"/>
      <c r="GHJ106" s="41"/>
      <c r="GHK106" s="41"/>
      <c r="GHL106" s="41"/>
      <c r="GHM106" s="41"/>
      <c r="GHN106" s="41"/>
      <c r="GHO106" s="41"/>
      <c r="GHP106" s="41"/>
      <c r="GHQ106" s="41"/>
      <c r="GHR106" s="41"/>
      <c r="GHS106" s="41"/>
      <c r="GHT106" s="41"/>
      <c r="GHU106" s="41"/>
      <c r="GHV106" s="41"/>
      <c r="GHW106" s="41"/>
      <c r="GHX106" s="41"/>
      <c r="GHY106" s="41"/>
      <c r="GHZ106" s="41"/>
      <c r="GIA106" s="41"/>
      <c r="GIB106" s="41"/>
      <c r="GIC106" s="41"/>
      <c r="GID106" s="41"/>
      <c r="GIE106" s="41"/>
      <c r="GIF106" s="41"/>
      <c r="GIG106" s="41"/>
      <c r="GIH106" s="41"/>
      <c r="GII106" s="41"/>
      <c r="GIJ106" s="41"/>
      <c r="GIK106" s="41"/>
      <c r="GIL106" s="41"/>
      <c r="GIM106" s="41"/>
      <c r="GIN106" s="41"/>
      <c r="GIO106" s="41"/>
      <c r="GIP106" s="41"/>
      <c r="GIQ106" s="41"/>
      <c r="GIR106" s="41"/>
      <c r="GIS106" s="41"/>
      <c r="GIT106" s="41"/>
      <c r="GIU106" s="41"/>
      <c r="GIV106" s="41"/>
      <c r="GIW106" s="41"/>
      <c r="GIX106" s="41"/>
      <c r="GIY106" s="41"/>
      <c r="GIZ106" s="41"/>
      <c r="GJA106" s="41"/>
      <c r="GJB106" s="41"/>
      <c r="GJC106" s="41"/>
      <c r="GJD106" s="41"/>
      <c r="GJE106" s="41"/>
      <c r="GJF106" s="41"/>
      <c r="GJG106" s="41"/>
      <c r="GJH106" s="41"/>
      <c r="GJI106" s="41"/>
      <c r="GJJ106" s="41"/>
      <c r="GJK106" s="41"/>
      <c r="GJL106" s="41"/>
      <c r="GJM106" s="41"/>
      <c r="GJN106" s="41"/>
      <c r="GJO106" s="41"/>
      <c r="GJP106" s="41"/>
      <c r="GJQ106" s="41"/>
      <c r="GJR106" s="41"/>
      <c r="GJS106" s="41"/>
      <c r="GJT106" s="41"/>
      <c r="GJU106" s="41"/>
      <c r="GJV106" s="41"/>
      <c r="GJW106" s="41"/>
      <c r="GJX106" s="41"/>
      <c r="GJY106" s="41"/>
      <c r="GJZ106" s="41"/>
      <c r="GKA106" s="41"/>
      <c r="GKB106" s="41"/>
      <c r="GKC106" s="41"/>
      <c r="GKD106" s="41"/>
      <c r="GKE106" s="41"/>
      <c r="GKF106" s="41"/>
      <c r="GKG106" s="41"/>
      <c r="GKH106" s="41"/>
      <c r="GKI106" s="41"/>
      <c r="GKJ106" s="41"/>
      <c r="GKK106" s="41"/>
      <c r="GKL106" s="41"/>
      <c r="GKM106" s="41"/>
      <c r="GKN106" s="41"/>
      <c r="GKO106" s="41"/>
      <c r="GKP106" s="41"/>
      <c r="GKQ106" s="41"/>
      <c r="GKR106" s="41"/>
      <c r="GKS106" s="41"/>
      <c r="GKT106" s="41"/>
      <c r="GKU106" s="41"/>
      <c r="GKV106" s="41"/>
      <c r="GKW106" s="41"/>
      <c r="GKX106" s="41"/>
      <c r="GKY106" s="41"/>
      <c r="GKZ106" s="41"/>
      <c r="GLA106" s="41"/>
      <c r="GLB106" s="41"/>
      <c r="GLC106" s="41"/>
      <c r="GLD106" s="41"/>
      <c r="GLE106" s="41"/>
      <c r="GLF106" s="41"/>
      <c r="GLG106" s="41"/>
      <c r="GLH106" s="41"/>
      <c r="GLI106" s="41"/>
      <c r="GLJ106" s="41"/>
      <c r="GLK106" s="41"/>
      <c r="GLL106" s="41"/>
      <c r="GLM106" s="41"/>
      <c r="GLN106" s="41"/>
      <c r="GLO106" s="41"/>
      <c r="GLP106" s="41"/>
      <c r="GLQ106" s="41"/>
      <c r="GLR106" s="41"/>
      <c r="GLS106" s="41"/>
      <c r="GLT106" s="41"/>
      <c r="GLU106" s="41"/>
      <c r="GLV106" s="41"/>
      <c r="GLW106" s="41"/>
      <c r="GLX106" s="41"/>
      <c r="GLY106" s="41"/>
      <c r="GLZ106" s="41"/>
      <c r="GMA106" s="41"/>
      <c r="GMB106" s="41"/>
      <c r="GMC106" s="41"/>
      <c r="GMD106" s="41"/>
      <c r="GME106" s="41"/>
      <c r="GMF106" s="41"/>
      <c r="GMG106" s="41"/>
      <c r="GMH106" s="41"/>
      <c r="GMI106" s="41"/>
      <c r="GMJ106" s="41"/>
      <c r="GMK106" s="41"/>
      <c r="GML106" s="41"/>
      <c r="GMM106" s="41"/>
      <c r="GMN106" s="41"/>
      <c r="GMO106" s="41"/>
      <c r="GMP106" s="41"/>
      <c r="GMQ106" s="41"/>
      <c r="GMR106" s="41"/>
      <c r="GMS106" s="41"/>
      <c r="GMT106" s="41"/>
      <c r="GMU106" s="41"/>
      <c r="GMV106" s="41"/>
      <c r="GMW106" s="41"/>
      <c r="GMX106" s="41"/>
      <c r="GMY106" s="41"/>
      <c r="GMZ106" s="41"/>
      <c r="GNA106" s="41"/>
      <c r="GNB106" s="41"/>
      <c r="GNC106" s="41"/>
      <c r="GND106" s="41"/>
      <c r="GNE106" s="41"/>
      <c r="GNF106" s="41"/>
      <c r="GNG106" s="41"/>
      <c r="GNH106" s="41"/>
      <c r="GNI106" s="41"/>
      <c r="GNJ106" s="41"/>
      <c r="GNK106" s="41"/>
      <c r="GNL106" s="41"/>
      <c r="GNM106" s="41"/>
      <c r="GNN106" s="41"/>
      <c r="GNO106" s="41"/>
      <c r="GNP106" s="41"/>
      <c r="GNQ106" s="41"/>
      <c r="GNR106" s="41"/>
      <c r="GNS106" s="41"/>
      <c r="GNT106" s="41"/>
      <c r="GNU106" s="41"/>
      <c r="GNV106" s="41"/>
      <c r="GNW106" s="41"/>
      <c r="GNX106" s="41"/>
      <c r="GNY106" s="41"/>
      <c r="GNZ106" s="41"/>
      <c r="GOA106" s="41"/>
      <c r="GOB106" s="41"/>
      <c r="GOC106" s="41"/>
      <c r="GOD106" s="41"/>
      <c r="GOE106" s="41"/>
      <c r="GOF106" s="41"/>
      <c r="GOG106" s="41"/>
      <c r="GOH106" s="41"/>
      <c r="GOI106" s="41"/>
      <c r="GOJ106" s="41"/>
      <c r="GOK106" s="41"/>
      <c r="GOL106" s="41"/>
      <c r="GOM106" s="41"/>
      <c r="GON106" s="41"/>
      <c r="GOO106" s="41"/>
      <c r="GOP106" s="41"/>
      <c r="GOQ106" s="41"/>
      <c r="GOR106" s="41"/>
      <c r="GOS106" s="41"/>
      <c r="GOT106" s="41"/>
      <c r="GOU106" s="41"/>
      <c r="GOV106" s="41"/>
      <c r="GOW106" s="41"/>
      <c r="GOX106" s="41"/>
      <c r="GOY106" s="41"/>
      <c r="GOZ106" s="41"/>
      <c r="GPA106" s="41"/>
      <c r="GPB106" s="41"/>
      <c r="GPC106" s="41"/>
      <c r="GPD106" s="41"/>
      <c r="GPE106" s="41"/>
      <c r="GPF106" s="41"/>
      <c r="GPG106" s="41"/>
      <c r="GPH106" s="41"/>
      <c r="GPI106" s="41"/>
      <c r="GPJ106" s="41"/>
      <c r="GPK106" s="41"/>
      <c r="GPL106" s="41"/>
      <c r="GPM106" s="41"/>
      <c r="GPN106" s="41"/>
      <c r="GPO106" s="41"/>
      <c r="GPP106" s="41"/>
      <c r="GPQ106" s="41"/>
      <c r="GPR106" s="41"/>
      <c r="GPS106" s="41"/>
      <c r="GPT106" s="41"/>
      <c r="GPU106" s="41"/>
      <c r="GPV106" s="41"/>
      <c r="GPW106" s="41"/>
      <c r="GPX106" s="41"/>
      <c r="GPY106" s="41"/>
      <c r="GPZ106" s="41"/>
      <c r="GQA106" s="41"/>
      <c r="GQB106" s="41"/>
      <c r="GQC106" s="41"/>
      <c r="GQD106" s="41"/>
      <c r="GQE106" s="41"/>
      <c r="GQF106" s="41"/>
      <c r="GQG106" s="41"/>
      <c r="GQH106" s="41"/>
      <c r="GQI106" s="41"/>
      <c r="GQJ106" s="41"/>
      <c r="GQK106" s="41"/>
      <c r="GQL106" s="41"/>
      <c r="GQM106" s="41"/>
      <c r="GQN106" s="41"/>
      <c r="GQO106" s="41"/>
      <c r="GQP106" s="41"/>
      <c r="GQQ106" s="41"/>
      <c r="GQR106" s="41"/>
      <c r="GQS106" s="41"/>
      <c r="GQT106" s="41"/>
      <c r="GQU106" s="41"/>
      <c r="GQV106" s="41"/>
      <c r="GQW106" s="41"/>
      <c r="GQX106" s="41"/>
      <c r="GQY106" s="41"/>
      <c r="GQZ106" s="41"/>
      <c r="GRA106" s="41"/>
      <c r="GRB106" s="41"/>
      <c r="GRC106" s="41"/>
      <c r="GRD106" s="41"/>
      <c r="GRE106" s="41"/>
      <c r="GRF106" s="41"/>
      <c r="GRG106" s="41"/>
      <c r="GRH106" s="41"/>
      <c r="GRI106" s="41"/>
      <c r="GRJ106" s="41"/>
      <c r="GRK106" s="41"/>
      <c r="GRL106" s="41"/>
      <c r="GRM106" s="41"/>
      <c r="GRN106" s="41"/>
      <c r="GRO106" s="41"/>
      <c r="GRP106" s="41"/>
      <c r="GRQ106" s="41"/>
      <c r="GRR106" s="41"/>
      <c r="GRS106" s="41"/>
      <c r="GRT106" s="41"/>
      <c r="GRU106" s="41"/>
      <c r="GRV106" s="41"/>
      <c r="GRW106" s="41"/>
      <c r="GRX106" s="41"/>
      <c r="GRY106" s="41"/>
      <c r="GRZ106" s="41"/>
      <c r="GSA106" s="41"/>
      <c r="GSB106" s="41"/>
      <c r="GSC106" s="41"/>
      <c r="GSD106" s="41"/>
      <c r="GSE106" s="41"/>
      <c r="GSF106" s="41"/>
      <c r="GSG106" s="41"/>
      <c r="GSH106" s="41"/>
      <c r="GSI106" s="41"/>
      <c r="GSJ106" s="41"/>
      <c r="GSK106" s="41"/>
      <c r="GSL106" s="41"/>
      <c r="GSM106" s="41"/>
      <c r="GSN106" s="41"/>
      <c r="GSO106" s="41"/>
      <c r="GSP106" s="41"/>
      <c r="GSQ106" s="41"/>
      <c r="GSR106" s="41"/>
      <c r="GSS106" s="41"/>
      <c r="GST106" s="41"/>
      <c r="GSU106" s="41"/>
      <c r="GSV106" s="41"/>
      <c r="GSW106" s="41"/>
      <c r="GSX106" s="41"/>
      <c r="GSY106" s="41"/>
      <c r="GSZ106" s="41"/>
      <c r="GTA106" s="41"/>
      <c r="GTB106" s="41"/>
      <c r="GTC106" s="41"/>
      <c r="GTD106" s="41"/>
      <c r="GTE106" s="41"/>
      <c r="GTF106" s="41"/>
      <c r="GTG106" s="41"/>
      <c r="GTH106" s="41"/>
      <c r="GTI106" s="41"/>
      <c r="GTJ106" s="41"/>
      <c r="GTK106" s="41"/>
      <c r="GTL106" s="41"/>
      <c r="GTM106" s="41"/>
      <c r="GTN106" s="41"/>
      <c r="GTO106" s="41"/>
      <c r="GTP106" s="41"/>
      <c r="GTQ106" s="41"/>
      <c r="GTR106" s="41"/>
      <c r="GTS106" s="41"/>
      <c r="GTT106" s="41"/>
      <c r="GTU106" s="41"/>
      <c r="GTV106" s="41"/>
      <c r="GTW106" s="41"/>
      <c r="GTX106" s="41"/>
      <c r="GTY106" s="41"/>
      <c r="GTZ106" s="41"/>
      <c r="GUA106" s="41"/>
      <c r="GUB106" s="41"/>
      <c r="GUC106" s="41"/>
      <c r="GUD106" s="41"/>
      <c r="GUE106" s="41"/>
      <c r="GUF106" s="41"/>
      <c r="GUG106" s="41"/>
      <c r="GUH106" s="41"/>
      <c r="GUI106" s="41"/>
      <c r="GUJ106" s="41"/>
      <c r="GUK106" s="41"/>
      <c r="GUL106" s="41"/>
      <c r="GUM106" s="41"/>
      <c r="GUN106" s="41"/>
      <c r="GUO106" s="41"/>
      <c r="GUP106" s="41"/>
      <c r="GUQ106" s="41"/>
      <c r="GUR106" s="41"/>
      <c r="GUS106" s="41"/>
      <c r="GUT106" s="41"/>
      <c r="GUU106" s="41"/>
      <c r="GUV106" s="41"/>
      <c r="GUW106" s="41"/>
      <c r="GUX106" s="41"/>
      <c r="GUY106" s="41"/>
      <c r="GUZ106" s="41"/>
      <c r="GVA106" s="41"/>
      <c r="GVB106" s="41"/>
      <c r="GVC106" s="41"/>
      <c r="GVD106" s="41"/>
      <c r="GVE106" s="41"/>
      <c r="GVF106" s="41"/>
      <c r="GVG106" s="41"/>
      <c r="GVH106" s="41"/>
      <c r="GVI106" s="41"/>
      <c r="GVJ106" s="41"/>
      <c r="GVK106" s="41"/>
      <c r="GVL106" s="41"/>
      <c r="GVM106" s="41"/>
      <c r="GVN106" s="41"/>
      <c r="GVO106" s="41"/>
      <c r="GVP106" s="41"/>
      <c r="GVQ106" s="41"/>
      <c r="GVR106" s="41"/>
      <c r="GVS106" s="41"/>
      <c r="GVT106" s="41"/>
      <c r="GVU106" s="41"/>
      <c r="GVV106" s="41"/>
      <c r="GVW106" s="41"/>
      <c r="GVX106" s="41"/>
      <c r="GVY106" s="41"/>
      <c r="GVZ106" s="41"/>
      <c r="GWA106" s="41"/>
      <c r="GWB106" s="41"/>
      <c r="GWC106" s="41"/>
      <c r="GWD106" s="41"/>
      <c r="GWE106" s="41"/>
      <c r="GWF106" s="41"/>
      <c r="GWG106" s="41"/>
      <c r="GWH106" s="41"/>
      <c r="GWI106" s="41"/>
      <c r="GWJ106" s="41"/>
      <c r="GWK106" s="41"/>
      <c r="GWL106" s="41"/>
      <c r="GWM106" s="41"/>
      <c r="GWN106" s="41"/>
      <c r="GWO106" s="41"/>
      <c r="GWP106" s="41"/>
      <c r="GWQ106" s="41"/>
      <c r="GWR106" s="41"/>
      <c r="GWS106" s="41"/>
      <c r="GWT106" s="41"/>
      <c r="GWU106" s="41"/>
      <c r="GWV106" s="41"/>
      <c r="GWW106" s="41"/>
      <c r="GWX106" s="41"/>
      <c r="GWY106" s="41"/>
      <c r="GWZ106" s="41"/>
      <c r="GXA106" s="41"/>
      <c r="GXB106" s="41"/>
      <c r="GXC106" s="41"/>
      <c r="GXD106" s="41"/>
      <c r="GXE106" s="41"/>
      <c r="GXF106" s="41"/>
      <c r="GXG106" s="41"/>
      <c r="GXH106" s="41"/>
      <c r="GXI106" s="41"/>
      <c r="GXJ106" s="41"/>
      <c r="GXK106" s="41"/>
      <c r="GXL106" s="41"/>
      <c r="GXM106" s="41"/>
      <c r="GXN106" s="41"/>
      <c r="GXO106" s="41"/>
      <c r="GXP106" s="41"/>
      <c r="GXQ106" s="41"/>
      <c r="GXR106" s="41"/>
      <c r="GXS106" s="41"/>
      <c r="GXT106" s="41"/>
      <c r="GXU106" s="41"/>
      <c r="GXV106" s="41"/>
      <c r="GXW106" s="41"/>
      <c r="GXX106" s="41"/>
      <c r="GXY106" s="41"/>
      <c r="GXZ106" s="41"/>
      <c r="GYA106" s="41"/>
      <c r="GYB106" s="41"/>
      <c r="GYC106" s="41"/>
      <c r="GYD106" s="41"/>
      <c r="GYE106" s="41"/>
      <c r="GYF106" s="41"/>
      <c r="GYG106" s="41"/>
      <c r="GYH106" s="41"/>
      <c r="GYI106" s="41"/>
      <c r="GYJ106" s="41"/>
      <c r="GYK106" s="41"/>
      <c r="GYL106" s="41"/>
      <c r="GYM106" s="41"/>
      <c r="GYN106" s="41"/>
      <c r="GYO106" s="41"/>
      <c r="GYP106" s="41"/>
      <c r="GYQ106" s="41"/>
      <c r="GYR106" s="41"/>
      <c r="GYS106" s="41"/>
      <c r="GYT106" s="41"/>
      <c r="GYU106" s="41"/>
      <c r="GYV106" s="41"/>
      <c r="GYW106" s="41"/>
      <c r="GYX106" s="41"/>
      <c r="GYY106" s="41"/>
      <c r="GYZ106" s="41"/>
      <c r="GZA106" s="41"/>
      <c r="GZB106" s="41"/>
      <c r="GZC106" s="41"/>
      <c r="GZD106" s="41"/>
      <c r="GZE106" s="41"/>
      <c r="GZF106" s="41"/>
      <c r="GZG106" s="41"/>
      <c r="GZH106" s="41"/>
      <c r="GZI106" s="41"/>
      <c r="GZJ106" s="41"/>
      <c r="GZK106" s="41"/>
      <c r="GZL106" s="41"/>
      <c r="GZM106" s="41"/>
      <c r="GZN106" s="41"/>
      <c r="GZO106" s="41"/>
      <c r="GZP106" s="41"/>
      <c r="GZQ106" s="41"/>
      <c r="GZR106" s="41"/>
      <c r="GZS106" s="41"/>
      <c r="GZT106" s="41"/>
      <c r="GZU106" s="41"/>
      <c r="GZV106" s="41"/>
      <c r="GZW106" s="41"/>
      <c r="GZX106" s="41"/>
      <c r="GZY106" s="41"/>
      <c r="GZZ106" s="41"/>
      <c r="HAA106" s="41"/>
      <c r="HAB106" s="41"/>
      <c r="HAC106" s="41"/>
      <c r="HAD106" s="41"/>
      <c r="HAE106" s="41"/>
      <c r="HAF106" s="41"/>
      <c r="HAG106" s="41"/>
      <c r="HAH106" s="41"/>
      <c r="HAI106" s="41"/>
      <c r="HAJ106" s="41"/>
      <c r="HAK106" s="41"/>
      <c r="HAL106" s="41"/>
      <c r="HAM106" s="41"/>
      <c r="HAN106" s="41"/>
      <c r="HAO106" s="41"/>
      <c r="HAP106" s="41"/>
      <c r="HAQ106" s="41"/>
      <c r="HAR106" s="41"/>
      <c r="HAS106" s="41"/>
      <c r="HAT106" s="41"/>
      <c r="HAU106" s="41"/>
      <c r="HAV106" s="41"/>
      <c r="HAW106" s="41"/>
      <c r="HAX106" s="41"/>
      <c r="HAY106" s="41"/>
      <c r="HAZ106" s="41"/>
      <c r="HBA106" s="41"/>
      <c r="HBB106" s="41"/>
      <c r="HBC106" s="41"/>
      <c r="HBD106" s="41"/>
      <c r="HBE106" s="41"/>
      <c r="HBF106" s="41"/>
      <c r="HBG106" s="41"/>
      <c r="HBH106" s="41"/>
      <c r="HBI106" s="41"/>
      <c r="HBJ106" s="41"/>
      <c r="HBK106" s="41"/>
      <c r="HBL106" s="41"/>
      <c r="HBM106" s="41"/>
      <c r="HBN106" s="41"/>
      <c r="HBO106" s="41"/>
      <c r="HBP106" s="41"/>
      <c r="HBQ106" s="41"/>
      <c r="HBR106" s="41"/>
      <c r="HBS106" s="41"/>
      <c r="HBT106" s="41"/>
      <c r="HBU106" s="41"/>
      <c r="HBV106" s="41"/>
      <c r="HBW106" s="41"/>
      <c r="HBX106" s="41"/>
      <c r="HBY106" s="41"/>
      <c r="HBZ106" s="41"/>
      <c r="HCA106" s="41"/>
      <c r="HCB106" s="41"/>
      <c r="HCC106" s="41"/>
      <c r="HCD106" s="41"/>
      <c r="HCE106" s="41"/>
      <c r="HCF106" s="41"/>
      <c r="HCG106" s="41"/>
      <c r="HCH106" s="41"/>
      <c r="HCI106" s="41"/>
      <c r="HCJ106" s="41"/>
      <c r="HCK106" s="41"/>
      <c r="HCL106" s="41"/>
      <c r="HCM106" s="41"/>
      <c r="HCN106" s="41"/>
      <c r="HCO106" s="41"/>
      <c r="HCP106" s="41"/>
      <c r="HCQ106" s="41"/>
      <c r="HCR106" s="41"/>
      <c r="HCS106" s="41"/>
      <c r="HCT106" s="41"/>
      <c r="HCU106" s="41"/>
      <c r="HCV106" s="41"/>
      <c r="HCW106" s="41"/>
      <c r="HCX106" s="41"/>
      <c r="HCY106" s="41"/>
      <c r="HCZ106" s="41"/>
      <c r="HDA106" s="41"/>
      <c r="HDB106" s="41"/>
      <c r="HDC106" s="41"/>
      <c r="HDD106" s="41"/>
      <c r="HDE106" s="41"/>
      <c r="HDF106" s="41"/>
      <c r="HDG106" s="41"/>
      <c r="HDH106" s="41"/>
      <c r="HDI106" s="41"/>
      <c r="HDJ106" s="41"/>
      <c r="HDK106" s="41"/>
      <c r="HDL106" s="41"/>
      <c r="HDM106" s="41"/>
      <c r="HDN106" s="41"/>
      <c r="HDO106" s="41"/>
      <c r="HDP106" s="41"/>
      <c r="HDQ106" s="41"/>
      <c r="HDR106" s="41"/>
      <c r="HDS106" s="41"/>
      <c r="HDT106" s="41"/>
      <c r="HDU106" s="41"/>
      <c r="HDV106" s="41"/>
      <c r="HDW106" s="41"/>
      <c r="HDX106" s="41"/>
      <c r="HDY106" s="41"/>
      <c r="HDZ106" s="41"/>
      <c r="HEA106" s="41"/>
      <c r="HEB106" s="41"/>
      <c r="HEC106" s="41"/>
      <c r="HED106" s="41"/>
      <c r="HEE106" s="41"/>
      <c r="HEF106" s="41"/>
      <c r="HEG106" s="41"/>
      <c r="HEH106" s="41"/>
      <c r="HEI106" s="41"/>
      <c r="HEJ106" s="41"/>
      <c r="HEK106" s="41"/>
      <c r="HEL106" s="41"/>
      <c r="HEM106" s="41"/>
      <c r="HEN106" s="41"/>
      <c r="HEO106" s="41"/>
      <c r="HEP106" s="41"/>
      <c r="HEQ106" s="41"/>
      <c r="HER106" s="41"/>
      <c r="HES106" s="41"/>
      <c r="HET106" s="41"/>
      <c r="HEU106" s="41"/>
      <c r="HEV106" s="41"/>
      <c r="HEW106" s="41"/>
      <c r="HEX106" s="41"/>
      <c r="HEY106" s="41"/>
      <c r="HEZ106" s="41"/>
      <c r="HFA106" s="41"/>
      <c r="HFB106" s="41"/>
      <c r="HFC106" s="41"/>
      <c r="HFD106" s="41"/>
      <c r="HFE106" s="41"/>
      <c r="HFF106" s="41"/>
      <c r="HFG106" s="41"/>
      <c r="HFH106" s="41"/>
      <c r="HFI106" s="41"/>
      <c r="HFJ106" s="41"/>
      <c r="HFK106" s="41"/>
      <c r="HFL106" s="41"/>
      <c r="HFM106" s="41"/>
      <c r="HFN106" s="41"/>
      <c r="HFO106" s="41"/>
      <c r="HFP106" s="41"/>
      <c r="HFQ106" s="41"/>
      <c r="HFR106" s="41"/>
      <c r="HFS106" s="41"/>
      <c r="HFT106" s="41"/>
      <c r="HFU106" s="41"/>
      <c r="HFV106" s="41"/>
      <c r="HFW106" s="41"/>
      <c r="HFX106" s="41"/>
      <c r="HFY106" s="41"/>
      <c r="HFZ106" s="41"/>
      <c r="HGA106" s="41"/>
      <c r="HGB106" s="41"/>
      <c r="HGC106" s="41"/>
      <c r="HGD106" s="41"/>
      <c r="HGE106" s="41"/>
      <c r="HGF106" s="41"/>
      <c r="HGG106" s="41"/>
      <c r="HGH106" s="41"/>
      <c r="HGI106" s="41"/>
      <c r="HGJ106" s="41"/>
      <c r="HGK106" s="41"/>
      <c r="HGL106" s="41"/>
      <c r="HGM106" s="41"/>
      <c r="HGN106" s="41"/>
      <c r="HGO106" s="41"/>
      <c r="HGP106" s="41"/>
      <c r="HGQ106" s="41"/>
      <c r="HGR106" s="41"/>
      <c r="HGS106" s="41"/>
      <c r="HGT106" s="41"/>
      <c r="HGU106" s="41"/>
      <c r="HGV106" s="41"/>
      <c r="HGW106" s="41"/>
      <c r="HGX106" s="41"/>
      <c r="HGY106" s="41"/>
      <c r="HGZ106" s="41"/>
      <c r="HHA106" s="41"/>
      <c r="HHB106" s="41"/>
      <c r="HHC106" s="41"/>
      <c r="HHD106" s="41"/>
      <c r="HHE106" s="41"/>
      <c r="HHF106" s="41"/>
      <c r="HHG106" s="41"/>
      <c r="HHH106" s="41"/>
      <c r="HHI106" s="41"/>
      <c r="HHJ106" s="41"/>
      <c r="HHK106" s="41"/>
      <c r="HHL106" s="41"/>
      <c r="HHM106" s="41"/>
      <c r="HHN106" s="41"/>
      <c r="HHO106" s="41"/>
      <c r="HHP106" s="41"/>
      <c r="HHQ106" s="41"/>
      <c r="HHR106" s="41"/>
      <c r="HHS106" s="41"/>
      <c r="HHT106" s="41"/>
      <c r="HHU106" s="41"/>
      <c r="HHV106" s="41"/>
      <c r="HHW106" s="41"/>
      <c r="HHX106" s="41"/>
      <c r="HHY106" s="41"/>
      <c r="HHZ106" s="41"/>
      <c r="HIA106" s="41"/>
      <c r="HIB106" s="41"/>
      <c r="HIC106" s="41"/>
      <c r="HID106" s="41"/>
      <c r="HIE106" s="41"/>
      <c r="HIF106" s="41"/>
      <c r="HIG106" s="41"/>
      <c r="HIH106" s="41"/>
      <c r="HII106" s="41"/>
      <c r="HIJ106" s="41"/>
      <c r="HIK106" s="41"/>
      <c r="HIL106" s="41"/>
      <c r="HIM106" s="41"/>
      <c r="HIN106" s="41"/>
      <c r="HIO106" s="41"/>
      <c r="HIP106" s="41"/>
      <c r="HIQ106" s="41"/>
      <c r="HIR106" s="41"/>
      <c r="HIS106" s="41"/>
      <c r="HIT106" s="41"/>
      <c r="HIU106" s="41"/>
      <c r="HIV106" s="41"/>
      <c r="HIW106" s="41"/>
      <c r="HIX106" s="41"/>
      <c r="HIY106" s="41"/>
      <c r="HIZ106" s="41"/>
      <c r="HJA106" s="41"/>
      <c r="HJB106" s="41"/>
      <c r="HJC106" s="41"/>
      <c r="HJD106" s="41"/>
      <c r="HJE106" s="41"/>
      <c r="HJF106" s="41"/>
      <c r="HJG106" s="41"/>
      <c r="HJH106" s="41"/>
      <c r="HJI106" s="41"/>
      <c r="HJJ106" s="41"/>
      <c r="HJK106" s="41"/>
      <c r="HJL106" s="41"/>
      <c r="HJM106" s="41"/>
      <c r="HJN106" s="41"/>
      <c r="HJO106" s="41"/>
      <c r="HJP106" s="41"/>
      <c r="HJQ106" s="41"/>
      <c r="HJR106" s="41"/>
      <c r="HJS106" s="41"/>
      <c r="HJT106" s="41"/>
      <c r="HJU106" s="41"/>
      <c r="HJV106" s="41"/>
      <c r="HJW106" s="41"/>
      <c r="HJX106" s="41"/>
      <c r="HJY106" s="41"/>
      <c r="HJZ106" s="41"/>
      <c r="HKA106" s="41"/>
      <c r="HKB106" s="41"/>
      <c r="HKC106" s="41"/>
      <c r="HKD106" s="41"/>
      <c r="HKE106" s="41"/>
      <c r="HKF106" s="41"/>
      <c r="HKG106" s="41"/>
      <c r="HKH106" s="41"/>
      <c r="HKI106" s="41"/>
      <c r="HKJ106" s="41"/>
      <c r="HKK106" s="41"/>
      <c r="HKL106" s="41"/>
      <c r="HKM106" s="41"/>
      <c r="HKN106" s="41"/>
      <c r="HKO106" s="41"/>
      <c r="HKP106" s="41"/>
      <c r="HKQ106" s="41"/>
      <c r="HKR106" s="41"/>
      <c r="HKS106" s="41"/>
      <c r="HKT106" s="41"/>
      <c r="HKU106" s="41"/>
      <c r="HKV106" s="41"/>
      <c r="HKW106" s="41"/>
      <c r="HKX106" s="41"/>
      <c r="HKY106" s="41"/>
      <c r="HKZ106" s="41"/>
      <c r="HLA106" s="41"/>
      <c r="HLB106" s="41"/>
      <c r="HLC106" s="41"/>
      <c r="HLD106" s="41"/>
      <c r="HLE106" s="41"/>
      <c r="HLF106" s="41"/>
      <c r="HLG106" s="41"/>
      <c r="HLH106" s="41"/>
      <c r="HLI106" s="41"/>
      <c r="HLJ106" s="41"/>
      <c r="HLK106" s="41"/>
      <c r="HLL106" s="41"/>
      <c r="HLM106" s="41"/>
      <c r="HLN106" s="41"/>
      <c r="HLO106" s="41"/>
      <c r="HLP106" s="41"/>
      <c r="HLQ106" s="41"/>
      <c r="HLR106" s="41"/>
      <c r="HLS106" s="41"/>
      <c r="HLT106" s="41"/>
      <c r="HLU106" s="41"/>
      <c r="HLV106" s="41"/>
      <c r="HLW106" s="41"/>
      <c r="HLX106" s="41"/>
      <c r="HLY106" s="41"/>
      <c r="HLZ106" s="41"/>
      <c r="HMA106" s="41"/>
      <c r="HMB106" s="41"/>
      <c r="HMC106" s="41"/>
      <c r="HMD106" s="41"/>
      <c r="HME106" s="41"/>
      <c r="HMF106" s="41"/>
      <c r="HMG106" s="41"/>
      <c r="HMH106" s="41"/>
      <c r="HMI106" s="41"/>
      <c r="HMJ106" s="41"/>
      <c r="HMK106" s="41"/>
      <c r="HML106" s="41"/>
      <c r="HMM106" s="41"/>
      <c r="HMN106" s="41"/>
      <c r="HMO106" s="41"/>
      <c r="HMP106" s="41"/>
      <c r="HMQ106" s="41"/>
      <c r="HMR106" s="41"/>
      <c r="HMS106" s="41"/>
      <c r="HMT106" s="41"/>
      <c r="HMU106" s="41"/>
      <c r="HMV106" s="41"/>
      <c r="HMW106" s="41"/>
      <c r="HMX106" s="41"/>
      <c r="HMY106" s="41"/>
      <c r="HMZ106" s="41"/>
      <c r="HNA106" s="41"/>
      <c r="HNB106" s="41"/>
      <c r="HNC106" s="41"/>
      <c r="HND106" s="41"/>
      <c r="HNE106" s="41"/>
      <c r="HNF106" s="41"/>
      <c r="HNG106" s="41"/>
      <c r="HNH106" s="41"/>
      <c r="HNI106" s="41"/>
      <c r="HNJ106" s="41"/>
      <c r="HNK106" s="41"/>
      <c r="HNL106" s="41"/>
      <c r="HNM106" s="41"/>
      <c r="HNN106" s="41"/>
      <c r="HNO106" s="41"/>
      <c r="HNP106" s="41"/>
      <c r="HNQ106" s="41"/>
      <c r="HNR106" s="41"/>
      <c r="HNS106" s="41"/>
      <c r="HNT106" s="41"/>
      <c r="HNU106" s="41"/>
      <c r="HNV106" s="41"/>
      <c r="HNW106" s="41"/>
      <c r="HNX106" s="41"/>
      <c r="HNY106" s="41"/>
      <c r="HNZ106" s="41"/>
      <c r="HOA106" s="41"/>
      <c r="HOB106" s="41"/>
      <c r="HOC106" s="41"/>
      <c r="HOD106" s="41"/>
      <c r="HOE106" s="41"/>
      <c r="HOF106" s="41"/>
      <c r="HOG106" s="41"/>
      <c r="HOH106" s="41"/>
      <c r="HOI106" s="41"/>
      <c r="HOJ106" s="41"/>
      <c r="HOK106" s="41"/>
      <c r="HOL106" s="41"/>
      <c r="HOM106" s="41"/>
      <c r="HON106" s="41"/>
      <c r="HOO106" s="41"/>
      <c r="HOP106" s="41"/>
      <c r="HOQ106" s="41"/>
      <c r="HOR106" s="41"/>
      <c r="HOS106" s="41"/>
      <c r="HOT106" s="41"/>
      <c r="HOU106" s="41"/>
      <c r="HOV106" s="41"/>
      <c r="HOW106" s="41"/>
      <c r="HOX106" s="41"/>
      <c r="HOY106" s="41"/>
      <c r="HOZ106" s="41"/>
      <c r="HPA106" s="41"/>
      <c r="HPB106" s="41"/>
      <c r="HPC106" s="41"/>
      <c r="HPD106" s="41"/>
      <c r="HPE106" s="41"/>
      <c r="HPF106" s="41"/>
      <c r="HPG106" s="41"/>
      <c r="HPH106" s="41"/>
      <c r="HPI106" s="41"/>
      <c r="HPJ106" s="41"/>
      <c r="HPK106" s="41"/>
      <c r="HPL106" s="41"/>
      <c r="HPM106" s="41"/>
      <c r="HPN106" s="41"/>
      <c r="HPO106" s="41"/>
      <c r="HPP106" s="41"/>
      <c r="HPQ106" s="41"/>
      <c r="HPR106" s="41"/>
      <c r="HPS106" s="41"/>
      <c r="HPT106" s="41"/>
      <c r="HPU106" s="41"/>
      <c r="HPV106" s="41"/>
      <c r="HPW106" s="41"/>
      <c r="HPX106" s="41"/>
      <c r="HPY106" s="41"/>
      <c r="HPZ106" s="41"/>
      <c r="HQA106" s="41"/>
      <c r="HQB106" s="41"/>
      <c r="HQC106" s="41"/>
      <c r="HQD106" s="41"/>
      <c r="HQE106" s="41"/>
      <c r="HQF106" s="41"/>
      <c r="HQG106" s="41"/>
      <c r="HQH106" s="41"/>
      <c r="HQI106" s="41"/>
      <c r="HQJ106" s="41"/>
      <c r="HQK106" s="41"/>
      <c r="HQL106" s="41"/>
      <c r="HQM106" s="41"/>
      <c r="HQN106" s="41"/>
      <c r="HQO106" s="41"/>
      <c r="HQP106" s="41"/>
      <c r="HQQ106" s="41"/>
      <c r="HQR106" s="41"/>
      <c r="HQS106" s="41"/>
      <c r="HQT106" s="41"/>
      <c r="HQU106" s="41"/>
      <c r="HQV106" s="41"/>
      <c r="HQW106" s="41"/>
      <c r="HQX106" s="41"/>
      <c r="HQY106" s="41"/>
      <c r="HQZ106" s="41"/>
      <c r="HRA106" s="41"/>
      <c r="HRB106" s="41"/>
      <c r="HRC106" s="41"/>
      <c r="HRD106" s="41"/>
      <c r="HRE106" s="41"/>
      <c r="HRF106" s="41"/>
      <c r="HRG106" s="41"/>
      <c r="HRH106" s="41"/>
      <c r="HRI106" s="41"/>
      <c r="HRJ106" s="41"/>
      <c r="HRK106" s="41"/>
      <c r="HRL106" s="41"/>
      <c r="HRM106" s="41"/>
      <c r="HRN106" s="41"/>
      <c r="HRO106" s="41"/>
      <c r="HRP106" s="41"/>
      <c r="HRQ106" s="41"/>
      <c r="HRR106" s="41"/>
      <c r="HRS106" s="41"/>
      <c r="HRT106" s="41"/>
      <c r="HRU106" s="41"/>
      <c r="HRV106" s="41"/>
      <c r="HRW106" s="41"/>
      <c r="HRX106" s="41"/>
      <c r="HRY106" s="41"/>
      <c r="HRZ106" s="41"/>
      <c r="HSA106" s="41"/>
      <c r="HSB106" s="41"/>
      <c r="HSC106" s="41"/>
      <c r="HSD106" s="41"/>
      <c r="HSE106" s="41"/>
      <c r="HSF106" s="41"/>
      <c r="HSG106" s="41"/>
      <c r="HSH106" s="41"/>
      <c r="HSI106" s="41"/>
      <c r="HSJ106" s="41"/>
      <c r="HSK106" s="41"/>
      <c r="HSL106" s="41"/>
      <c r="HSM106" s="41"/>
      <c r="HSN106" s="41"/>
      <c r="HSO106" s="41"/>
      <c r="HSP106" s="41"/>
      <c r="HSQ106" s="41"/>
      <c r="HSR106" s="41"/>
      <c r="HSS106" s="41"/>
      <c r="HST106" s="41"/>
      <c r="HSU106" s="41"/>
      <c r="HSV106" s="41"/>
      <c r="HSW106" s="41"/>
      <c r="HSX106" s="41"/>
      <c r="HSY106" s="41"/>
      <c r="HSZ106" s="41"/>
      <c r="HTA106" s="41"/>
      <c r="HTB106" s="41"/>
      <c r="HTC106" s="41"/>
      <c r="HTD106" s="41"/>
      <c r="HTE106" s="41"/>
      <c r="HTF106" s="41"/>
      <c r="HTG106" s="41"/>
      <c r="HTH106" s="41"/>
      <c r="HTI106" s="41"/>
      <c r="HTJ106" s="41"/>
      <c r="HTK106" s="41"/>
      <c r="HTL106" s="41"/>
      <c r="HTM106" s="41"/>
      <c r="HTN106" s="41"/>
      <c r="HTO106" s="41"/>
      <c r="HTP106" s="41"/>
      <c r="HTQ106" s="41"/>
      <c r="HTR106" s="41"/>
      <c r="HTS106" s="41"/>
      <c r="HTT106" s="41"/>
      <c r="HTU106" s="41"/>
      <c r="HTV106" s="41"/>
      <c r="HTW106" s="41"/>
      <c r="HTX106" s="41"/>
      <c r="HTY106" s="41"/>
      <c r="HTZ106" s="41"/>
      <c r="HUA106" s="41"/>
      <c r="HUB106" s="41"/>
      <c r="HUC106" s="41"/>
      <c r="HUD106" s="41"/>
      <c r="HUE106" s="41"/>
      <c r="HUF106" s="41"/>
      <c r="HUG106" s="41"/>
      <c r="HUH106" s="41"/>
      <c r="HUI106" s="41"/>
      <c r="HUJ106" s="41"/>
      <c r="HUK106" s="41"/>
      <c r="HUL106" s="41"/>
      <c r="HUM106" s="41"/>
      <c r="HUN106" s="41"/>
      <c r="HUO106" s="41"/>
      <c r="HUP106" s="41"/>
      <c r="HUQ106" s="41"/>
      <c r="HUR106" s="41"/>
      <c r="HUS106" s="41"/>
      <c r="HUT106" s="41"/>
      <c r="HUU106" s="41"/>
      <c r="HUV106" s="41"/>
      <c r="HUW106" s="41"/>
      <c r="HUX106" s="41"/>
      <c r="HUY106" s="41"/>
      <c r="HUZ106" s="41"/>
      <c r="HVA106" s="41"/>
      <c r="HVB106" s="41"/>
      <c r="HVC106" s="41"/>
      <c r="HVD106" s="41"/>
      <c r="HVE106" s="41"/>
      <c r="HVF106" s="41"/>
      <c r="HVG106" s="41"/>
      <c r="HVH106" s="41"/>
      <c r="HVI106" s="41"/>
      <c r="HVJ106" s="41"/>
      <c r="HVK106" s="41"/>
      <c r="HVL106" s="41"/>
      <c r="HVM106" s="41"/>
      <c r="HVN106" s="41"/>
      <c r="HVO106" s="41"/>
      <c r="HVP106" s="41"/>
      <c r="HVQ106" s="41"/>
      <c r="HVR106" s="41"/>
      <c r="HVS106" s="41"/>
      <c r="HVT106" s="41"/>
      <c r="HVU106" s="41"/>
      <c r="HVV106" s="41"/>
      <c r="HVW106" s="41"/>
      <c r="HVX106" s="41"/>
      <c r="HVY106" s="41"/>
      <c r="HVZ106" s="41"/>
      <c r="HWA106" s="41"/>
      <c r="HWB106" s="41"/>
      <c r="HWC106" s="41"/>
      <c r="HWD106" s="41"/>
      <c r="HWE106" s="41"/>
      <c r="HWF106" s="41"/>
      <c r="HWG106" s="41"/>
      <c r="HWH106" s="41"/>
      <c r="HWI106" s="41"/>
      <c r="HWJ106" s="41"/>
      <c r="HWK106" s="41"/>
      <c r="HWL106" s="41"/>
      <c r="HWM106" s="41"/>
      <c r="HWN106" s="41"/>
      <c r="HWO106" s="41"/>
      <c r="HWP106" s="41"/>
      <c r="HWQ106" s="41"/>
      <c r="HWR106" s="41"/>
      <c r="HWS106" s="41"/>
      <c r="HWT106" s="41"/>
      <c r="HWU106" s="41"/>
      <c r="HWV106" s="41"/>
      <c r="HWW106" s="41"/>
      <c r="HWX106" s="41"/>
      <c r="HWY106" s="41"/>
      <c r="HWZ106" s="41"/>
      <c r="HXA106" s="41"/>
      <c r="HXB106" s="41"/>
      <c r="HXC106" s="41"/>
      <c r="HXD106" s="41"/>
      <c r="HXE106" s="41"/>
      <c r="HXF106" s="41"/>
      <c r="HXG106" s="41"/>
      <c r="HXH106" s="41"/>
      <c r="HXI106" s="41"/>
      <c r="HXJ106" s="41"/>
      <c r="HXK106" s="41"/>
      <c r="HXL106" s="41"/>
      <c r="HXM106" s="41"/>
      <c r="HXN106" s="41"/>
      <c r="HXO106" s="41"/>
      <c r="HXP106" s="41"/>
      <c r="HXQ106" s="41"/>
      <c r="HXR106" s="41"/>
      <c r="HXS106" s="41"/>
      <c r="HXT106" s="41"/>
      <c r="HXU106" s="41"/>
      <c r="HXV106" s="41"/>
      <c r="HXW106" s="41"/>
      <c r="HXX106" s="41"/>
      <c r="HXY106" s="41"/>
      <c r="HXZ106" s="41"/>
      <c r="HYA106" s="41"/>
      <c r="HYB106" s="41"/>
      <c r="HYC106" s="41"/>
      <c r="HYD106" s="41"/>
      <c r="HYE106" s="41"/>
      <c r="HYF106" s="41"/>
      <c r="HYG106" s="41"/>
      <c r="HYH106" s="41"/>
      <c r="HYI106" s="41"/>
      <c r="HYJ106" s="41"/>
      <c r="HYK106" s="41"/>
      <c r="HYL106" s="41"/>
      <c r="HYM106" s="41"/>
      <c r="HYN106" s="41"/>
      <c r="HYO106" s="41"/>
      <c r="HYP106" s="41"/>
      <c r="HYQ106" s="41"/>
      <c r="HYR106" s="41"/>
      <c r="HYS106" s="41"/>
      <c r="HYT106" s="41"/>
      <c r="HYU106" s="41"/>
      <c r="HYV106" s="41"/>
      <c r="HYW106" s="41"/>
      <c r="HYX106" s="41"/>
      <c r="HYY106" s="41"/>
      <c r="HYZ106" s="41"/>
      <c r="HZA106" s="41"/>
      <c r="HZB106" s="41"/>
      <c r="HZC106" s="41"/>
      <c r="HZD106" s="41"/>
      <c r="HZE106" s="41"/>
      <c r="HZF106" s="41"/>
      <c r="HZG106" s="41"/>
      <c r="HZH106" s="41"/>
      <c r="HZI106" s="41"/>
      <c r="HZJ106" s="41"/>
      <c r="HZK106" s="41"/>
      <c r="HZL106" s="41"/>
      <c r="HZM106" s="41"/>
      <c r="HZN106" s="41"/>
      <c r="HZO106" s="41"/>
      <c r="HZP106" s="41"/>
      <c r="HZQ106" s="41"/>
      <c r="HZR106" s="41"/>
      <c r="HZS106" s="41"/>
      <c r="HZT106" s="41"/>
      <c r="HZU106" s="41"/>
      <c r="HZV106" s="41"/>
      <c r="HZW106" s="41"/>
      <c r="HZX106" s="41"/>
      <c r="HZY106" s="41"/>
      <c r="HZZ106" s="41"/>
      <c r="IAA106" s="41"/>
      <c r="IAB106" s="41"/>
      <c r="IAC106" s="41"/>
      <c r="IAD106" s="41"/>
      <c r="IAE106" s="41"/>
      <c r="IAF106" s="41"/>
      <c r="IAG106" s="41"/>
      <c r="IAH106" s="41"/>
      <c r="IAI106" s="41"/>
      <c r="IAJ106" s="41"/>
      <c r="IAK106" s="41"/>
      <c r="IAL106" s="41"/>
      <c r="IAM106" s="41"/>
      <c r="IAN106" s="41"/>
      <c r="IAO106" s="41"/>
      <c r="IAP106" s="41"/>
      <c r="IAQ106" s="41"/>
      <c r="IAR106" s="41"/>
      <c r="IAS106" s="41"/>
      <c r="IAT106" s="41"/>
      <c r="IAU106" s="41"/>
      <c r="IAV106" s="41"/>
      <c r="IAW106" s="41"/>
      <c r="IAX106" s="41"/>
      <c r="IAY106" s="41"/>
      <c r="IAZ106" s="41"/>
      <c r="IBA106" s="41"/>
      <c r="IBB106" s="41"/>
      <c r="IBC106" s="41"/>
      <c r="IBD106" s="41"/>
      <c r="IBE106" s="41"/>
      <c r="IBF106" s="41"/>
      <c r="IBG106" s="41"/>
      <c r="IBH106" s="41"/>
      <c r="IBI106" s="41"/>
      <c r="IBJ106" s="41"/>
      <c r="IBK106" s="41"/>
      <c r="IBL106" s="41"/>
      <c r="IBM106" s="41"/>
      <c r="IBN106" s="41"/>
      <c r="IBO106" s="41"/>
      <c r="IBP106" s="41"/>
      <c r="IBQ106" s="41"/>
      <c r="IBR106" s="41"/>
      <c r="IBS106" s="41"/>
      <c r="IBT106" s="41"/>
      <c r="IBU106" s="41"/>
      <c r="IBV106" s="41"/>
      <c r="IBW106" s="41"/>
      <c r="IBX106" s="41"/>
      <c r="IBY106" s="41"/>
      <c r="IBZ106" s="41"/>
      <c r="ICA106" s="41"/>
      <c r="ICB106" s="41"/>
      <c r="ICC106" s="41"/>
      <c r="ICD106" s="41"/>
      <c r="ICE106" s="41"/>
      <c r="ICF106" s="41"/>
      <c r="ICG106" s="41"/>
      <c r="ICH106" s="41"/>
      <c r="ICI106" s="41"/>
      <c r="ICJ106" s="41"/>
      <c r="ICK106" s="41"/>
      <c r="ICL106" s="41"/>
      <c r="ICM106" s="41"/>
      <c r="ICN106" s="41"/>
      <c r="ICO106" s="41"/>
      <c r="ICP106" s="41"/>
      <c r="ICQ106" s="41"/>
      <c r="ICR106" s="41"/>
      <c r="ICS106" s="41"/>
      <c r="ICT106" s="41"/>
      <c r="ICU106" s="41"/>
      <c r="ICV106" s="41"/>
      <c r="ICW106" s="41"/>
      <c r="ICX106" s="41"/>
      <c r="ICY106" s="41"/>
      <c r="ICZ106" s="41"/>
      <c r="IDA106" s="41"/>
      <c r="IDB106" s="41"/>
      <c r="IDC106" s="41"/>
      <c r="IDD106" s="41"/>
      <c r="IDE106" s="41"/>
      <c r="IDF106" s="41"/>
      <c r="IDG106" s="41"/>
      <c r="IDH106" s="41"/>
      <c r="IDI106" s="41"/>
      <c r="IDJ106" s="41"/>
      <c r="IDK106" s="41"/>
      <c r="IDL106" s="41"/>
      <c r="IDM106" s="41"/>
      <c r="IDN106" s="41"/>
      <c r="IDO106" s="41"/>
      <c r="IDP106" s="41"/>
      <c r="IDQ106" s="41"/>
      <c r="IDR106" s="41"/>
      <c r="IDS106" s="41"/>
      <c r="IDT106" s="41"/>
      <c r="IDU106" s="41"/>
      <c r="IDV106" s="41"/>
      <c r="IDW106" s="41"/>
      <c r="IDX106" s="41"/>
      <c r="IDY106" s="41"/>
      <c r="IDZ106" s="41"/>
      <c r="IEA106" s="41"/>
      <c r="IEB106" s="41"/>
      <c r="IEC106" s="41"/>
      <c r="IED106" s="41"/>
      <c r="IEE106" s="41"/>
      <c r="IEF106" s="41"/>
      <c r="IEG106" s="41"/>
      <c r="IEH106" s="41"/>
      <c r="IEI106" s="41"/>
      <c r="IEJ106" s="41"/>
      <c r="IEK106" s="41"/>
      <c r="IEL106" s="41"/>
      <c r="IEM106" s="41"/>
      <c r="IEN106" s="41"/>
      <c r="IEO106" s="41"/>
      <c r="IEP106" s="41"/>
      <c r="IEQ106" s="41"/>
      <c r="IER106" s="41"/>
      <c r="IES106" s="41"/>
      <c r="IET106" s="41"/>
      <c r="IEU106" s="41"/>
      <c r="IEV106" s="41"/>
      <c r="IEW106" s="41"/>
      <c r="IEX106" s="41"/>
      <c r="IEY106" s="41"/>
      <c r="IEZ106" s="41"/>
      <c r="IFA106" s="41"/>
      <c r="IFB106" s="41"/>
      <c r="IFC106" s="41"/>
      <c r="IFD106" s="41"/>
      <c r="IFE106" s="41"/>
      <c r="IFF106" s="41"/>
      <c r="IFG106" s="41"/>
      <c r="IFH106" s="41"/>
      <c r="IFI106" s="41"/>
      <c r="IFJ106" s="41"/>
      <c r="IFK106" s="41"/>
      <c r="IFL106" s="41"/>
      <c r="IFM106" s="41"/>
      <c r="IFN106" s="41"/>
      <c r="IFO106" s="41"/>
      <c r="IFP106" s="41"/>
      <c r="IFQ106" s="41"/>
      <c r="IFR106" s="41"/>
      <c r="IFS106" s="41"/>
      <c r="IFT106" s="41"/>
      <c r="IFU106" s="41"/>
      <c r="IFV106" s="41"/>
      <c r="IFW106" s="41"/>
      <c r="IFX106" s="41"/>
      <c r="IFY106" s="41"/>
      <c r="IFZ106" s="41"/>
      <c r="IGA106" s="41"/>
      <c r="IGB106" s="41"/>
      <c r="IGC106" s="41"/>
      <c r="IGD106" s="41"/>
      <c r="IGE106" s="41"/>
      <c r="IGF106" s="41"/>
      <c r="IGG106" s="41"/>
      <c r="IGH106" s="41"/>
      <c r="IGI106" s="41"/>
      <c r="IGJ106" s="41"/>
      <c r="IGK106" s="41"/>
      <c r="IGL106" s="41"/>
      <c r="IGM106" s="41"/>
      <c r="IGN106" s="41"/>
      <c r="IGO106" s="41"/>
      <c r="IGP106" s="41"/>
      <c r="IGQ106" s="41"/>
      <c r="IGR106" s="41"/>
      <c r="IGS106" s="41"/>
      <c r="IGT106" s="41"/>
      <c r="IGU106" s="41"/>
      <c r="IGV106" s="41"/>
      <c r="IGW106" s="41"/>
      <c r="IGX106" s="41"/>
      <c r="IGY106" s="41"/>
      <c r="IGZ106" s="41"/>
      <c r="IHA106" s="41"/>
      <c r="IHB106" s="41"/>
      <c r="IHC106" s="41"/>
      <c r="IHD106" s="41"/>
      <c r="IHE106" s="41"/>
      <c r="IHF106" s="41"/>
      <c r="IHG106" s="41"/>
      <c r="IHH106" s="41"/>
      <c r="IHI106" s="41"/>
      <c r="IHJ106" s="41"/>
      <c r="IHK106" s="41"/>
      <c r="IHL106" s="41"/>
      <c r="IHM106" s="41"/>
      <c r="IHN106" s="41"/>
      <c r="IHO106" s="41"/>
      <c r="IHP106" s="41"/>
      <c r="IHQ106" s="41"/>
      <c r="IHR106" s="41"/>
      <c r="IHS106" s="41"/>
      <c r="IHT106" s="41"/>
      <c r="IHU106" s="41"/>
      <c r="IHV106" s="41"/>
      <c r="IHW106" s="41"/>
      <c r="IHX106" s="41"/>
      <c r="IHY106" s="41"/>
      <c r="IHZ106" s="41"/>
      <c r="IIA106" s="41"/>
      <c r="IIB106" s="41"/>
      <c r="IIC106" s="41"/>
      <c r="IID106" s="41"/>
      <c r="IIE106" s="41"/>
      <c r="IIF106" s="41"/>
      <c r="IIG106" s="41"/>
      <c r="IIH106" s="41"/>
      <c r="III106" s="41"/>
      <c r="IIJ106" s="41"/>
      <c r="IIK106" s="41"/>
      <c r="IIL106" s="41"/>
      <c r="IIM106" s="41"/>
      <c r="IIN106" s="41"/>
      <c r="IIO106" s="41"/>
      <c r="IIP106" s="41"/>
      <c r="IIQ106" s="41"/>
      <c r="IIR106" s="41"/>
      <c r="IIS106" s="41"/>
      <c r="IIT106" s="41"/>
      <c r="IIU106" s="41"/>
      <c r="IIV106" s="41"/>
      <c r="IIW106" s="41"/>
      <c r="IIX106" s="41"/>
      <c r="IIY106" s="41"/>
      <c r="IIZ106" s="41"/>
      <c r="IJA106" s="41"/>
      <c r="IJB106" s="41"/>
      <c r="IJC106" s="41"/>
      <c r="IJD106" s="41"/>
      <c r="IJE106" s="41"/>
      <c r="IJF106" s="41"/>
      <c r="IJG106" s="41"/>
      <c r="IJH106" s="41"/>
      <c r="IJI106" s="41"/>
      <c r="IJJ106" s="41"/>
      <c r="IJK106" s="41"/>
      <c r="IJL106" s="41"/>
      <c r="IJM106" s="41"/>
      <c r="IJN106" s="41"/>
      <c r="IJO106" s="41"/>
      <c r="IJP106" s="41"/>
      <c r="IJQ106" s="41"/>
      <c r="IJR106" s="41"/>
      <c r="IJS106" s="41"/>
      <c r="IJT106" s="41"/>
      <c r="IJU106" s="41"/>
      <c r="IJV106" s="41"/>
      <c r="IJW106" s="41"/>
      <c r="IJX106" s="41"/>
      <c r="IJY106" s="41"/>
      <c r="IJZ106" s="41"/>
      <c r="IKA106" s="41"/>
      <c r="IKB106" s="41"/>
      <c r="IKC106" s="41"/>
      <c r="IKD106" s="41"/>
      <c r="IKE106" s="41"/>
      <c r="IKF106" s="41"/>
      <c r="IKG106" s="41"/>
      <c r="IKH106" s="41"/>
      <c r="IKI106" s="41"/>
      <c r="IKJ106" s="41"/>
      <c r="IKK106" s="41"/>
      <c r="IKL106" s="41"/>
      <c r="IKM106" s="41"/>
      <c r="IKN106" s="41"/>
      <c r="IKO106" s="41"/>
      <c r="IKP106" s="41"/>
      <c r="IKQ106" s="41"/>
      <c r="IKR106" s="41"/>
      <c r="IKS106" s="41"/>
      <c r="IKT106" s="41"/>
      <c r="IKU106" s="41"/>
      <c r="IKV106" s="41"/>
      <c r="IKW106" s="41"/>
      <c r="IKX106" s="41"/>
      <c r="IKY106" s="41"/>
      <c r="IKZ106" s="41"/>
      <c r="ILA106" s="41"/>
      <c r="ILB106" s="41"/>
      <c r="ILC106" s="41"/>
      <c r="ILD106" s="41"/>
      <c r="ILE106" s="41"/>
      <c r="ILF106" s="41"/>
      <c r="ILG106" s="41"/>
      <c r="ILH106" s="41"/>
      <c r="ILI106" s="41"/>
      <c r="ILJ106" s="41"/>
      <c r="ILK106" s="41"/>
      <c r="ILL106" s="41"/>
      <c r="ILM106" s="41"/>
      <c r="ILN106" s="41"/>
      <c r="ILO106" s="41"/>
      <c r="ILP106" s="41"/>
      <c r="ILQ106" s="41"/>
      <c r="ILR106" s="41"/>
      <c r="ILS106" s="41"/>
      <c r="ILT106" s="41"/>
      <c r="ILU106" s="41"/>
      <c r="ILV106" s="41"/>
      <c r="ILW106" s="41"/>
      <c r="ILX106" s="41"/>
      <c r="ILY106" s="41"/>
      <c r="ILZ106" s="41"/>
      <c r="IMA106" s="41"/>
      <c r="IMB106" s="41"/>
      <c r="IMC106" s="41"/>
      <c r="IMD106" s="41"/>
      <c r="IME106" s="41"/>
      <c r="IMF106" s="41"/>
      <c r="IMG106" s="41"/>
      <c r="IMH106" s="41"/>
      <c r="IMI106" s="41"/>
      <c r="IMJ106" s="41"/>
      <c r="IMK106" s="41"/>
      <c r="IML106" s="41"/>
      <c r="IMM106" s="41"/>
      <c r="IMN106" s="41"/>
      <c r="IMO106" s="41"/>
      <c r="IMP106" s="41"/>
      <c r="IMQ106" s="41"/>
      <c r="IMR106" s="41"/>
      <c r="IMS106" s="41"/>
      <c r="IMT106" s="41"/>
      <c r="IMU106" s="41"/>
      <c r="IMV106" s="41"/>
      <c r="IMW106" s="41"/>
      <c r="IMX106" s="41"/>
      <c r="IMY106" s="41"/>
      <c r="IMZ106" s="41"/>
      <c r="INA106" s="41"/>
      <c r="INB106" s="41"/>
      <c r="INC106" s="41"/>
      <c r="IND106" s="41"/>
      <c r="INE106" s="41"/>
      <c r="INF106" s="41"/>
      <c r="ING106" s="41"/>
      <c r="INH106" s="41"/>
      <c r="INI106" s="41"/>
      <c r="INJ106" s="41"/>
      <c r="INK106" s="41"/>
      <c r="INL106" s="41"/>
      <c r="INM106" s="41"/>
      <c r="INN106" s="41"/>
      <c r="INO106" s="41"/>
      <c r="INP106" s="41"/>
      <c r="INQ106" s="41"/>
      <c r="INR106" s="41"/>
      <c r="INS106" s="41"/>
      <c r="INT106" s="41"/>
      <c r="INU106" s="41"/>
      <c r="INV106" s="41"/>
      <c r="INW106" s="41"/>
      <c r="INX106" s="41"/>
      <c r="INY106" s="41"/>
      <c r="INZ106" s="41"/>
      <c r="IOA106" s="41"/>
      <c r="IOB106" s="41"/>
      <c r="IOC106" s="41"/>
      <c r="IOD106" s="41"/>
      <c r="IOE106" s="41"/>
      <c r="IOF106" s="41"/>
      <c r="IOG106" s="41"/>
      <c r="IOH106" s="41"/>
      <c r="IOI106" s="41"/>
      <c r="IOJ106" s="41"/>
      <c r="IOK106" s="41"/>
      <c r="IOL106" s="41"/>
      <c r="IOM106" s="41"/>
      <c r="ION106" s="41"/>
      <c r="IOO106" s="41"/>
      <c r="IOP106" s="41"/>
      <c r="IOQ106" s="41"/>
      <c r="IOR106" s="41"/>
      <c r="IOS106" s="41"/>
      <c r="IOT106" s="41"/>
      <c r="IOU106" s="41"/>
      <c r="IOV106" s="41"/>
      <c r="IOW106" s="41"/>
      <c r="IOX106" s="41"/>
      <c r="IOY106" s="41"/>
      <c r="IOZ106" s="41"/>
      <c r="IPA106" s="41"/>
      <c r="IPB106" s="41"/>
      <c r="IPC106" s="41"/>
      <c r="IPD106" s="41"/>
      <c r="IPE106" s="41"/>
      <c r="IPF106" s="41"/>
      <c r="IPG106" s="41"/>
      <c r="IPH106" s="41"/>
      <c r="IPI106" s="41"/>
      <c r="IPJ106" s="41"/>
      <c r="IPK106" s="41"/>
      <c r="IPL106" s="41"/>
      <c r="IPM106" s="41"/>
      <c r="IPN106" s="41"/>
      <c r="IPO106" s="41"/>
      <c r="IPP106" s="41"/>
      <c r="IPQ106" s="41"/>
      <c r="IPR106" s="41"/>
      <c r="IPS106" s="41"/>
      <c r="IPT106" s="41"/>
      <c r="IPU106" s="41"/>
      <c r="IPV106" s="41"/>
      <c r="IPW106" s="41"/>
      <c r="IPX106" s="41"/>
      <c r="IPY106" s="41"/>
      <c r="IPZ106" s="41"/>
      <c r="IQA106" s="41"/>
      <c r="IQB106" s="41"/>
      <c r="IQC106" s="41"/>
      <c r="IQD106" s="41"/>
      <c r="IQE106" s="41"/>
      <c r="IQF106" s="41"/>
      <c r="IQG106" s="41"/>
      <c r="IQH106" s="41"/>
      <c r="IQI106" s="41"/>
      <c r="IQJ106" s="41"/>
      <c r="IQK106" s="41"/>
      <c r="IQL106" s="41"/>
      <c r="IQM106" s="41"/>
      <c r="IQN106" s="41"/>
      <c r="IQO106" s="41"/>
      <c r="IQP106" s="41"/>
      <c r="IQQ106" s="41"/>
      <c r="IQR106" s="41"/>
      <c r="IQS106" s="41"/>
      <c r="IQT106" s="41"/>
      <c r="IQU106" s="41"/>
      <c r="IQV106" s="41"/>
      <c r="IQW106" s="41"/>
      <c r="IQX106" s="41"/>
      <c r="IQY106" s="41"/>
      <c r="IQZ106" s="41"/>
      <c r="IRA106" s="41"/>
      <c r="IRB106" s="41"/>
      <c r="IRC106" s="41"/>
      <c r="IRD106" s="41"/>
      <c r="IRE106" s="41"/>
      <c r="IRF106" s="41"/>
      <c r="IRG106" s="41"/>
      <c r="IRH106" s="41"/>
      <c r="IRI106" s="41"/>
      <c r="IRJ106" s="41"/>
      <c r="IRK106" s="41"/>
      <c r="IRL106" s="41"/>
      <c r="IRM106" s="41"/>
      <c r="IRN106" s="41"/>
      <c r="IRO106" s="41"/>
      <c r="IRP106" s="41"/>
      <c r="IRQ106" s="41"/>
      <c r="IRR106" s="41"/>
      <c r="IRS106" s="41"/>
      <c r="IRT106" s="41"/>
      <c r="IRU106" s="41"/>
      <c r="IRV106" s="41"/>
      <c r="IRW106" s="41"/>
      <c r="IRX106" s="41"/>
      <c r="IRY106" s="41"/>
      <c r="IRZ106" s="41"/>
      <c r="ISA106" s="41"/>
      <c r="ISB106" s="41"/>
      <c r="ISC106" s="41"/>
      <c r="ISD106" s="41"/>
      <c r="ISE106" s="41"/>
      <c r="ISF106" s="41"/>
      <c r="ISG106" s="41"/>
      <c r="ISH106" s="41"/>
      <c r="ISI106" s="41"/>
      <c r="ISJ106" s="41"/>
      <c r="ISK106" s="41"/>
      <c r="ISL106" s="41"/>
      <c r="ISM106" s="41"/>
      <c r="ISN106" s="41"/>
      <c r="ISO106" s="41"/>
      <c r="ISP106" s="41"/>
      <c r="ISQ106" s="41"/>
      <c r="ISR106" s="41"/>
      <c r="ISS106" s="41"/>
      <c r="IST106" s="41"/>
      <c r="ISU106" s="41"/>
      <c r="ISV106" s="41"/>
      <c r="ISW106" s="41"/>
      <c r="ISX106" s="41"/>
      <c r="ISY106" s="41"/>
      <c r="ISZ106" s="41"/>
      <c r="ITA106" s="41"/>
      <c r="ITB106" s="41"/>
      <c r="ITC106" s="41"/>
      <c r="ITD106" s="41"/>
      <c r="ITE106" s="41"/>
      <c r="ITF106" s="41"/>
      <c r="ITG106" s="41"/>
      <c r="ITH106" s="41"/>
      <c r="ITI106" s="41"/>
      <c r="ITJ106" s="41"/>
      <c r="ITK106" s="41"/>
      <c r="ITL106" s="41"/>
      <c r="ITM106" s="41"/>
      <c r="ITN106" s="41"/>
      <c r="ITO106" s="41"/>
      <c r="ITP106" s="41"/>
      <c r="ITQ106" s="41"/>
      <c r="ITR106" s="41"/>
      <c r="ITS106" s="41"/>
      <c r="ITT106" s="41"/>
      <c r="ITU106" s="41"/>
      <c r="ITV106" s="41"/>
      <c r="ITW106" s="41"/>
      <c r="ITX106" s="41"/>
      <c r="ITY106" s="41"/>
      <c r="ITZ106" s="41"/>
      <c r="IUA106" s="41"/>
      <c r="IUB106" s="41"/>
      <c r="IUC106" s="41"/>
      <c r="IUD106" s="41"/>
      <c r="IUE106" s="41"/>
      <c r="IUF106" s="41"/>
      <c r="IUG106" s="41"/>
      <c r="IUH106" s="41"/>
      <c r="IUI106" s="41"/>
      <c r="IUJ106" s="41"/>
      <c r="IUK106" s="41"/>
      <c r="IUL106" s="41"/>
      <c r="IUM106" s="41"/>
      <c r="IUN106" s="41"/>
      <c r="IUO106" s="41"/>
      <c r="IUP106" s="41"/>
      <c r="IUQ106" s="41"/>
      <c r="IUR106" s="41"/>
      <c r="IUS106" s="41"/>
      <c r="IUT106" s="41"/>
      <c r="IUU106" s="41"/>
      <c r="IUV106" s="41"/>
      <c r="IUW106" s="41"/>
      <c r="IUX106" s="41"/>
      <c r="IUY106" s="41"/>
      <c r="IUZ106" s="41"/>
      <c r="IVA106" s="41"/>
      <c r="IVB106" s="41"/>
      <c r="IVC106" s="41"/>
      <c r="IVD106" s="41"/>
      <c r="IVE106" s="41"/>
      <c r="IVF106" s="41"/>
      <c r="IVG106" s="41"/>
      <c r="IVH106" s="41"/>
      <c r="IVI106" s="41"/>
      <c r="IVJ106" s="41"/>
      <c r="IVK106" s="41"/>
      <c r="IVL106" s="41"/>
      <c r="IVM106" s="41"/>
      <c r="IVN106" s="41"/>
      <c r="IVO106" s="41"/>
      <c r="IVP106" s="41"/>
      <c r="IVQ106" s="41"/>
      <c r="IVR106" s="41"/>
      <c r="IVS106" s="41"/>
      <c r="IVT106" s="41"/>
      <c r="IVU106" s="41"/>
      <c r="IVV106" s="41"/>
      <c r="IVW106" s="41"/>
      <c r="IVX106" s="41"/>
      <c r="IVY106" s="41"/>
      <c r="IVZ106" s="41"/>
      <c r="IWA106" s="41"/>
      <c r="IWB106" s="41"/>
      <c r="IWC106" s="41"/>
      <c r="IWD106" s="41"/>
      <c r="IWE106" s="41"/>
      <c r="IWF106" s="41"/>
      <c r="IWG106" s="41"/>
      <c r="IWH106" s="41"/>
      <c r="IWI106" s="41"/>
      <c r="IWJ106" s="41"/>
      <c r="IWK106" s="41"/>
      <c r="IWL106" s="41"/>
      <c r="IWM106" s="41"/>
      <c r="IWN106" s="41"/>
      <c r="IWO106" s="41"/>
      <c r="IWP106" s="41"/>
      <c r="IWQ106" s="41"/>
      <c r="IWR106" s="41"/>
      <c r="IWS106" s="41"/>
      <c r="IWT106" s="41"/>
      <c r="IWU106" s="41"/>
      <c r="IWV106" s="41"/>
      <c r="IWW106" s="41"/>
      <c r="IWX106" s="41"/>
      <c r="IWY106" s="41"/>
      <c r="IWZ106" s="41"/>
      <c r="IXA106" s="41"/>
      <c r="IXB106" s="41"/>
      <c r="IXC106" s="41"/>
      <c r="IXD106" s="41"/>
      <c r="IXE106" s="41"/>
      <c r="IXF106" s="41"/>
      <c r="IXG106" s="41"/>
      <c r="IXH106" s="41"/>
      <c r="IXI106" s="41"/>
      <c r="IXJ106" s="41"/>
      <c r="IXK106" s="41"/>
      <c r="IXL106" s="41"/>
      <c r="IXM106" s="41"/>
      <c r="IXN106" s="41"/>
      <c r="IXO106" s="41"/>
      <c r="IXP106" s="41"/>
      <c r="IXQ106" s="41"/>
      <c r="IXR106" s="41"/>
      <c r="IXS106" s="41"/>
      <c r="IXT106" s="41"/>
      <c r="IXU106" s="41"/>
      <c r="IXV106" s="41"/>
      <c r="IXW106" s="41"/>
      <c r="IXX106" s="41"/>
      <c r="IXY106" s="41"/>
      <c r="IXZ106" s="41"/>
      <c r="IYA106" s="41"/>
      <c r="IYB106" s="41"/>
      <c r="IYC106" s="41"/>
      <c r="IYD106" s="41"/>
      <c r="IYE106" s="41"/>
      <c r="IYF106" s="41"/>
      <c r="IYG106" s="41"/>
      <c r="IYH106" s="41"/>
      <c r="IYI106" s="41"/>
      <c r="IYJ106" s="41"/>
      <c r="IYK106" s="41"/>
      <c r="IYL106" s="41"/>
      <c r="IYM106" s="41"/>
      <c r="IYN106" s="41"/>
      <c r="IYO106" s="41"/>
      <c r="IYP106" s="41"/>
      <c r="IYQ106" s="41"/>
      <c r="IYR106" s="41"/>
      <c r="IYS106" s="41"/>
      <c r="IYT106" s="41"/>
      <c r="IYU106" s="41"/>
      <c r="IYV106" s="41"/>
      <c r="IYW106" s="41"/>
      <c r="IYX106" s="41"/>
      <c r="IYY106" s="41"/>
      <c r="IYZ106" s="41"/>
      <c r="IZA106" s="41"/>
      <c r="IZB106" s="41"/>
      <c r="IZC106" s="41"/>
      <c r="IZD106" s="41"/>
      <c r="IZE106" s="41"/>
      <c r="IZF106" s="41"/>
      <c r="IZG106" s="41"/>
      <c r="IZH106" s="41"/>
      <c r="IZI106" s="41"/>
      <c r="IZJ106" s="41"/>
      <c r="IZK106" s="41"/>
      <c r="IZL106" s="41"/>
      <c r="IZM106" s="41"/>
      <c r="IZN106" s="41"/>
      <c r="IZO106" s="41"/>
      <c r="IZP106" s="41"/>
      <c r="IZQ106" s="41"/>
      <c r="IZR106" s="41"/>
      <c r="IZS106" s="41"/>
      <c r="IZT106" s="41"/>
      <c r="IZU106" s="41"/>
      <c r="IZV106" s="41"/>
      <c r="IZW106" s="41"/>
      <c r="IZX106" s="41"/>
      <c r="IZY106" s="41"/>
      <c r="IZZ106" s="41"/>
      <c r="JAA106" s="41"/>
      <c r="JAB106" s="41"/>
      <c r="JAC106" s="41"/>
      <c r="JAD106" s="41"/>
      <c r="JAE106" s="41"/>
      <c r="JAF106" s="41"/>
      <c r="JAG106" s="41"/>
      <c r="JAH106" s="41"/>
      <c r="JAI106" s="41"/>
      <c r="JAJ106" s="41"/>
      <c r="JAK106" s="41"/>
      <c r="JAL106" s="41"/>
      <c r="JAM106" s="41"/>
      <c r="JAN106" s="41"/>
      <c r="JAO106" s="41"/>
      <c r="JAP106" s="41"/>
      <c r="JAQ106" s="41"/>
      <c r="JAR106" s="41"/>
      <c r="JAS106" s="41"/>
      <c r="JAT106" s="41"/>
      <c r="JAU106" s="41"/>
      <c r="JAV106" s="41"/>
      <c r="JAW106" s="41"/>
      <c r="JAX106" s="41"/>
      <c r="JAY106" s="41"/>
      <c r="JAZ106" s="41"/>
      <c r="JBA106" s="41"/>
      <c r="JBB106" s="41"/>
      <c r="JBC106" s="41"/>
      <c r="JBD106" s="41"/>
      <c r="JBE106" s="41"/>
      <c r="JBF106" s="41"/>
      <c r="JBG106" s="41"/>
      <c r="JBH106" s="41"/>
      <c r="JBI106" s="41"/>
      <c r="JBJ106" s="41"/>
      <c r="JBK106" s="41"/>
      <c r="JBL106" s="41"/>
      <c r="JBM106" s="41"/>
      <c r="JBN106" s="41"/>
      <c r="JBO106" s="41"/>
      <c r="JBP106" s="41"/>
      <c r="JBQ106" s="41"/>
      <c r="JBR106" s="41"/>
      <c r="JBS106" s="41"/>
      <c r="JBT106" s="41"/>
      <c r="JBU106" s="41"/>
      <c r="JBV106" s="41"/>
      <c r="JBW106" s="41"/>
      <c r="JBX106" s="41"/>
      <c r="JBY106" s="41"/>
      <c r="JBZ106" s="41"/>
      <c r="JCA106" s="41"/>
      <c r="JCB106" s="41"/>
      <c r="JCC106" s="41"/>
      <c r="JCD106" s="41"/>
      <c r="JCE106" s="41"/>
      <c r="JCF106" s="41"/>
      <c r="JCG106" s="41"/>
      <c r="JCH106" s="41"/>
      <c r="JCI106" s="41"/>
      <c r="JCJ106" s="41"/>
      <c r="JCK106" s="41"/>
      <c r="JCL106" s="41"/>
      <c r="JCM106" s="41"/>
      <c r="JCN106" s="41"/>
      <c r="JCO106" s="41"/>
      <c r="JCP106" s="41"/>
      <c r="JCQ106" s="41"/>
      <c r="JCR106" s="41"/>
      <c r="JCS106" s="41"/>
      <c r="JCT106" s="41"/>
      <c r="JCU106" s="41"/>
      <c r="JCV106" s="41"/>
      <c r="JCW106" s="41"/>
      <c r="JCX106" s="41"/>
      <c r="JCY106" s="41"/>
      <c r="JCZ106" s="41"/>
      <c r="JDA106" s="41"/>
      <c r="JDB106" s="41"/>
      <c r="JDC106" s="41"/>
      <c r="JDD106" s="41"/>
      <c r="JDE106" s="41"/>
      <c r="JDF106" s="41"/>
      <c r="JDG106" s="41"/>
      <c r="JDH106" s="41"/>
      <c r="JDI106" s="41"/>
      <c r="JDJ106" s="41"/>
      <c r="JDK106" s="41"/>
      <c r="JDL106" s="41"/>
      <c r="JDM106" s="41"/>
      <c r="JDN106" s="41"/>
      <c r="JDO106" s="41"/>
      <c r="JDP106" s="41"/>
      <c r="JDQ106" s="41"/>
      <c r="JDR106" s="41"/>
      <c r="JDS106" s="41"/>
      <c r="JDT106" s="41"/>
      <c r="JDU106" s="41"/>
      <c r="JDV106" s="41"/>
      <c r="JDW106" s="41"/>
      <c r="JDX106" s="41"/>
      <c r="JDY106" s="41"/>
      <c r="JDZ106" s="41"/>
      <c r="JEA106" s="41"/>
      <c r="JEB106" s="41"/>
      <c r="JEC106" s="41"/>
      <c r="JED106" s="41"/>
      <c r="JEE106" s="41"/>
      <c r="JEF106" s="41"/>
      <c r="JEG106" s="41"/>
      <c r="JEH106" s="41"/>
      <c r="JEI106" s="41"/>
      <c r="JEJ106" s="41"/>
      <c r="JEK106" s="41"/>
      <c r="JEL106" s="41"/>
      <c r="JEM106" s="41"/>
      <c r="JEN106" s="41"/>
      <c r="JEO106" s="41"/>
      <c r="JEP106" s="41"/>
      <c r="JEQ106" s="41"/>
      <c r="JER106" s="41"/>
      <c r="JES106" s="41"/>
      <c r="JET106" s="41"/>
      <c r="JEU106" s="41"/>
      <c r="JEV106" s="41"/>
      <c r="JEW106" s="41"/>
      <c r="JEX106" s="41"/>
      <c r="JEY106" s="41"/>
      <c r="JEZ106" s="41"/>
      <c r="JFA106" s="41"/>
      <c r="JFB106" s="41"/>
      <c r="JFC106" s="41"/>
      <c r="JFD106" s="41"/>
      <c r="JFE106" s="41"/>
      <c r="JFF106" s="41"/>
      <c r="JFG106" s="41"/>
      <c r="JFH106" s="41"/>
      <c r="JFI106" s="41"/>
      <c r="JFJ106" s="41"/>
      <c r="JFK106" s="41"/>
      <c r="JFL106" s="41"/>
      <c r="JFM106" s="41"/>
      <c r="JFN106" s="41"/>
      <c r="JFO106" s="41"/>
      <c r="JFP106" s="41"/>
      <c r="JFQ106" s="41"/>
      <c r="JFR106" s="41"/>
      <c r="JFS106" s="41"/>
      <c r="JFT106" s="41"/>
      <c r="JFU106" s="41"/>
      <c r="JFV106" s="41"/>
      <c r="JFW106" s="41"/>
      <c r="JFX106" s="41"/>
      <c r="JFY106" s="41"/>
      <c r="JFZ106" s="41"/>
      <c r="JGA106" s="41"/>
      <c r="JGB106" s="41"/>
      <c r="JGC106" s="41"/>
      <c r="JGD106" s="41"/>
      <c r="JGE106" s="41"/>
      <c r="JGF106" s="41"/>
      <c r="JGG106" s="41"/>
      <c r="JGH106" s="41"/>
      <c r="JGI106" s="41"/>
      <c r="JGJ106" s="41"/>
      <c r="JGK106" s="41"/>
      <c r="JGL106" s="41"/>
      <c r="JGM106" s="41"/>
      <c r="JGN106" s="41"/>
      <c r="JGO106" s="41"/>
      <c r="JGP106" s="41"/>
      <c r="JGQ106" s="41"/>
      <c r="JGR106" s="41"/>
      <c r="JGS106" s="41"/>
      <c r="JGT106" s="41"/>
      <c r="JGU106" s="41"/>
      <c r="JGV106" s="41"/>
      <c r="JGW106" s="41"/>
      <c r="JGX106" s="41"/>
      <c r="JGY106" s="41"/>
      <c r="JGZ106" s="41"/>
      <c r="JHA106" s="41"/>
      <c r="JHB106" s="41"/>
      <c r="JHC106" s="41"/>
      <c r="JHD106" s="41"/>
      <c r="JHE106" s="41"/>
      <c r="JHF106" s="41"/>
      <c r="JHG106" s="41"/>
      <c r="JHH106" s="41"/>
      <c r="JHI106" s="41"/>
      <c r="JHJ106" s="41"/>
      <c r="JHK106" s="41"/>
      <c r="JHL106" s="41"/>
      <c r="JHM106" s="41"/>
      <c r="JHN106" s="41"/>
      <c r="JHO106" s="41"/>
      <c r="JHP106" s="41"/>
      <c r="JHQ106" s="41"/>
      <c r="JHR106" s="41"/>
      <c r="JHS106" s="41"/>
      <c r="JHT106" s="41"/>
      <c r="JHU106" s="41"/>
      <c r="JHV106" s="41"/>
      <c r="JHW106" s="41"/>
      <c r="JHX106" s="41"/>
      <c r="JHY106" s="41"/>
      <c r="JHZ106" s="41"/>
      <c r="JIA106" s="41"/>
      <c r="JIB106" s="41"/>
      <c r="JIC106" s="41"/>
      <c r="JID106" s="41"/>
      <c r="JIE106" s="41"/>
      <c r="JIF106" s="41"/>
      <c r="JIG106" s="41"/>
      <c r="JIH106" s="41"/>
      <c r="JII106" s="41"/>
      <c r="JIJ106" s="41"/>
      <c r="JIK106" s="41"/>
      <c r="JIL106" s="41"/>
      <c r="JIM106" s="41"/>
      <c r="JIN106" s="41"/>
      <c r="JIO106" s="41"/>
      <c r="JIP106" s="41"/>
      <c r="JIQ106" s="41"/>
      <c r="JIR106" s="41"/>
      <c r="JIS106" s="41"/>
      <c r="JIT106" s="41"/>
      <c r="JIU106" s="41"/>
      <c r="JIV106" s="41"/>
      <c r="JIW106" s="41"/>
      <c r="JIX106" s="41"/>
      <c r="JIY106" s="41"/>
      <c r="JIZ106" s="41"/>
      <c r="JJA106" s="41"/>
      <c r="JJB106" s="41"/>
      <c r="JJC106" s="41"/>
      <c r="JJD106" s="41"/>
      <c r="JJE106" s="41"/>
      <c r="JJF106" s="41"/>
      <c r="JJG106" s="41"/>
      <c r="JJH106" s="41"/>
      <c r="JJI106" s="41"/>
      <c r="JJJ106" s="41"/>
      <c r="JJK106" s="41"/>
      <c r="JJL106" s="41"/>
      <c r="JJM106" s="41"/>
      <c r="JJN106" s="41"/>
      <c r="JJO106" s="41"/>
      <c r="JJP106" s="41"/>
      <c r="JJQ106" s="41"/>
      <c r="JJR106" s="41"/>
      <c r="JJS106" s="41"/>
      <c r="JJT106" s="41"/>
      <c r="JJU106" s="41"/>
      <c r="JJV106" s="41"/>
      <c r="JJW106" s="41"/>
      <c r="JJX106" s="41"/>
      <c r="JJY106" s="41"/>
      <c r="JJZ106" s="41"/>
      <c r="JKA106" s="41"/>
      <c r="JKB106" s="41"/>
      <c r="JKC106" s="41"/>
      <c r="JKD106" s="41"/>
      <c r="JKE106" s="41"/>
      <c r="JKF106" s="41"/>
      <c r="JKG106" s="41"/>
      <c r="JKH106" s="41"/>
      <c r="JKI106" s="41"/>
      <c r="JKJ106" s="41"/>
      <c r="JKK106" s="41"/>
      <c r="JKL106" s="41"/>
      <c r="JKM106" s="41"/>
      <c r="JKN106" s="41"/>
      <c r="JKO106" s="41"/>
      <c r="JKP106" s="41"/>
      <c r="JKQ106" s="41"/>
      <c r="JKR106" s="41"/>
      <c r="JKS106" s="41"/>
      <c r="JKT106" s="41"/>
      <c r="JKU106" s="41"/>
      <c r="JKV106" s="41"/>
      <c r="JKW106" s="41"/>
      <c r="JKX106" s="41"/>
      <c r="JKY106" s="41"/>
      <c r="JKZ106" s="41"/>
      <c r="JLA106" s="41"/>
      <c r="JLB106" s="41"/>
      <c r="JLC106" s="41"/>
      <c r="JLD106" s="41"/>
      <c r="JLE106" s="41"/>
      <c r="JLF106" s="41"/>
      <c r="JLG106" s="41"/>
      <c r="JLH106" s="41"/>
      <c r="JLI106" s="41"/>
      <c r="JLJ106" s="41"/>
      <c r="JLK106" s="41"/>
      <c r="JLL106" s="41"/>
      <c r="JLM106" s="41"/>
      <c r="JLN106" s="41"/>
      <c r="JLO106" s="41"/>
      <c r="JLP106" s="41"/>
      <c r="JLQ106" s="41"/>
      <c r="JLR106" s="41"/>
      <c r="JLS106" s="41"/>
      <c r="JLT106" s="41"/>
      <c r="JLU106" s="41"/>
      <c r="JLV106" s="41"/>
      <c r="JLW106" s="41"/>
      <c r="JLX106" s="41"/>
      <c r="JLY106" s="41"/>
      <c r="JLZ106" s="41"/>
      <c r="JMA106" s="41"/>
      <c r="JMB106" s="41"/>
      <c r="JMC106" s="41"/>
      <c r="JMD106" s="41"/>
      <c r="JME106" s="41"/>
      <c r="JMF106" s="41"/>
      <c r="JMG106" s="41"/>
      <c r="JMH106" s="41"/>
      <c r="JMI106" s="41"/>
      <c r="JMJ106" s="41"/>
      <c r="JMK106" s="41"/>
      <c r="JML106" s="41"/>
      <c r="JMM106" s="41"/>
      <c r="JMN106" s="41"/>
      <c r="JMO106" s="41"/>
      <c r="JMP106" s="41"/>
      <c r="JMQ106" s="41"/>
      <c r="JMR106" s="41"/>
      <c r="JMS106" s="41"/>
      <c r="JMT106" s="41"/>
      <c r="JMU106" s="41"/>
      <c r="JMV106" s="41"/>
      <c r="JMW106" s="41"/>
      <c r="JMX106" s="41"/>
      <c r="JMY106" s="41"/>
      <c r="JMZ106" s="41"/>
      <c r="JNA106" s="41"/>
      <c r="JNB106" s="41"/>
      <c r="JNC106" s="41"/>
      <c r="JND106" s="41"/>
      <c r="JNE106" s="41"/>
      <c r="JNF106" s="41"/>
      <c r="JNG106" s="41"/>
      <c r="JNH106" s="41"/>
      <c r="JNI106" s="41"/>
      <c r="JNJ106" s="41"/>
      <c r="JNK106" s="41"/>
      <c r="JNL106" s="41"/>
      <c r="JNM106" s="41"/>
      <c r="JNN106" s="41"/>
      <c r="JNO106" s="41"/>
      <c r="JNP106" s="41"/>
      <c r="JNQ106" s="41"/>
      <c r="JNR106" s="41"/>
      <c r="JNS106" s="41"/>
      <c r="JNT106" s="41"/>
      <c r="JNU106" s="41"/>
      <c r="JNV106" s="41"/>
      <c r="JNW106" s="41"/>
      <c r="JNX106" s="41"/>
      <c r="JNY106" s="41"/>
      <c r="JNZ106" s="41"/>
      <c r="JOA106" s="41"/>
      <c r="JOB106" s="41"/>
      <c r="JOC106" s="41"/>
      <c r="JOD106" s="41"/>
      <c r="JOE106" s="41"/>
      <c r="JOF106" s="41"/>
      <c r="JOG106" s="41"/>
      <c r="JOH106" s="41"/>
      <c r="JOI106" s="41"/>
      <c r="JOJ106" s="41"/>
      <c r="JOK106" s="41"/>
      <c r="JOL106" s="41"/>
      <c r="JOM106" s="41"/>
      <c r="JON106" s="41"/>
      <c r="JOO106" s="41"/>
      <c r="JOP106" s="41"/>
      <c r="JOQ106" s="41"/>
      <c r="JOR106" s="41"/>
      <c r="JOS106" s="41"/>
      <c r="JOT106" s="41"/>
      <c r="JOU106" s="41"/>
      <c r="JOV106" s="41"/>
      <c r="JOW106" s="41"/>
      <c r="JOX106" s="41"/>
      <c r="JOY106" s="41"/>
      <c r="JOZ106" s="41"/>
      <c r="JPA106" s="41"/>
      <c r="JPB106" s="41"/>
      <c r="JPC106" s="41"/>
      <c r="JPD106" s="41"/>
      <c r="JPE106" s="41"/>
      <c r="JPF106" s="41"/>
      <c r="JPG106" s="41"/>
      <c r="JPH106" s="41"/>
      <c r="JPI106" s="41"/>
      <c r="JPJ106" s="41"/>
      <c r="JPK106" s="41"/>
      <c r="JPL106" s="41"/>
      <c r="JPM106" s="41"/>
      <c r="JPN106" s="41"/>
      <c r="JPO106" s="41"/>
      <c r="JPP106" s="41"/>
      <c r="JPQ106" s="41"/>
      <c r="JPR106" s="41"/>
      <c r="JPS106" s="41"/>
      <c r="JPT106" s="41"/>
      <c r="JPU106" s="41"/>
      <c r="JPV106" s="41"/>
      <c r="JPW106" s="41"/>
      <c r="JPX106" s="41"/>
      <c r="JPY106" s="41"/>
      <c r="JPZ106" s="41"/>
      <c r="JQA106" s="41"/>
      <c r="JQB106" s="41"/>
      <c r="JQC106" s="41"/>
      <c r="JQD106" s="41"/>
      <c r="JQE106" s="41"/>
      <c r="JQF106" s="41"/>
      <c r="JQG106" s="41"/>
      <c r="JQH106" s="41"/>
      <c r="JQI106" s="41"/>
      <c r="JQJ106" s="41"/>
      <c r="JQK106" s="41"/>
      <c r="JQL106" s="41"/>
      <c r="JQM106" s="41"/>
      <c r="JQN106" s="41"/>
      <c r="JQO106" s="41"/>
      <c r="JQP106" s="41"/>
      <c r="JQQ106" s="41"/>
      <c r="JQR106" s="41"/>
      <c r="JQS106" s="41"/>
      <c r="JQT106" s="41"/>
      <c r="JQU106" s="41"/>
      <c r="JQV106" s="41"/>
      <c r="JQW106" s="41"/>
      <c r="JQX106" s="41"/>
      <c r="JQY106" s="41"/>
      <c r="JQZ106" s="41"/>
      <c r="JRA106" s="41"/>
      <c r="JRB106" s="41"/>
      <c r="JRC106" s="41"/>
      <c r="JRD106" s="41"/>
      <c r="JRE106" s="41"/>
      <c r="JRF106" s="41"/>
      <c r="JRG106" s="41"/>
      <c r="JRH106" s="41"/>
      <c r="JRI106" s="41"/>
      <c r="JRJ106" s="41"/>
      <c r="JRK106" s="41"/>
      <c r="JRL106" s="41"/>
      <c r="JRM106" s="41"/>
      <c r="JRN106" s="41"/>
      <c r="JRO106" s="41"/>
      <c r="JRP106" s="41"/>
      <c r="JRQ106" s="41"/>
      <c r="JRR106" s="41"/>
      <c r="JRS106" s="41"/>
      <c r="JRT106" s="41"/>
      <c r="JRU106" s="41"/>
      <c r="JRV106" s="41"/>
      <c r="JRW106" s="41"/>
      <c r="JRX106" s="41"/>
      <c r="JRY106" s="41"/>
      <c r="JRZ106" s="41"/>
      <c r="JSA106" s="41"/>
      <c r="JSB106" s="41"/>
      <c r="JSC106" s="41"/>
      <c r="JSD106" s="41"/>
      <c r="JSE106" s="41"/>
      <c r="JSF106" s="41"/>
      <c r="JSG106" s="41"/>
      <c r="JSH106" s="41"/>
      <c r="JSI106" s="41"/>
      <c r="JSJ106" s="41"/>
      <c r="JSK106" s="41"/>
      <c r="JSL106" s="41"/>
      <c r="JSM106" s="41"/>
      <c r="JSN106" s="41"/>
      <c r="JSO106" s="41"/>
      <c r="JSP106" s="41"/>
      <c r="JSQ106" s="41"/>
      <c r="JSR106" s="41"/>
      <c r="JSS106" s="41"/>
      <c r="JST106" s="41"/>
      <c r="JSU106" s="41"/>
      <c r="JSV106" s="41"/>
      <c r="JSW106" s="41"/>
      <c r="JSX106" s="41"/>
      <c r="JSY106" s="41"/>
      <c r="JSZ106" s="41"/>
      <c r="JTA106" s="41"/>
      <c r="JTB106" s="41"/>
      <c r="JTC106" s="41"/>
      <c r="JTD106" s="41"/>
      <c r="JTE106" s="41"/>
      <c r="JTF106" s="41"/>
      <c r="JTG106" s="41"/>
      <c r="JTH106" s="41"/>
      <c r="JTI106" s="41"/>
      <c r="JTJ106" s="41"/>
      <c r="JTK106" s="41"/>
      <c r="JTL106" s="41"/>
      <c r="JTM106" s="41"/>
      <c r="JTN106" s="41"/>
      <c r="JTO106" s="41"/>
      <c r="JTP106" s="41"/>
      <c r="JTQ106" s="41"/>
      <c r="JTR106" s="41"/>
      <c r="JTS106" s="41"/>
      <c r="JTT106" s="41"/>
      <c r="JTU106" s="41"/>
      <c r="JTV106" s="41"/>
      <c r="JTW106" s="41"/>
      <c r="JTX106" s="41"/>
      <c r="JTY106" s="41"/>
      <c r="JTZ106" s="41"/>
      <c r="JUA106" s="41"/>
      <c r="JUB106" s="41"/>
      <c r="JUC106" s="41"/>
      <c r="JUD106" s="41"/>
      <c r="JUE106" s="41"/>
      <c r="JUF106" s="41"/>
      <c r="JUG106" s="41"/>
      <c r="JUH106" s="41"/>
      <c r="JUI106" s="41"/>
      <c r="JUJ106" s="41"/>
      <c r="JUK106" s="41"/>
      <c r="JUL106" s="41"/>
      <c r="JUM106" s="41"/>
      <c r="JUN106" s="41"/>
      <c r="JUO106" s="41"/>
      <c r="JUP106" s="41"/>
      <c r="JUQ106" s="41"/>
      <c r="JUR106" s="41"/>
      <c r="JUS106" s="41"/>
      <c r="JUT106" s="41"/>
      <c r="JUU106" s="41"/>
      <c r="JUV106" s="41"/>
      <c r="JUW106" s="41"/>
      <c r="JUX106" s="41"/>
      <c r="JUY106" s="41"/>
      <c r="JUZ106" s="41"/>
      <c r="JVA106" s="41"/>
      <c r="JVB106" s="41"/>
      <c r="JVC106" s="41"/>
      <c r="JVD106" s="41"/>
      <c r="JVE106" s="41"/>
      <c r="JVF106" s="41"/>
      <c r="JVG106" s="41"/>
      <c r="JVH106" s="41"/>
      <c r="JVI106" s="41"/>
      <c r="JVJ106" s="41"/>
      <c r="JVK106" s="41"/>
      <c r="JVL106" s="41"/>
      <c r="JVM106" s="41"/>
      <c r="JVN106" s="41"/>
      <c r="JVO106" s="41"/>
      <c r="JVP106" s="41"/>
      <c r="JVQ106" s="41"/>
      <c r="JVR106" s="41"/>
      <c r="JVS106" s="41"/>
      <c r="JVT106" s="41"/>
      <c r="JVU106" s="41"/>
      <c r="JVV106" s="41"/>
      <c r="JVW106" s="41"/>
      <c r="JVX106" s="41"/>
      <c r="JVY106" s="41"/>
      <c r="JVZ106" s="41"/>
      <c r="JWA106" s="41"/>
      <c r="JWB106" s="41"/>
      <c r="JWC106" s="41"/>
      <c r="JWD106" s="41"/>
      <c r="JWE106" s="41"/>
      <c r="JWF106" s="41"/>
      <c r="JWG106" s="41"/>
      <c r="JWH106" s="41"/>
      <c r="JWI106" s="41"/>
      <c r="JWJ106" s="41"/>
      <c r="JWK106" s="41"/>
      <c r="JWL106" s="41"/>
      <c r="JWM106" s="41"/>
      <c r="JWN106" s="41"/>
      <c r="JWO106" s="41"/>
      <c r="JWP106" s="41"/>
      <c r="JWQ106" s="41"/>
      <c r="JWR106" s="41"/>
      <c r="JWS106" s="41"/>
      <c r="JWT106" s="41"/>
      <c r="JWU106" s="41"/>
      <c r="JWV106" s="41"/>
      <c r="JWW106" s="41"/>
      <c r="JWX106" s="41"/>
      <c r="JWY106" s="41"/>
      <c r="JWZ106" s="41"/>
      <c r="JXA106" s="41"/>
      <c r="JXB106" s="41"/>
      <c r="JXC106" s="41"/>
      <c r="JXD106" s="41"/>
      <c r="JXE106" s="41"/>
      <c r="JXF106" s="41"/>
      <c r="JXG106" s="41"/>
      <c r="JXH106" s="41"/>
      <c r="JXI106" s="41"/>
      <c r="JXJ106" s="41"/>
      <c r="JXK106" s="41"/>
      <c r="JXL106" s="41"/>
      <c r="JXM106" s="41"/>
      <c r="JXN106" s="41"/>
      <c r="JXO106" s="41"/>
      <c r="JXP106" s="41"/>
      <c r="JXQ106" s="41"/>
      <c r="JXR106" s="41"/>
      <c r="JXS106" s="41"/>
      <c r="JXT106" s="41"/>
      <c r="JXU106" s="41"/>
      <c r="JXV106" s="41"/>
      <c r="JXW106" s="41"/>
      <c r="JXX106" s="41"/>
      <c r="JXY106" s="41"/>
      <c r="JXZ106" s="41"/>
      <c r="JYA106" s="41"/>
      <c r="JYB106" s="41"/>
      <c r="JYC106" s="41"/>
      <c r="JYD106" s="41"/>
      <c r="JYE106" s="41"/>
      <c r="JYF106" s="41"/>
      <c r="JYG106" s="41"/>
      <c r="JYH106" s="41"/>
      <c r="JYI106" s="41"/>
      <c r="JYJ106" s="41"/>
      <c r="JYK106" s="41"/>
      <c r="JYL106" s="41"/>
      <c r="JYM106" s="41"/>
      <c r="JYN106" s="41"/>
      <c r="JYO106" s="41"/>
      <c r="JYP106" s="41"/>
      <c r="JYQ106" s="41"/>
      <c r="JYR106" s="41"/>
      <c r="JYS106" s="41"/>
      <c r="JYT106" s="41"/>
      <c r="JYU106" s="41"/>
      <c r="JYV106" s="41"/>
      <c r="JYW106" s="41"/>
      <c r="JYX106" s="41"/>
      <c r="JYY106" s="41"/>
      <c r="JYZ106" s="41"/>
      <c r="JZA106" s="41"/>
      <c r="JZB106" s="41"/>
      <c r="JZC106" s="41"/>
      <c r="JZD106" s="41"/>
      <c r="JZE106" s="41"/>
      <c r="JZF106" s="41"/>
      <c r="JZG106" s="41"/>
      <c r="JZH106" s="41"/>
      <c r="JZI106" s="41"/>
      <c r="JZJ106" s="41"/>
      <c r="JZK106" s="41"/>
      <c r="JZL106" s="41"/>
      <c r="JZM106" s="41"/>
      <c r="JZN106" s="41"/>
      <c r="JZO106" s="41"/>
      <c r="JZP106" s="41"/>
      <c r="JZQ106" s="41"/>
      <c r="JZR106" s="41"/>
      <c r="JZS106" s="41"/>
      <c r="JZT106" s="41"/>
      <c r="JZU106" s="41"/>
      <c r="JZV106" s="41"/>
      <c r="JZW106" s="41"/>
      <c r="JZX106" s="41"/>
      <c r="JZY106" s="41"/>
      <c r="JZZ106" s="41"/>
      <c r="KAA106" s="41"/>
      <c r="KAB106" s="41"/>
      <c r="KAC106" s="41"/>
      <c r="KAD106" s="41"/>
      <c r="KAE106" s="41"/>
      <c r="KAF106" s="41"/>
      <c r="KAG106" s="41"/>
      <c r="KAH106" s="41"/>
      <c r="KAI106" s="41"/>
      <c r="KAJ106" s="41"/>
      <c r="KAK106" s="41"/>
      <c r="KAL106" s="41"/>
      <c r="KAM106" s="41"/>
      <c r="KAN106" s="41"/>
      <c r="KAO106" s="41"/>
      <c r="KAP106" s="41"/>
      <c r="KAQ106" s="41"/>
      <c r="KAR106" s="41"/>
      <c r="KAS106" s="41"/>
      <c r="KAT106" s="41"/>
      <c r="KAU106" s="41"/>
      <c r="KAV106" s="41"/>
      <c r="KAW106" s="41"/>
      <c r="KAX106" s="41"/>
      <c r="KAY106" s="41"/>
      <c r="KAZ106" s="41"/>
      <c r="KBA106" s="41"/>
      <c r="KBB106" s="41"/>
      <c r="KBC106" s="41"/>
      <c r="KBD106" s="41"/>
      <c r="KBE106" s="41"/>
      <c r="KBF106" s="41"/>
      <c r="KBG106" s="41"/>
      <c r="KBH106" s="41"/>
      <c r="KBI106" s="41"/>
      <c r="KBJ106" s="41"/>
      <c r="KBK106" s="41"/>
      <c r="KBL106" s="41"/>
      <c r="KBM106" s="41"/>
      <c r="KBN106" s="41"/>
      <c r="KBO106" s="41"/>
      <c r="KBP106" s="41"/>
      <c r="KBQ106" s="41"/>
      <c r="KBR106" s="41"/>
      <c r="KBS106" s="41"/>
      <c r="KBT106" s="41"/>
      <c r="KBU106" s="41"/>
      <c r="KBV106" s="41"/>
      <c r="KBW106" s="41"/>
      <c r="KBX106" s="41"/>
      <c r="KBY106" s="41"/>
      <c r="KBZ106" s="41"/>
      <c r="KCA106" s="41"/>
      <c r="KCB106" s="41"/>
      <c r="KCC106" s="41"/>
      <c r="KCD106" s="41"/>
      <c r="KCE106" s="41"/>
      <c r="KCF106" s="41"/>
      <c r="KCG106" s="41"/>
      <c r="KCH106" s="41"/>
      <c r="KCI106" s="41"/>
      <c r="KCJ106" s="41"/>
      <c r="KCK106" s="41"/>
      <c r="KCL106" s="41"/>
      <c r="KCM106" s="41"/>
      <c r="KCN106" s="41"/>
      <c r="KCO106" s="41"/>
      <c r="KCP106" s="41"/>
      <c r="KCQ106" s="41"/>
      <c r="KCR106" s="41"/>
      <c r="KCS106" s="41"/>
      <c r="KCT106" s="41"/>
      <c r="KCU106" s="41"/>
      <c r="KCV106" s="41"/>
      <c r="KCW106" s="41"/>
      <c r="KCX106" s="41"/>
      <c r="KCY106" s="41"/>
      <c r="KCZ106" s="41"/>
      <c r="KDA106" s="41"/>
      <c r="KDB106" s="41"/>
      <c r="KDC106" s="41"/>
      <c r="KDD106" s="41"/>
      <c r="KDE106" s="41"/>
      <c r="KDF106" s="41"/>
      <c r="KDG106" s="41"/>
      <c r="KDH106" s="41"/>
      <c r="KDI106" s="41"/>
      <c r="KDJ106" s="41"/>
      <c r="KDK106" s="41"/>
      <c r="KDL106" s="41"/>
      <c r="KDM106" s="41"/>
      <c r="KDN106" s="41"/>
      <c r="KDO106" s="41"/>
      <c r="KDP106" s="41"/>
      <c r="KDQ106" s="41"/>
      <c r="KDR106" s="41"/>
      <c r="KDS106" s="41"/>
      <c r="KDT106" s="41"/>
      <c r="KDU106" s="41"/>
      <c r="KDV106" s="41"/>
      <c r="KDW106" s="41"/>
      <c r="KDX106" s="41"/>
      <c r="KDY106" s="41"/>
      <c r="KDZ106" s="41"/>
      <c r="KEA106" s="41"/>
      <c r="KEB106" s="41"/>
      <c r="KEC106" s="41"/>
      <c r="KED106" s="41"/>
      <c r="KEE106" s="41"/>
      <c r="KEF106" s="41"/>
      <c r="KEG106" s="41"/>
      <c r="KEH106" s="41"/>
      <c r="KEI106" s="41"/>
      <c r="KEJ106" s="41"/>
      <c r="KEK106" s="41"/>
      <c r="KEL106" s="41"/>
      <c r="KEM106" s="41"/>
      <c r="KEN106" s="41"/>
      <c r="KEO106" s="41"/>
      <c r="KEP106" s="41"/>
      <c r="KEQ106" s="41"/>
      <c r="KER106" s="41"/>
      <c r="KES106" s="41"/>
      <c r="KET106" s="41"/>
      <c r="KEU106" s="41"/>
      <c r="KEV106" s="41"/>
      <c r="KEW106" s="41"/>
      <c r="KEX106" s="41"/>
      <c r="KEY106" s="41"/>
      <c r="KEZ106" s="41"/>
      <c r="KFA106" s="41"/>
      <c r="KFB106" s="41"/>
      <c r="KFC106" s="41"/>
      <c r="KFD106" s="41"/>
      <c r="KFE106" s="41"/>
      <c r="KFF106" s="41"/>
      <c r="KFG106" s="41"/>
      <c r="KFH106" s="41"/>
      <c r="KFI106" s="41"/>
      <c r="KFJ106" s="41"/>
      <c r="KFK106" s="41"/>
      <c r="KFL106" s="41"/>
      <c r="KFM106" s="41"/>
      <c r="KFN106" s="41"/>
      <c r="KFO106" s="41"/>
      <c r="KFP106" s="41"/>
      <c r="KFQ106" s="41"/>
      <c r="KFR106" s="41"/>
      <c r="KFS106" s="41"/>
      <c r="KFT106" s="41"/>
      <c r="KFU106" s="41"/>
      <c r="KFV106" s="41"/>
      <c r="KFW106" s="41"/>
      <c r="KFX106" s="41"/>
      <c r="KFY106" s="41"/>
      <c r="KFZ106" s="41"/>
      <c r="KGA106" s="41"/>
      <c r="KGB106" s="41"/>
      <c r="KGC106" s="41"/>
      <c r="KGD106" s="41"/>
      <c r="KGE106" s="41"/>
      <c r="KGF106" s="41"/>
      <c r="KGG106" s="41"/>
      <c r="KGH106" s="41"/>
      <c r="KGI106" s="41"/>
      <c r="KGJ106" s="41"/>
      <c r="KGK106" s="41"/>
      <c r="KGL106" s="41"/>
      <c r="KGM106" s="41"/>
      <c r="KGN106" s="41"/>
      <c r="KGO106" s="41"/>
      <c r="KGP106" s="41"/>
      <c r="KGQ106" s="41"/>
      <c r="KGR106" s="41"/>
      <c r="KGS106" s="41"/>
      <c r="KGT106" s="41"/>
      <c r="KGU106" s="41"/>
      <c r="KGV106" s="41"/>
      <c r="KGW106" s="41"/>
      <c r="KGX106" s="41"/>
      <c r="KGY106" s="41"/>
      <c r="KGZ106" s="41"/>
      <c r="KHA106" s="41"/>
      <c r="KHB106" s="41"/>
      <c r="KHC106" s="41"/>
      <c r="KHD106" s="41"/>
      <c r="KHE106" s="41"/>
      <c r="KHF106" s="41"/>
      <c r="KHG106" s="41"/>
      <c r="KHH106" s="41"/>
      <c r="KHI106" s="41"/>
      <c r="KHJ106" s="41"/>
      <c r="KHK106" s="41"/>
      <c r="KHL106" s="41"/>
      <c r="KHM106" s="41"/>
      <c r="KHN106" s="41"/>
      <c r="KHO106" s="41"/>
      <c r="KHP106" s="41"/>
      <c r="KHQ106" s="41"/>
      <c r="KHR106" s="41"/>
      <c r="KHS106" s="41"/>
      <c r="KHT106" s="41"/>
      <c r="KHU106" s="41"/>
      <c r="KHV106" s="41"/>
      <c r="KHW106" s="41"/>
      <c r="KHX106" s="41"/>
      <c r="KHY106" s="41"/>
      <c r="KHZ106" s="41"/>
      <c r="KIA106" s="41"/>
      <c r="KIB106" s="41"/>
      <c r="KIC106" s="41"/>
      <c r="KID106" s="41"/>
      <c r="KIE106" s="41"/>
      <c r="KIF106" s="41"/>
      <c r="KIG106" s="41"/>
      <c r="KIH106" s="41"/>
      <c r="KII106" s="41"/>
      <c r="KIJ106" s="41"/>
      <c r="KIK106" s="41"/>
      <c r="KIL106" s="41"/>
      <c r="KIM106" s="41"/>
      <c r="KIN106" s="41"/>
      <c r="KIO106" s="41"/>
      <c r="KIP106" s="41"/>
      <c r="KIQ106" s="41"/>
      <c r="KIR106" s="41"/>
      <c r="KIS106" s="41"/>
      <c r="KIT106" s="41"/>
      <c r="KIU106" s="41"/>
      <c r="KIV106" s="41"/>
      <c r="KIW106" s="41"/>
      <c r="KIX106" s="41"/>
      <c r="KIY106" s="41"/>
      <c r="KIZ106" s="41"/>
      <c r="KJA106" s="41"/>
      <c r="KJB106" s="41"/>
      <c r="KJC106" s="41"/>
      <c r="KJD106" s="41"/>
      <c r="KJE106" s="41"/>
      <c r="KJF106" s="41"/>
      <c r="KJG106" s="41"/>
      <c r="KJH106" s="41"/>
      <c r="KJI106" s="41"/>
      <c r="KJJ106" s="41"/>
      <c r="KJK106" s="41"/>
      <c r="KJL106" s="41"/>
      <c r="KJM106" s="41"/>
      <c r="KJN106" s="41"/>
      <c r="KJO106" s="41"/>
      <c r="KJP106" s="41"/>
      <c r="KJQ106" s="41"/>
      <c r="KJR106" s="41"/>
      <c r="KJS106" s="41"/>
      <c r="KJT106" s="41"/>
      <c r="KJU106" s="41"/>
      <c r="KJV106" s="41"/>
      <c r="KJW106" s="41"/>
      <c r="KJX106" s="41"/>
      <c r="KJY106" s="41"/>
      <c r="KJZ106" s="41"/>
      <c r="KKA106" s="41"/>
      <c r="KKB106" s="41"/>
      <c r="KKC106" s="41"/>
      <c r="KKD106" s="41"/>
      <c r="KKE106" s="41"/>
      <c r="KKF106" s="41"/>
      <c r="KKG106" s="41"/>
      <c r="KKH106" s="41"/>
      <c r="KKI106" s="41"/>
      <c r="KKJ106" s="41"/>
      <c r="KKK106" s="41"/>
      <c r="KKL106" s="41"/>
      <c r="KKM106" s="41"/>
      <c r="KKN106" s="41"/>
      <c r="KKO106" s="41"/>
      <c r="KKP106" s="41"/>
      <c r="KKQ106" s="41"/>
      <c r="KKR106" s="41"/>
      <c r="KKS106" s="41"/>
      <c r="KKT106" s="41"/>
      <c r="KKU106" s="41"/>
      <c r="KKV106" s="41"/>
      <c r="KKW106" s="41"/>
      <c r="KKX106" s="41"/>
      <c r="KKY106" s="41"/>
      <c r="KKZ106" s="41"/>
      <c r="KLA106" s="41"/>
      <c r="KLB106" s="41"/>
      <c r="KLC106" s="41"/>
      <c r="KLD106" s="41"/>
      <c r="KLE106" s="41"/>
      <c r="KLF106" s="41"/>
      <c r="KLG106" s="41"/>
      <c r="KLH106" s="41"/>
      <c r="KLI106" s="41"/>
      <c r="KLJ106" s="41"/>
      <c r="KLK106" s="41"/>
      <c r="KLL106" s="41"/>
      <c r="KLM106" s="41"/>
      <c r="KLN106" s="41"/>
      <c r="KLO106" s="41"/>
      <c r="KLP106" s="41"/>
      <c r="KLQ106" s="41"/>
      <c r="KLR106" s="41"/>
      <c r="KLS106" s="41"/>
      <c r="KLT106" s="41"/>
      <c r="KLU106" s="41"/>
      <c r="KLV106" s="41"/>
      <c r="KLW106" s="41"/>
      <c r="KLX106" s="41"/>
      <c r="KLY106" s="41"/>
      <c r="KLZ106" s="41"/>
      <c r="KMA106" s="41"/>
      <c r="KMB106" s="41"/>
      <c r="KMC106" s="41"/>
      <c r="KMD106" s="41"/>
      <c r="KME106" s="41"/>
      <c r="KMF106" s="41"/>
      <c r="KMG106" s="41"/>
      <c r="KMH106" s="41"/>
      <c r="KMI106" s="41"/>
      <c r="KMJ106" s="41"/>
      <c r="KMK106" s="41"/>
      <c r="KML106" s="41"/>
      <c r="KMM106" s="41"/>
      <c r="KMN106" s="41"/>
      <c r="KMO106" s="41"/>
      <c r="KMP106" s="41"/>
      <c r="KMQ106" s="41"/>
      <c r="KMR106" s="41"/>
      <c r="KMS106" s="41"/>
      <c r="KMT106" s="41"/>
      <c r="KMU106" s="41"/>
      <c r="KMV106" s="41"/>
      <c r="KMW106" s="41"/>
      <c r="KMX106" s="41"/>
      <c r="KMY106" s="41"/>
      <c r="KMZ106" s="41"/>
      <c r="KNA106" s="41"/>
      <c r="KNB106" s="41"/>
      <c r="KNC106" s="41"/>
      <c r="KND106" s="41"/>
      <c r="KNE106" s="41"/>
      <c r="KNF106" s="41"/>
      <c r="KNG106" s="41"/>
      <c r="KNH106" s="41"/>
      <c r="KNI106" s="41"/>
      <c r="KNJ106" s="41"/>
      <c r="KNK106" s="41"/>
      <c r="KNL106" s="41"/>
      <c r="KNM106" s="41"/>
      <c r="KNN106" s="41"/>
      <c r="KNO106" s="41"/>
      <c r="KNP106" s="41"/>
      <c r="KNQ106" s="41"/>
      <c r="KNR106" s="41"/>
      <c r="KNS106" s="41"/>
      <c r="KNT106" s="41"/>
      <c r="KNU106" s="41"/>
      <c r="KNV106" s="41"/>
      <c r="KNW106" s="41"/>
      <c r="KNX106" s="41"/>
      <c r="KNY106" s="41"/>
      <c r="KNZ106" s="41"/>
      <c r="KOA106" s="41"/>
      <c r="KOB106" s="41"/>
      <c r="KOC106" s="41"/>
      <c r="KOD106" s="41"/>
      <c r="KOE106" s="41"/>
      <c r="KOF106" s="41"/>
      <c r="KOG106" s="41"/>
      <c r="KOH106" s="41"/>
      <c r="KOI106" s="41"/>
      <c r="KOJ106" s="41"/>
      <c r="KOK106" s="41"/>
      <c r="KOL106" s="41"/>
      <c r="KOM106" s="41"/>
      <c r="KON106" s="41"/>
      <c r="KOO106" s="41"/>
      <c r="KOP106" s="41"/>
      <c r="KOQ106" s="41"/>
      <c r="KOR106" s="41"/>
      <c r="KOS106" s="41"/>
      <c r="KOT106" s="41"/>
      <c r="KOU106" s="41"/>
      <c r="KOV106" s="41"/>
      <c r="KOW106" s="41"/>
      <c r="KOX106" s="41"/>
      <c r="KOY106" s="41"/>
      <c r="KOZ106" s="41"/>
      <c r="KPA106" s="41"/>
      <c r="KPB106" s="41"/>
      <c r="KPC106" s="41"/>
      <c r="KPD106" s="41"/>
      <c r="KPE106" s="41"/>
      <c r="KPF106" s="41"/>
      <c r="KPG106" s="41"/>
      <c r="KPH106" s="41"/>
      <c r="KPI106" s="41"/>
      <c r="KPJ106" s="41"/>
      <c r="KPK106" s="41"/>
      <c r="KPL106" s="41"/>
      <c r="KPM106" s="41"/>
      <c r="KPN106" s="41"/>
      <c r="KPO106" s="41"/>
      <c r="KPP106" s="41"/>
      <c r="KPQ106" s="41"/>
      <c r="KPR106" s="41"/>
      <c r="KPS106" s="41"/>
      <c r="KPT106" s="41"/>
      <c r="KPU106" s="41"/>
      <c r="KPV106" s="41"/>
      <c r="KPW106" s="41"/>
      <c r="KPX106" s="41"/>
      <c r="KPY106" s="41"/>
      <c r="KPZ106" s="41"/>
      <c r="KQA106" s="41"/>
      <c r="KQB106" s="41"/>
      <c r="KQC106" s="41"/>
      <c r="KQD106" s="41"/>
      <c r="KQE106" s="41"/>
      <c r="KQF106" s="41"/>
      <c r="KQG106" s="41"/>
      <c r="KQH106" s="41"/>
      <c r="KQI106" s="41"/>
      <c r="KQJ106" s="41"/>
      <c r="KQK106" s="41"/>
      <c r="KQL106" s="41"/>
      <c r="KQM106" s="41"/>
      <c r="KQN106" s="41"/>
      <c r="KQO106" s="41"/>
      <c r="KQP106" s="41"/>
      <c r="KQQ106" s="41"/>
      <c r="KQR106" s="41"/>
      <c r="KQS106" s="41"/>
      <c r="KQT106" s="41"/>
      <c r="KQU106" s="41"/>
      <c r="KQV106" s="41"/>
      <c r="KQW106" s="41"/>
      <c r="KQX106" s="41"/>
      <c r="KQY106" s="41"/>
      <c r="KQZ106" s="41"/>
      <c r="KRA106" s="41"/>
      <c r="KRB106" s="41"/>
      <c r="KRC106" s="41"/>
      <c r="KRD106" s="41"/>
      <c r="KRE106" s="41"/>
      <c r="KRF106" s="41"/>
      <c r="KRG106" s="41"/>
      <c r="KRH106" s="41"/>
      <c r="KRI106" s="41"/>
      <c r="KRJ106" s="41"/>
      <c r="KRK106" s="41"/>
      <c r="KRL106" s="41"/>
      <c r="KRM106" s="41"/>
      <c r="KRN106" s="41"/>
      <c r="KRO106" s="41"/>
      <c r="KRP106" s="41"/>
      <c r="KRQ106" s="41"/>
      <c r="KRR106" s="41"/>
      <c r="KRS106" s="41"/>
      <c r="KRT106" s="41"/>
      <c r="KRU106" s="41"/>
      <c r="KRV106" s="41"/>
      <c r="KRW106" s="41"/>
      <c r="KRX106" s="41"/>
      <c r="KRY106" s="41"/>
      <c r="KRZ106" s="41"/>
      <c r="KSA106" s="41"/>
      <c r="KSB106" s="41"/>
      <c r="KSC106" s="41"/>
      <c r="KSD106" s="41"/>
      <c r="KSE106" s="41"/>
      <c r="KSF106" s="41"/>
      <c r="KSG106" s="41"/>
      <c r="KSH106" s="41"/>
      <c r="KSI106" s="41"/>
      <c r="KSJ106" s="41"/>
      <c r="KSK106" s="41"/>
      <c r="KSL106" s="41"/>
      <c r="KSM106" s="41"/>
      <c r="KSN106" s="41"/>
      <c r="KSO106" s="41"/>
      <c r="KSP106" s="41"/>
      <c r="KSQ106" s="41"/>
      <c r="KSR106" s="41"/>
      <c r="KSS106" s="41"/>
      <c r="KST106" s="41"/>
      <c r="KSU106" s="41"/>
      <c r="KSV106" s="41"/>
      <c r="KSW106" s="41"/>
      <c r="KSX106" s="41"/>
      <c r="KSY106" s="41"/>
      <c r="KSZ106" s="41"/>
      <c r="KTA106" s="41"/>
      <c r="KTB106" s="41"/>
      <c r="KTC106" s="41"/>
      <c r="KTD106" s="41"/>
      <c r="KTE106" s="41"/>
      <c r="KTF106" s="41"/>
      <c r="KTG106" s="41"/>
      <c r="KTH106" s="41"/>
      <c r="KTI106" s="41"/>
      <c r="KTJ106" s="41"/>
      <c r="KTK106" s="41"/>
      <c r="KTL106" s="41"/>
      <c r="KTM106" s="41"/>
      <c r="KTN106" s="41"/>
      <c r="KTO106" s="41"/>
      <c r="KTP106" s="41"/>
      <c r="KTQ106" s="41"/>
      <c r="KTR106" s="41"/>
      <c r="KTS106" s="41"/>
      <c r="KTT106" s="41"/>
      <c r="KTU106" s="41"/>
      <c r="KTV106" s="41"/>
      <c r="KTW106" s="41"/>
      <c r="KTX106" s="41"/>
      <c r="KTY106" s="41"/>
      <c r="KTZ106" s="41"/>
      <c r="KUA106" s="41"/>
      <c r="KUB106" s="41"/>
      <c r="KUC106" s="41"/>
      <c r="KUD106" s="41"/>
      <c r="KUE106" s="41"/>
      <c r="KUF106" s="41"/>
      <c r="KUG106" s="41"/>
      <c r="KUH106" s="41"/>
      <c r="KUI106" s="41"/>
      <c r="KUJ106" s="41"/>
      <c r="KUK106" s="41"/>
      <c r="KUL106" s="41"/>
      <c r="KUM106" s="41"/>
      <c r="KUN106" s="41"/>
      <c r="KUO106" s="41"/>
      <c r="KUP106" s="41"/>
      <c r="KUQ106" s="41"/>
      <c r="KUR106" s="41"/>
      <c r="KUS106" s="41"/>
      <c r="KUT106" s="41"/>
      <c r="KUU106" s="41"/>
      <c r="KUV106" s="41"/>
      <c r="KUW106" s="41"/>
      <c r="KUX106" s="41"/>
      <c r="KUY106" s="41"/>
      <c r="KUZ106" s="41"/>
      <c r="KVA106" s="41"/>
      <c r="KVB106" s="41"/>
      <c r="KVC106" s="41"/>
      <c r="KVD106" s="41"/>
      <c r="KVE106" s="41"/>
      <c r="KVF106" s="41"/>
      <c r="KVG106" s="41"/>
      <c r="KVH106" s="41"/>
      <c r="KVI106" s="41"/>
      <c r="KVJ106" s="41"/>
      <c r="KVK106" s="41"/>
      <c r="KVL106" s="41"/>
      <c r="KVM106" s="41"/>
      <c r="KVN106" s="41"/>
      <c r="KVO106" s="41"/>
      <c r="KVP106" s="41"/>
      <c r="KVQ106" s="41"/>
      <c r="KVR106" s="41"/>
      <c r="KVS106" s="41"/>
      <c r="KVT106" s="41"/>
      <c r="KVU106" s="41"/>
      <c r="KVV106" s="41"/>
      <c r="KVW106" s="41"/>
      <c r="KVX106" s="41"/>
      <c r="KVY106" s="41"/>
      <c r="KVZ106" s="41"/>
      <c r="KWA106" s="41"/>
      <c r="KWB106" s="41"/>
      <c r="KWC106" s="41"/>
      <c r="KWD106" s="41"/>
      <c r="KWE106" s="41"/>
      <c r="KWF106" s="41"/>
      <c r="KWG106" s="41"/>
      <c r="KWH106" s="41"/>
      <c r="KWI106" s="41"/>
      <c r="KWJ106" s="41"/>
      <c r="KWK106" s="41"/>
      <c r="KWL106" s="41"/>
      <c r="KWM106" s="41"/>
      <c r="KWN106" s="41"/>
      <c r="KWO106" s="41"/>
      <c r="KWP106" s="41"/>
      <c r="KWQ106" s="41"/>
      <c r="KWR106" s="41"/>
      <c r="KWS106" s="41"/>
      <c r="KWT106" s="41"/>
      <c r="KWU106" s="41"/>
      <c r="KWV106" s="41"/>
      <c r="KWW106" s="41"/>
      <c r="KWX106" s="41"/>
      <c r="KWY106" s="41"/>
      <c r="KWZ106" s="41"/>
      <c r="KXA106" s="41"/>
      <c r="KXB106" s="41"/>
      <c r="KXC106" s="41"/>
      <c r="KXD106" s="41"/>
      <c r="KXE106" s="41"/>
      <c r="KXF106" s="41"/>
      <c r="KXG106" s="41"/>
      <c r="KXH106" s="41"/>
      <c r="KXI106" s="41"/>
      <c r="KXJ106" s="41"/>
      <c r="KXK106" s="41"/>
      <c r="KXL106" s="41"/>
      <c r="KXM106" s="41"/>
      <c r="KXN106" s="41"/>
      <c r="KXO106" s="41"/>
      <c r="KXP106" s="41"/>
      <c r="KXQ106" s="41"/>
      <c r="KXR106" s="41"/>
      <c r="KXS106" s="41"/>
      <c r="KXT106" s="41"/>
      <c r="KXU106" s="41"/>
      <c r="KXV106" s="41"/>
      <c r="KXW106" s="41"/>
      <c r="KXX106" s="41"/>
      <c r="KXY106" s="41"/>
      <c r="KXZ106" s="41"/>
      <c r="KYA106" s="41"/>
      <c r="KYB106" s="41"/>
      <c r="KYC106" s="41"/>
      <c r="KYD106" s="41"/>
      <c r="KYE106" s="41"/>
      <c r="KYF106" s="41"/>
      <c r="KYG106" s="41"/>
      <c r="KYH106" s="41"/>
      <c r="KYI106" s="41"/>
      <c r="KYJ106" s="41"/>
      <c r="KYK106" s="41"/>
      <c r="KYL106" s="41"/>
      <c r="KYM106" s="41"/>
      <c r="KYN106" s="41"/>
      <c r="KYO106" s="41"/>
      <c r="KYP106" s="41"/>
      <c r="KYQ106" s="41"/>
      <c r="KYR106" s="41"/>
      <c r="KYS106" s="41"/>
      <c r="KYT106" s="41"/>
      <c r="KYU106" s="41"/>
      <c r="KYV106" s="41"/>
      <c r="KYW106" s="41"/>
      <c r="KYX106" s="41"/>
      <c r="KYY106" s="41"/>
      <c r="KYZ106" s="41"/>
      <c r="KZA106" s="41"/>
      <c r="KZB106" s="41"/>
      <c r="KZC106" s="41"/>
      <c r="KZD106" s="41"/>
      <c r="KZE106" s="41"/>
      <c r="KZF106" s="41"/>
      <c r="KZG106" s="41"/>
      <c r="KZH106" s="41"/>
      <c r="KZI106" s="41"/>
      <c r="KZJ106" s="41"/>
      <c r="KZK106" s="41"/>
      <c r="KZL106" s="41"/>
      <c r="KZM106" s="41"/>
      <c r="KZN106" s="41"/>
      <c r="KZO106" s="41"/>
      <c r="KZP106" s="41"/>
      <c r="KZQ106" s="41"/>
      <c r="KZR106" s="41"/>
      <c r="KZS106" s="41"/>
      <c r="KZT106" s="41"/>
      <c r="KZU106" s="41"/>
      <c r="KZV106" s="41"/>
      <c r="KZW106" s="41"/>
      <c r="KZX106" s="41"/>
      <c r="KZY106" s="41"/>
      <c r="KZZ106" s="41"/>
      <c r="LAA106" s="41"/>
      <c r="LAB106" s="41"/>
      <c r="LAC106" s="41"/>
      <c r="LAD106" s="41"/>
      <c r="LAE106" s="41"/>
      <c r="LAF106" s="41"/>
      <c r="LAG106" s="41"/>
      <c r="LAH106" s="41"/>
      <c r="LAI106" s="41"/>
      <c r="LAJ106" s="41"/>
      <c r="LAK106" s="41"/>
      <c r="LAL106" s="41"/>
      <c r="LAM106" s="41"/>
      <c r="LAN106" s="41"/>
      <c r="LAO106" s="41"/>
      <c r="LAP106" s="41"/>
      <c r="LAQ106" s="41"/>
      <c r="LAR106" s="41"/>
      <c r="LAS106" s="41"/>
      <c r="LAT106" s="41"/>
      <c r="LAU106" s="41"/>
      <c r="LAV106" s="41"/>
      <c r="LAW106" s="41"/>
      <c r="LAX106" s="41"/>
      <c r="LAY106" s="41"/>
      <c r="LAZ106" s="41"/>
      <c r="LBA106" s="41"/>
      <c r="LBB106" s="41"/>
      <c r="LBC106" s="41"/>
      <c r="LBD106" s="41"/>
      <c r="LBE106" s="41"/>
      <c r="LBF106" s="41"/>
      <c r="LBG106" s="41"/>
      <c r="LBH106" s="41"/>
      <c r="LBI106" s="41"/>
      <c r="LBJ106" s="41"/>
      <c r="LBK106" s="41"/>
      <c r="LBL106" s="41"/>
      <c r="LBM106" s="41"/>
      <c r="LBN106" s="41"/>
      <c r="LBO106" s="41"/>
      <c r="LBP106" s="41"/>
      <c r="LBQ106" s="41"/>
      <c r="LBR106" s="41"/>
      <c r="LBS106" s="41"/>
      <c r="LBT106" s="41"/>
      <c r="LBU106" s="41"/>
      <c r="LBV106" s="41"/>
      <c r="LBW106" s="41"/>
      <c r="LBX106" s="41"/>
      <c r="LBY106" s="41"/>
      <c r="LBZ106" s="41"/>
      <c r="LCA106" s="41"/>
      <c r="LCB106" s="41"/>
      <c r="LCC106" s="41"/>
      <c r="LCD106" s="41"/>
      <c r="LCE106" s="41"/>
      <c r="LCF106" s="41"/>
      <c r="LCG106" s="41"/>
      <c r="LCH106" s="41"/>
      <c r="LCI106" s="41"/>
      <c r="LCJ106" s="41"/>
      <c r="LCK106" s="41"/>
      <c r="LCL106" s="41"/>
      <c r="LCM106" s="41"/>
      <c r="LCN106" s="41"/>
      <c r="LCO106" s="41"/>
      <c r="LCP106" s="41"/>
      <c r="LCQ106" s="41"/>
      <c r="LCR106" s="41"/>
      <c r="LCS106" s="41"/>
      <c r="LCT106" s="41"/>
      <c r="LCU106" s="41"/>
      <c r="LCV106" s="41"/>
      <c r="LCW106" s="41"/>
      <c r="LCX106" s="41"/>
      <c r="LCY106" s="41"/>
      <c r="LCZ106" s="41"/>
      <c r="LDA106" s="41"/>
      <c r="LDB106" s="41"/>
      <c r="LDC106" s="41"/>
      <c r="LDD106" s="41"/>
      <c r="LDE106" s="41"/>
      <c r="LDF106" s="41"/>
      <c r="LDG106" s="41"/>
      <c r="LDH106" s="41"/>
      <c r="LDI106" s="41"/>
      <c r="LDJ106" s="41"/>
      <c r="LDK106" s="41"/>
      <c r="LDL106" s="41"/>
      <c r="LDM106" s="41"/>
      <c r="LDN106" s="41"/>
      <c r="LDO106" s="41"/>
      <c r="LDP106" s="41"/>
      <c r="LDQ106" s="41"/>
      <c r="LDR106" s="41"/>
      <c r="LDS106" s="41"/>
      <c r="LDT106" s="41"/>
      <c r="LDU106" s="41"/>
      <c r="LDV106" s="41"/>
      <c r="LDW106" s="41"/>
      <c r="LDX106" s="41"/>
      <c r="LDY106" s="41"/>
      <c r="LDZ106" s="41"/>
      <c r="LEA106" s="41"/>
      <c r="LEB106" s="41"/>
      <c r="LEC106" s="41"/>
      <c r="LED106" s="41"/>
      <c r="LEE106" s="41"/>
      <c r="LEF106" s="41"/>
      <c r="LEG106" s="41"/>
      <c r="LEH106" s="41"/>
      <c r="LEI106" s="41"/>
      <c r="LEJ106" s="41"/>
      <c r="LEK106" s="41"/>
      <c r="LEL106" s="41"/>
      <c r="LEM106" s="41"/>
      <c r="LEN106" s="41"/>
      <c r="LEO106" s="41"/>
      <c r="LEP106" s="41"/>
      <c r="LEQ106" s="41"/>
      <c r="LER106" s="41"/>
      <c r="LES106" s="41"/>
      <c r="LET106" s="41"/>
      <c r="LEU106" s="41"/>
      <c r="LEV106" s="41"/>
      <c r="LEW106" s="41"/>
      <c r="LEX106" s="41"/>
      <c r="LEY106" s="41"/>
      <c r="LEZ106" s="41"/>
      <c r="LFA106" s="41"/>
      <c r="LFB106" s="41"/>
      <c r="LFC106" s="41"/>
      <c r="LFD106" s="41"/>
      <c r="LFE106" s="41"/>
      <c r="LFF106" s="41"/>
      <c r="LFG106" s="41"/>
      <c r="LFH106" s="41"/>
      <c r="LFI106" s="41"/>
      <c r="LFJ106" s="41"/>
      <c r="LFK106" s="41"/>
      <c r="LFL106" s="41"/>
      <c r="LFM106" s="41"/>
      <c r="LFN106" s="41"/>
      <c r="LFO106" s="41"/>
      <c r="LFP106" s="41"/>
      <c r="LFQ106" s="41"/>
      <c r="LFR106" s="41"/>
      <c r="LFS106" s="41"/>
      <c r="LFT106" s="41"/>
      <c r="LFU106" s="41"/>
      <c r="LFV106" s="41"/>
      <c r="LFW106" s="41"/>
      <c r="LFX106" s="41"/>
      <c r="LFY106" s="41"/>
      <c r="LFZ106" s="41"/>
      <c r="LGA106" s="41"/>
      <c r="LGB106" s="41"/>
      <c r="LGC106" s="41"/>
      <c r="LGD106" s="41"/>
      <c r="LGE106" s="41"/>
      <c r="LGF106" s="41"/>
      <c r="LGG106" s="41"/>
      <c r="LGH106" s="41"/>
      <c r="LGI106" s="41"/>
      <c r="LGJ106" s="41"/>
      <c r="LGK106" s="41"/>
      <c r="LGL106" s="41"/>
      <c r="LGM106" s="41"/>
      <c r="LGN106" s="41"/>
      <c r="LGO106" s="41"/>
      <c r="LGP106" s="41"/>
      <c r="LGQ106" s="41"/>
      <c r="LGR106" s="41"/>
      <c r="LGS106" s="41"/>
      <c r="LGT106" s="41"/>
      <c r="LGU106" s="41"/>
      <c r="LGV106" s="41"/>
      <c r="LGW106" s="41"/>
      <c r="LGX106" s="41"/>
      <c r="LGY106" s="41"/>
      <c r="LGZ106" s="41"/>
      <c r="LHA106" s="41"/>
      <c r="LHB106" s="41"/>
      <c r="LHC106" s="41"/>
      <c r="LHD106" s="41"/>
      <c r="LHE106" s="41"/>
      <c r="LHF106" s="41"/>
      <c r="LHG106" s="41"/>
      <c r="LHH106" s="41"/>
      <c r="LHI106" s="41"/>
      <c r="LHJ106" s="41"/>
      <c r="LHK106" s="41"/>
      <c r="LHL106" s="41"/>
      <c r="LHM106" s="41"/>
      <c r="LHN106" s="41"/>
      <c r="LHO106" s="41"/>
      <c r="LHP106" s="41"/>
      <c r="LHQ106" s="41"/>
      <c r="LHR106" s="41"/>
      <c r="LHS106" s="41"/>
      <c r="LHT106" s="41"/>
      <c r="LHU106" s="41"/>
      <c r="LHV106" s="41"/>
      <c r="LHW106" s="41"/>
      <c r="LHX106" s="41"/>
      <c r="LHY106" s="41"/>
      <c r="LHZ106" s="41"/>
      <c r="LIA106" s="41"/>
      <c r="LIB106" s="41"/>
      <c r="LIC106" s="41"/>
      <c r="LID106" s="41"/>
      <c r="LIE106" s="41"/>
      <c r="LIF106" s="41"/>
      <c r="LIG106" s="41"/>
      <c r="LIH106" s="41"/>
      <c r="LII106" s="41"/>
      <c r="LIJ106" s="41"/>
      <c r="LIK106" s="41"/>
      <c r="LIL106" s="41"/>
      <c r="LIM106" s="41"/>
      <c r="LIN106" s="41"/>
      <c r="LIO106" s="41"/>
      <c r="LIP106" s="41"/>
      <c r="LIQ106" s="41"/>
      <c r="LIR106" s="41"/>
      <c r="LIS106" s="41"/>
      <c r="LIT106" s="41"/>
      <c r="LIU106" s="41"/>
      <c r="LIV106" s="41"/>
      <c r="LIW106" s="41"/>
      <c r="LIX106" s="41"/>
      <c r="LIY106" s="41"/>
      <c r="LIZ106" s="41"/>
      <c r="LJA106" s="41"/>
      <c r="LJB106" s="41"/>
      <c r="LJC106" s="41"/>
      <c r="LJD106" s="41"/>
      <c r="LJE106" s="41"/>
      <c r="LJF106" s="41"/>
      <c r="LJG106" s="41"/>
      <c r="LJH106" s="41"/>
      <c r="LJI106" s="41"/>
      <c r="LJJ106" s="41"/>
      <c r="LJK106" s="41"/>
      <c r="LJL106" s="41"/>
      <c r="LJM106" s="41"/>
      <c r="LJN106" s="41"/>
      <c r="LJO106" s="41"/>
      <c r="LJP106" s="41"/>
      <c r="LJQ106" s="41"/>
      <c r="LJR106" s="41"/>
      <c r="LJS106" s="41"/>
      <c r="LJT106" s="41"/>
      <c r="LJU106" s="41"/>
      <c r="LJV106" s="41"/>
      <c r="LJW106" s="41"/>
      <c r="LJX106" s="41"/>
      <c r="LJY106" s="41"/>
      <c r="LJZ106" s="41"/>
      <c r="LKA106" s="41"/>
      <c r="LKB106" s="41"/>
      <c r="LKC106" s="41"/>
      <c r="LKD106" s="41"/>
      <c r="LKE106" s="41"/>
      <c r="LKF106" s="41"/>
      <c r="LKG106" s="41"/>
      <c r="LKH106" s="41"/>
      <c r="LKI106" s="41"/>
      <c r="LKJ106" s="41"/>
      <c r="LKK106" s="41"/>
      <c r="LKL106" s="41"/>
      <c r="LKM106" s="41"/>
      <c r="LKN106" s="41"/>
      <c r="LKO106" s="41"/>
      <c r="LKP106" s="41"/>
      <c r="LKQ106" s="41"/>
      <c r="LKR106" s="41"/>
      <c r="LKS106" s="41"/>
      <c r="LKT106" s="41"/>
      <c r="LKU106" s="41"/>
      <c r="LKV106" s="41"/>
      <c r="LKW106" s="41"/>
      <c r="LKX106" s="41"/>
      <c r="LKY106" s="41"/>
      <c r="LKZ106" s="41"/>
      <c r="LLA106" s="41"/>
      <c r="LLB106" s="41"/>
      <c r="LLC106" s="41"/>
      <c r="LLD106" s="41"/>
      <c r="LLE106" s="41"/>
      <c r="LLF106" s="41"/>
      <c r="LLG106" s="41"/>
      <c r="LLH106" s="41"/>
      <c r="LLI106" s="41"/>
      <c r="LLJ106" s="41"/>
      <c r="LLK106" s="41"/>
      <c r="LLL106" s="41"/>
      <c r="LLM106" s="41"/>
      <c r="LLN106" s="41"/>
      <c r="LLO106" s="41"/>
      <c r="LLP106" s="41"/>
      <c r="LLQ106" s="41"/>
      <c r="LLR106" s="41"/>
      <c r="LLS106" s="41"/>
      <c r="LLT106" s="41"/>
      <c r="LLU106" s="41"/>
      <c r="LLV106" s="41"/>
      <c r="LLW106" s="41"/>
      <c r="LLX106" s="41"/>
      <c r="LLY106" s="41"/>
      <c r="LLZ106" s="41"/>
      <c r="LMA106" s="41"/>
      <c r="LMB106" s="41"/>
      <c r="LMC106" s="41"/>
      <c r="LMD106" s="41"/>
      <c r="LME106" s="41"/>
      <c r="LMF106" s="41"/>
      <c r="LMG106" s="41"/>
      <c r="LMH106" s="41"/>
      <c r="LMI106" s="41"/>
      <c r="LMJ106" s="41"/>
      <c r="LMK106" s="41"/>
      <c r="LML106" s="41"/>
      <c r="LMM106" s="41"/>
      <c r="LMN106" s="41"/>
      <c r="LMO106" s="41"/>
      <c r="LMP106" s="41"/>
      <c r="LMQ106" s="41"/>
      <c r="LMR106" s="41"/>
      <c r="LMS106" s="41"/>
      <c r="LMT106" s="41"/>
      <c r="LMU106" s="41"/>
      <c r="LMV106" s="41"/>
      <c r="LMW106" s="41"/>
      <c r="LMX106" s="41"/>
      <c r="LMY106" s="41"/>
      <c r="LMZ106" s="41"/>
      <c r="LNA106" s="41"/>
      <c r="LNB106" s="41"/>
      <c r="LNC106" s="41"/>
      <c r="LND106" s="41"/>
      <c r="LNE106" s="41"/>
      <c r="LNF106" s="41"/>
      <c r="LNG106" s="41"/>
      <c r="LNH106" s="41"/>
      <c r="LNI106" s="41"/>
      <c r="LNJ106" s="41"/>
      <c r="LNK106" s="41"/>
      <c r="LNL106" s="41"/>
      <c r="LNM106" s="41"/>
      <c r="LNN106" s="41"/>
      <c r="LNO106" s="41"/>
      <c r="LNP106" s="41"/>
      <c r="LNQ106" s="41"/>
      <c r="LNR106" s="41"/>
      <c r="LNS106" s="41"/>
      <c r="LNT106" s="41"/>
      <c r="LNU106" s="41"/>
      <c r="LNV106" s="41"/>
      <c r="LNW106" s="41"/>
      <c r="LNX106" s="41"/>
      <c r="LNY106" s="41"/>
      <c r="LNZ106" s="41"/>
      <c r="LOA106" s="41"/>
      <c r="LOB106" s="41"/>
      <c r="LOC106" s="41"/>
      <c r="LOD106" s="41"/>
      <c r="LOE106" s="41"/>
      <c r="LOF106" s="41"/>
      <c r="LOG106" s="41"/>
      <c r="LOH106" s="41"/>
      <c r="LOI106" s="41"/>
      <c r="LOJ106" s="41"/>
      <c r="LOK106" s="41"/>
      <c r="LOL106" s="41"/>
      <c r="LOM106" s="41"/>
      <c r="LON106" s="41"/>
      <c r="LOO106" s="41"/>
      <c r="LOP106" s="41"/>
      <c r="LOQ106" s="41"/>
      <c r="LOR106" s="41"/>
      <c r="LOS106" s="41"/>
      <c r="LOT106" s="41"/>
      <c r="LOU106" s="41"/>
      <c r="LOV106" s="41"/>
      <c r="LOW106" s="41"/>
      <c r="LOX106" s="41"/>
      <c r="LOY106" s="41"/>
      <c r="LOZ106" s="41"/>
      <c r="LPA106" s="41"/>
      <c r="LPB106" s="41"/>
      <c r="LPC106" s="41"/>
      <c r="LPD106" s="41"/>
      <c r="LPE106" s="41"/>
      <c r="LPF106" s="41"/>
      <c r="LPG106" s="41"/>
      <c r="LPH106" s="41"/>
      <c r="LPI106" s="41"/>
      <c r="LPJ106" s="41"/>
      <c r="LPK106" s="41"/>
      <c r="LPL106" s="41"/>
      <c r="LPM106" s="41"/>
      <c r="LPN106" s="41"/>
      <c r="LPO106" s="41"/>
      <c r="LPP106" s="41"/>
      <c r="LPQ106" s="41"/>
      <c r="LPR106" s="41"/>
      <c r="LPS106" s="41"/>
      <c r="LPT106" s="41"/>
      <c r="LPU106" s="41"/>
      <c r="LPV106" s="41"/>
      <c r="LPW106" s="41"/>
      <c r="LPX106" s="41"/>
      <c r="LPY106" s="41"/>
      <c r="LPZ106" s="41"/>
      <c r="LQA106" s="41"/>
      <c r="LQB106" s="41"/>
      <c r="LQC106" s="41"/>
      <c r="LQD106" s="41"/>
      <c r="LQE106" s="41"/>
      <c r="LQF106" s="41"/>
      <c r="LQG106" s="41"/>
      <c r="LQH106" s="41"/>
      <c r="LQI106" s="41"/>
      <c r="LQJ106" s="41"/>
      <c r="LQK106" s="41"/>
      <c r="LQL106" s="41"/>
      <c r="LQM106" s="41"/>
      <c r="LQN106" s="41"/>
      <c r="LQO106" s="41"/>
      <c r="LQP106" s="41"/>
      <c r="LQQ106" s="41"/>
      <c r="LQR106" s="41"/>
      <c r="LQS106" s="41"/>
      <c r="LQT106" s="41"/>
      <c r="LQU106" s="41"/>
      <c r="LQV106" s="41"/>
      <c r="LQW106" s="41"/>
      <c r="LQX106" s="41"/>
      <c r="LQY106" s="41"/>
      <c r="LQZ106" s="41"/>
      <c r="LRA106" s="41"/>
      <c r="LRB106" s="41"/>
      <c r="LRC106" s="41"/>
      <c r="LRD106" s="41"/>
      <c r="LRE106" s="41"/>
      <c r="LRF106" s="41"/>
      <c r="LRG106" s="41"/>
      <c r="LRH106" s="41"/>
      <c r="LRI106" s="41"/>
      <c r="LRJ106" s="41"/>
      <c r="LRK106" s="41"/>
      <c r="LRL106" s="41"/>
      <c r="LRM106" s="41"/>
      <c r="LRN106" s="41"/>
      <c r="LRO106" s="41"/>
      <c r="LRP106" s="41"/>
      <c r="LRQ106" s="41"/>
      <c r="LRR106" s="41"/>
      <c r="LRS106" s="41"/>
      <c r="LRT106" s="41"/>
      <c r="LRU106" s="41"/>
      <c r="LRV106" s="41"/>
      <c r="LRW106" s="41"/>
      <c r="LRX106" s="41"/>
      <c r="LRY106" s="41"/>
      <c r="LRZ106" s="41"/>
      <c r="LSA106" s="41"/>
      <c r="LSB106" s="41"/>
      <c r="LSC106" s="41"/>
      <c r="LSD106" s="41"/>
      <c r="LSE106" s="41"/>
      <c r="LSF106" s="41"/>
      <c r="LSG106" s="41"/>
      <c r="LSH106" s="41"/>
      <c r="LSI106" s="41"/>
      <c r="LSJ106" s="41"/>
      <c r="LSK106" s="41"/>
      <c r="LSL106" s="41"/>
      <c r="LSM106" s="41"/>
      <c r="LSN106" s="41"/>
      <c r="LSO106" s="41"/>
      <c r="LSP106" s="41"/>
      <c r="LSQ106" s="41"/>
      <c r="LSR106" s="41"/>
      <c r="LSS106" s="41"/>
      <c r="LST106" s="41"/>
      <c r="LSU106" s="41"/>
      <c r="LSV106" s="41"/>
      <c r="LSW106" s="41"/>
      <c r="LSX106" s="41"/>
      <c r="LSY106" s="41"/>
      <c r="LSZ106" s="41"/>
      <c r="LTA106" s="41"/>
      <c r="LTB106" s="41"/>
      <c r="LTC106" s="41"/>
      <c r="LTD106" s="41"/>
      <c r="LTE106" s="41"/>
      <c r="LTF106" s="41"/>
      <c r="LTG106" s="41"/>
      <c r="LTH106" s="41"/>
      <c r="LTI106" s="41"/>
      <c r="LTJ106" s="41"/>
      <c r="LTK106" s="41"/>
      <c r="LTL106" s="41"/>
      <c r="LTM106" s="41"/>
      <c r="LTN106" s="41"/>
      <c r="LTO106" s="41"/>
      <c r="LTP106" s="41"/>
      <c r="LTQ106" s="41"/>
      <c r="LTR106" s="41"/>
      <c r="LTS106" s="41"/>
      <c r="LTT106" s="41"/>
      <c r="LTU106" s="41"/>
      <c r="LTV106" s="41"/>
      <c r="LTW106" s="41"/>
      <c r="LTX106" s="41"/>
      <c r="LTY106" s="41"/>
      <c r="LTZ106" s="41"/>
      <c r="LUA106" s="41"/>
      <c r="LUB106" s="41"/>
      <c r="LUC106" s="41"/>
      <c r="LUD106" s="41"/>
      <c r="LUE106" s="41"/>
      <c r="LUF106" s="41"/>
      <c r="LUG106" s="41"/>
      <c r="LUH106" s="41"/>
      <c r="LUI106" s="41"/>
      <c r="LUJ106" s="41"/>
      <c r="LUK106" s="41"/>
      <c r="LUL106" s="41"/>
      <c r="LUM106" s="41"/>
      <c r="LUN106" s="41"/>
      <c r="LUO106" s="41"/>
      <c r="LUP106" s="41"/>
      <c r="LUQ106" s="41"/>
      <c r="LUR106" s="41"/>
      <c r="LUS106" s="41"/>
      <c r="LUT106" s="41"/>
      <c r="LUU106" s="41"/>
      <c r="LUV106" s="41"/>
      <c r="LUW106" s="41"/>
      <c r="LUX106" s="41"/>
      <c r="LUY106" s="41"/>
      <c r="LUZ106" s="41"/>
      <c r="LVA106" s="41"/>
      <c r="LVB106" s="41"/>
      <c r="LVC106" s="41"/>
      <c r="LVD106" s="41"/>
      <c r="LVE106" s="41"/>
      <c r="LVF106" s="41"/>
      <c r="LVG106" s="41"/>
      <c r="LVH106" s="41"/>
      <c r="LVI106" s="41"/>
      <c r="LVJ106" s="41"/>
      <c r="LVK106" s="41"/>
      <c r="LVL106" s="41"/>
      <c r="LVM106" s="41"/>
      <c r="LVN106" s="41"/>
      <c r="LVO106" s="41"/>
      <c r="LVP106" s="41"/>
      <c r="LVQ106" s="41"/>
      <c r="LVR106" s="41"/>
      <c r="LVS106" s="41"/>
      <c r="LVT106" s="41"/>
      <c r="LVU106" s="41"/>
      <c r="LVV106" s="41"/>
      <c r="LVW106" s="41"/>
      <c r="LVX106" s="41"/>
      <c r="LVY106" s="41"/>
      <c r="LVZ106" s="41"/>
      <c r="LWA106" s="41"/>
      <c r="LWB106" s="41"/>
      <c r="LWC106" s="41"/>
      <c r="LWD106" s="41"/>
      <c r="LWE106" s="41"/>
      <c r="LWF106" s="41"/>
      <c r="LWG106" s="41"/>
      <c r="LWH106" s="41"/>
      <c r="LWI106" s="41"/>
      <c r="LWJ106" s="41"/>
      <c r="LWK106" s="41"/>
      <c r="LWL106" s="41"/>
      <c r="LWM106" s="41"/>
      <c r="LWN106" s="41"/>
      <c r="LWO106" s="41"/>
      <c r="LWP106" s="41"/>
      <c r="LWQ106" s="41"/>
      <c r="LWR106" s="41"/>
      <c r="LWS106" s="41"/>
      <c r="LWT106" s="41"/>
      <c r="LWU106" s="41"/>
      <c r="LWV106" s="41"/>
      <c r="LWW106" s="41"/>
      <c r="LWX106" s="41"/>
      <c r="LWY106" s="41"/>
      <c r="LWZ106" s="41"/>
      <c r="LXA106" s="41"/>
      <c r="LXB106" s="41"/>
      <c r="LXC106" s="41"/>
      <c r="LXD106" s="41"/>
      <c r="LXE106" s="41"/>
      <c r="LXF106" s="41"/>
      <c r="LXG106" s="41"/>
      <c r="LXH106" s="41"/>
      <c r="LXI106" s="41"/>
      <c r="LXJ106" s="41"/>
      <c r="LXK106" s="41"/>
      <c r="LXL106" s="41"/>
      <c r="LXM106" s="41"/>
      <c r="LXN106" s="41"/>
      <c r="LXO106" s="41"/>
      <c r="LXP106" s="41"/>
      <c r="LXQ106" s="41"/>
      <c r="LXR106" s="41"/>
      <c r="LXS106" s="41"/>
      <c r="LXT106" s="41"/>
      <c r="LXU106" s="41"/>
      <c r="LXV106" s="41"/>
      <c r="LXW106" s="41"/>
      <c r="LXX106" s="41"/>
      <c r="LXY106" s="41"/>
      <c r="LXZ106" s="41"/>
      <c r="LYA106" s="41"/>
      <c r="LYB106" s="41"/>
      <c r="LYC106" s="41"/>
      <c r="LYD106" s="41"/>
      <c r="LYE106" s="41"/>
      <c r="LYF106" s="41"/>
      <c r="LYG106" s="41"/>
      <c r="LYH106" s="41"/>
      <c r="LYI106" s="41"/>
      <c r="LYJ106" s="41"/>
      <c r="LYK106" s="41"/>
      <c r="LYL106" s="41"/>
      <c r="LYM106" s="41"/>
      <c r="LYN106" s="41"/>
      <c r="LYO106" s="41"/>
      <c r="LYP106" s="41"/>
      <c r="LYQ106" s="41"/>
      <c r="LYR106" s="41"/>
      <c r="LYS106" s="41"/>
      <c r="LYT106" s="41"/>
      <c r="LYU106" s="41"/>
      <c r="LYV106" s="41"/>
      <c r="LYW106" s="41"/>
      <c r="LYX106" s="41"/>
      <c r="LYY106" s="41"/>
      <c r="LYZ106" s="41"/>
      <c r="LZA106" s="41"/>
      <c r="LZB106" s="41"/>
      <c r="LZC106" s="41"/>
      <c r="LZD106" s="41"/>
      <c r="LZE106" s="41"/>
      <c r="LZF106" s="41"/>
      <c r="LZG106" s="41"/>
      <c r="LZH106" s="41"/>
      <c r="LZI106" s="41"/>
      <c r="LZJ106" s="41"/>
      <c r="LZK106" s="41"/>
      <c r="LZL106" s="41"/>
      <c r="LZM106" s="41"/>
      <c r="LZN106" s="41"/>
      <c r="LZO106" s="41"/>
      <c r="LZP106" s="41"/>
      <c r="LZQ106" s="41"/>
      <c r="LZR106" s="41"/>
      <c r="LZS106" s="41"/>
      <c r="LZT106" s="41"/>
      <c r="LZU106" s="41"/>
      <c r="LZV106" s="41"/>
      <c r="LZW106" s="41"/>
      <c r="LZX106" s="41"/>
      <c r="LZY106" s="41"/>
      <c r="LZZ106" s="41"/>
      <c r="MAA106" s="41"/>
      <c r="MAB106" s="41"/>
      <c r="MAC106" s="41"/>
      <c r="MAD106" s="41"/>
      <c r="MAE106" s="41"/>
      <c r="MAF106" s="41"/>
      <c r="MAG106" s="41"/>
      <c r="MAH106" s="41"/>
      <c r="MAI106" s="41"/>
      <c r="MAJ106" s="41"/>
      <c r="MAK106" s="41"/>
      <c r="MAL106" s="41"/>
      <c r="MAM106" s="41"/>
      <c r="MAN106" s="41"/>
      <c r="MAO106" s="41"/>
      <c r="MAP106" s="41"/>
      <c r="MAQ106" s="41"/>
      <c r="MAR106" s="41"/>
      <c r="MAS106" s="41"/>
      <c r="MAT106" s="41"/>
      <c r="MAU106" s="41"/>
      <c r="MAV106" s="41"/>
      <c r="MAW106" s="41"/>
      <c r="MAX106" s="41"/>
      <c r="MAY106" s="41"/>
      <c r="MAZ106" s="41"/>
      <c r="MBA106" s="41"/>
      <c r="MBB106" s="41"/>
      <c r="MBC106" s="41"/>
      <c r="MBD106" s="41"/>
      <c r="MBE106" s="41"/>
      <c r="MBF106" s="41"/>
      <c r="MBG106" s="41"/>
      <c r="MBH106" s="41"/>
      <c r="MBI106" s="41"/>
      <c r="MBJ106" s="41"/>
      <c r="MBK106" s="41"/>
      <c r="MBL106" s="41"/>
      <c r="MBM106" s="41"/>
      <c r="MBN106" s="41"/>
      <c r="MBO106" s="41"/>
      <c r="MBP106" s="41"/>
      <c r="MBQ106" s="41"/>
      <c r="MBR106" s="41"/>
      <c r="MBS106" s="41"/>
      <c r="MBT106" s="41"/>
      <c r="MBU106" s="41"/>
      <c r="MBV106" s="41"/>
      <c r="MBW106" s="41"/>
      <c r="MBX106" s="41"/>
      <c r="MBY106" s="41"/>
      <c r="MBZ106" s="41"/>
      <c r="MCA106" s="41"/>
      <c r="MCB106" s="41"/>
      <c r="MCC106" s="41"/>
      <c r="MCD106" s="41"/>
      <c r="MCE106" s="41"/>
      <c r="MCF106" s="41"/>
      <c r="MCG106" s="41"/>
      <c r="MCH106" s="41"/>
      <c r="MCI106" s="41"/>
      <c r="MCJ106" s="41"/>
      <c r="MCK106" s="41"/>
      <c r="MCL106" s="41"/>
      <c r="MCM106" s="41"/>
      <c r="MCN106" s="41"/>
      <c r="MCO106" s="41"/>
      <c r="MCP106" s="41"/>
      <c r="MCQ106" s="41"/>
      <c r="MCR106" s="41"/>
      <c r="MCS106" s="41"/>
      <c r="MCT106" s="41"/>
      <c r="MCU106" s="41"/>
      <c r="MCV106" s="41"/>
      <c r="MCW106" s="41"/>
      <c r="MCX106" s="41"/>
      <c r="MCY106" s="41"/>
      <c r="MCZ106" s="41"/>
      <c r="MDA106" s="41"/>
      <c r="MDB106" s="41"/>
      <c r="MDC106" s="41"/>
      <c r="MDD106" s="41"/>
      <c r="MDE106" s="41"/>
      <c r="MDF106" s="41"/>
      <c r="MDG106" s="41"/>
      <c r="MDH106" s="41"/>
      <c r="MDI106" s="41"/>
      <c r="MDJ106" s="41"/>
      <c r="MDK106" s="41"/>
      <c r="MDL106" s="41"/>
      <c r="MDM106" s="41"/>
      <c r="MDN106" s="41"/>
      <c r="MDO106" s="41"/>
      <c r="MDP106" s="41"/>
      <c r="MDQ106" s="41"/>
      <c r="MDR106" s="41"/>
      <c r="MDS106" s="41"/>
      <c r="MDT106" s="41"/>
      <c r="MDU106" s="41"/>
      <c r="MDV106" s="41"/>
      <c r="MDW106" s="41"/>
      <c r="MDX106" s="41"/>
      <c r="MDY106" s="41"/>
      <c r="MDZ106" s="41"/>
      <c r="MEA106" s="41"/>
      <c r="MEB106" s="41"/>
      <c r="MEC106" s="41"/>
      <c r="MED106" s="41"/>
      <c r="MEE106" s="41"/>
      <c r="MEF106" s="41"/>
      <c r="MEG106" s="41"/>
      <c r="MEH106" s="41"/>
      <c r="MEI106" s="41"/>
      <c r="MEJ106" s="41"/>
      <c r="MEK106" s="41"/>
      <c r="MEL106" s="41"/>
      <c r="MEM106" s="41"/>
      <c r="MEN106" s="41"/>
      <c r="MEO106" s="41"/>
      <c r="MEP106" s="41"/>
      <c r="MEQ106" s="41"/>
      <c r="MER106" s="41"/>
      <c r="MES106" s="41"/>
      <c r="MET106" s="41"/>
      <c r="MEU106" s="41"/>
      <c r="MEV106" s="41"/>
      <c r="MEW106" s="41"/>
      <c r="MEX106" s="41"/>
      <c r="MEY106" s="41"/>
      <c r="MEZ106" s="41"/>
      <c r="MFA106" s="41"/>
      <c r="MFB106" s="41"/>
      <c r="MFC106" s="41"/>
      <c r="MFD106" s="41"/>
      <c r="MFE106" s="41"/>
      <c r="MFF106" s="41"/>
      <c r="MFG106" s="41"/>
      <c r="MFH106" s="41"/>
      <c r="MFI106" s="41"/>
      <c r="MFJ106" s="41"/>
      <c r="MFK106" s="41"/>
      <c r="MFL106" s="41"/>
      <c r="MFM106" s="41"/>
      <c r="MFN106" s="41"/>
      <c r="MFO106" s="41"/>
      <c r="MFP106" s="41"/>
      <c r="MFQ106" s="41"/>
      <c r="MFR106" s="41"/>
      <c r="MFS106" s="41"/>
      <c r="MFT106" s="41"/>
      <c r="MFU106" s="41"/>
      <c r="MFV106" s="41"/>
      <c r="MFW106" s="41"/>
      <c r="MFX106" s="41"/>
      <c r="MFY106" s="41"/>
      <c r="MFZ106" s="41"/>
      <c r="MGA106" s="41"/>
      <c r="MGB106" s="41"/>
      <c r="MGC106" s="41"/>
      <c r="MGD106" s="41"/>
      <c r="MGE106" s="41"/>
      <c r="MGF106" s="41"/>
      <c r="MGG106" s="41"/>
      <c r="MGH106" s="41"/>
      <c r="MGI106" s="41"/>
      <c r="MGJ106" s="41"/>
      <c r="MGK106" s="41"/>
      <c r="MGL106" s="41"/>
      <c r="MGM106" s="41"/>
      <c r="MGN106" s="41"/>
      <c r="MGO106" s="41"/>
      <c r="MGP106" s="41"/>
      <c r="MGQ106" s="41"/>
      <c r="MGR106" s="41"/>
      <c r="MGS106" s="41"/>
      <c r="MGT106" s="41"/>
      <c r="MGU106" s="41"/>
      <c r="MGV106" s="41"/>
      <c r="MGW106" s="41"/>
      <c r="MGX106" s="41"/>
      <c r="MGY106" s="41"/>
      <c r="MGZ106" s="41"/>
      <c r="MHA106" s="41"/>
      <c r="MHB106" s="41"/>
      <c r="MHC106" s="41"/>
      <c r="MHD106" s="41"/>
      <c r="MHE106" s="41"/>
      <c r="MHF106" s="41"/>
      <c r="MHG106" s="41"/>
      <c r="MHH106" s="41"/>
      <c r="MHI106" s="41"/>
      <c r="MHJ106" s="41"/>
      <c r="MHK106" s="41"/>
      <c r="MHL106" s="41"/>
      <c r="MHM106" s="41"/>
      <c r="MHN106" s="41"/>
      <c r="MHO106" s="41"/>
      <c r="MHP106" s="41"/>
      <c r="MHQ106" s="41"/>
      <c r="MHR106" s="41"/>
      <c r="MHS106" s="41"/>
      <c r="MHT106" s="41"/>
      <c r="MHU106" s="41"/>
      <c r="MHV106" s="41"/>
      <c r="MHW106" s="41"/>
      <c r="MHX106" s="41"/>
      <c r="MHY106" s="41"/>
      <c r="MHZ106" s="41"/>
      <c r="MIA106" s="41"/>
      <c r="MIB106" s="41"/>
      <c r="MIC106" s="41"/>
      <c r="MID106" s="41"/>
      <c r="MIE106" s="41"/>
      <c r="MIF106" s="41"/>
      <c r="MIG106" s="41"/>
      <c r="MIH106" s="41"/>
      <c r="MII106" s="41"/>
      <c r="MIJ106" s="41"/>
      <c r="MIK106" s="41"/>
      <c r="MIL106" s="41"/>
      <c r="MIM106" s="41"/>
      <c r="MIN106" s="41"/>
      <c r="MIO106" s="41"/>
      <c r="MIP106" s="41"/>
      <c r="MIQ106" s="41"/>
      <c r="MIR106" s="41"/>
      <c r="MIS106" s="41"/>
      <c r="MIT106" s="41"/>
      <c r="MIU106" s="41"/>
      <c r="MIV106" s="41"/>
      <c r="MIW106" s="41"/>
      <c r="MIX106" s="41"/>
      <c r="MIY106" s="41"/>
      <c r="MIZ106" s="41"/>
      <c r="MJA106" s="41"/>
      <c r="MJB106" s="41"/>
      <c r="MJC106" s="41"/>
      <c r="MJD106" s="41"/>
      <c r="MJE106" s="41"/>
      <c r="MJF106" s="41"/>
      <c r="MJG106" s="41"/>
      <c r="MJH106" s="41"/>
      <c r="MJI106" s="41"/>
      <c r="MJJ106" s="41"/>
      <c r="MJK106" s="41"/>
      <c r="MJL106" s="41"/>
      <c r="MJM106" s="41"/>
      <c r="MJN106" s="41"/>
      <c r="MJO106" s="41"/>
      <c r="MJP106" s="41"/>
      <c r="MJQ106" s="41"/>
      <c r="MJR106" s="41"/>
      <c r="MJS106" s="41"/>
      <c r="MJT106" s="41"/>
      <c r="MJU106" s="41"/>
      <c r="MJV106" s="41"/>
      <c r="MJW106" s="41"/>
      <c r="MJX106" s="41"/>
      <c r="MJY106" s="41"/>
      <c r="MJZ106" s="41"/>
      <c r="MKA106" s="41"/>
      <c r="MKB106" s="41"/>
      <c r="MKC106" s="41"/>
      <c r="MKD106" s="41"/>
      <c r="MKE106" s="41"/>
      <c r="MKF106" s="41"/>
      <c r="MKG106" s="41"/>
      <c r="MKH106" s="41"/>
      <c r="MKI106" s="41"/>
      <c r="MKJ106" s="41"/>
      <c r="MKK106" s="41"/>
      <c r="MKL106" s="41"/>
      <c r="MKM106" s="41"/>
      <c r="MKN106" s="41"/>
      <c r="MKO106" s="41"/>
      <c r="MKP106" s="41"/>
      <c r="MKQ106" s="41"/>
      <c r="MKR106" s="41"/>
      <c r="MKS106" s="41"/>
      <c r="MKT106" s="41"/>
      <c r="MKU106" s="41"/>
      <c r="MKV106" s="41"/>
      <c r="MKW106" s="41"/>
      <c r="MKX106" s="41"/>
      <c r="MKY106" s="41"/>
      <c r="MKZ106" s="41"/>
      <c r="MLA106" s="41"/>
      <c r="MLB106" s="41"/>
      <c r="MLC106" s="41"/>
      <c r="MLD106" s="41"/>
      <c r="MLE106" s="41"/>
      <c r="MLF106" s="41"/>
      <c r="MLG106" s="41"/>
      <c r="MLH106" s="41"/>
      <c r="MLI106" s="41"/>
      <c r="MLJ106" s="41"/>
      <c r="MLK106" s="41"/>
      <c r="MLL106" s="41"/>
      <c r="MLM106" s="41"/>
      <c r="MLN106" s="41"/>
      <c r="MLO106" s="41"/>
      <c r="MLP106" s="41"/>
      <c r="MLQ106" s="41"/>
      <c r="MLR106" s="41"/>
      <c r="MLS106" s="41"/>
      <c r="MLT106" s="41"/>
      <c r="MLU106" s="41"/>
      <c r="MLV106" s="41"/>
      <c r="MLW106" s="41"/>
      <c r="MLX106" s="41"/>
      <c r="MLY106" s="41"/>
      <c r="MLZ106" s="41"/>
      <c r="MMA106" s="41"/>
      <c r="MMB106" s="41"/>
      <c r="MMC106" s="41"/>
      <c r="MMD106" s="41"/>
      <c r="MME106" s="41"/>
      <c r="MMF106" s="41"/>
      <c r="MMG106" s="41"/>
      <c r="MMH106" s="41"/>
      <c r="MMI106" s="41"/>
      <c r="MMJ106" s="41"/>
      <c r="MMK106" s="41"/>
      <c r="MML106" s="41"/>
      <c r="MMM106" s="41"/>
      <c r="MMN106" s="41"/>
      <c r="MMO106" s="41"/>
      <c r="MMP106" s="41"/>
      <c r="MMQ106" s="41"/>
      <c r="MMR106" s="41"/>
      <c r="MMS106" s="41"/>
      <c r="MMT106" s="41"/>
      <c r="MMU106" s="41"/>
      <c r="MMV106" s="41"/>
      <c r="MMW106" s="41"/>
      <c r="MMX106" s="41"/>
      <c r="MMY106" s="41"/>
      <c r="MMZ106" s="41"/>
      <c r="MNA106" s="41"/>
      <c r="MNB106" s="41"/>
      <c r="MNC106" s="41"/>
      <c r="MND106" s="41"/>
      <c r="MNE106" s="41"/>
      <c r="MNF106" s="41"/>
      <c r="MNG106" s="41"/>
      <c r="MNH106" s="41"/>
      <c r="MNI106" s="41"/>
      <c r="MNJ106" s="41"/>
      <c r="MNK106" s="41"/>
      <c r="MNL106" s="41"/>
      <c r="MNM106" s="41"/>
      <c r="MNN106" s="41"/>
      <c r="MNO106" s="41"/>
      <c r="MNP106" s="41"/>
      <c r="MNQ106" s="41"/>
      <c r="MNR106" s="41"/>
      <c r="MNS106" s="41"/>
      <c r="MNT106" s="41"/>
      <c r="MNU106" s="41"/>
      <c r="MNV106" s="41"/>
      <c r="MNW106" s="41"/>
      <c r="MNX106" s="41"/>
      <c r="MNY106" s="41"/>
      <c r="MNZ106" s="41"/>
      <c r="MOA106" s="41"/>
      <c r="MOB106" s="41"/>
      <c r="MOC106" s="41"/>
      <c r="MOD106" s="41"/>
      <c r="MOE106" s="41"/>
      <c r="MOF106" s="41"/>
      <c r="MOG106" s="41"/>
      <c r="MOH106" s="41"/>
      <c r="MOI106" s="41"/>
      <c r="MOJ106" s="41"/>
      <c r="MOK106" s="41"/>
      <c r="MOL106" s="41"/>
      <c r="MOM106" s="41"/>
      <c r="MON106" s="41"/>
      <c r="MOO106" s="41"/>
      <c r="MOP106" s="41"/>
      <c r="MOQ106" s="41"/>
      <c r="MOR106" s="41"/>
      <c r="MOS106" s="41"/>
      <c r="MOT106" s="41"/>
      <c r="MOU106" s="41"/>
      <c r="MOV106" s="41"/>
      <c r="MOW106" s="41"/>
      <c r="MOX106" s="41"/>
      <c r="MOY106" s="41"/>
      <c r="MOZ106" s="41"/>
      <c r="MPA106" s="41"/>
      <c r="MPB106" s="41"/>
      <c r="MPC106" s="41"/>
      <c r="MPD106" s="41"/>
      <c r="MPE106" s="41"/>
      <c r="MPF106" s="41"/>
      <c r="MPG106" s="41"/>
      <c r="MPH106" s="41"/>
      <c r="MPI106" s="41"/>
      <c r="MPJ106" s="41"/>
      <c r="MPK106" s="41"/>
      <c r="MPL106" s="41"/>
      <c r="MPM106" s="41"/>
      <c r="MPN106" s="41"/>
      <c r="MPO106" s="41"/>
      <c r="MPP106" s="41"/>
      <c r="MPQ106" s="41"/>
      <c r="MPR106" s="41"/>
      <c r="MPS106" s="41"/>
      <c r="MPT106" s="41"/>
      <c r="MPU106" s="41"/>
      <c r="MPV106" s="41"/>
      <c r="MPW106" s="41"/>
      <c r="MPX106" s="41"/>
      <c r="MPY106" s="41"/>
      <c r="MPZ106" s="41"/>
      <c r="MQA106" s="41"/>
      <c r="MQB106" s="41"/>
      <c r="MQC106" s="41"/>
      <c r="MQD106" s="41"/>
      <c r="MQE106" s="41"/>
      <c r="MQF106" s="41"/>
      <c r="MQG106" s="41"/>
      <c r="MQH106" s="41"/>
      <c r="MQI106" s="41"/>
      <c r="MQJ106" s="41"/>
      <c r="MQK106" s="41"/>
      <c r="MQL106" s="41"/>
      <c r="MQM106" s="41"/>
      <c r="MQN106" s="41"/>
      <c r="MQO106" s="41"/>
      <c r="MQP106" s="41"/>
      <c r="MQQ106" s="41"/>
      <c r="MQR106" s="41"/>
      <c r="MQS106" s="41"/>
      <c r="MQT106" s="41"/>
      <c r="MQU106" s="41"/>
      <c r="MQV106" s="41"/>
      <c r="MQW106" s="41"/>
      <c r="MQX106" s="41"/>
      <c r="MQY106" s="41"/>
      <c r="MQZ106" s="41"/>
      <c r="MRA106" s="41"/>
      <c r="MRB106" s="41"/>
      <c r="MRC106" s="41"/>
      <c r="MRD106" s="41"/>
      <c r="MRE106" s="41"/>
      <c r="MRF106" s="41"/>
      <c r="MRG106" s="41"/>
      <c r="MRH106" s="41"/>
      <c r="MRI106" s="41"/>
      <c r="MRJ106" s="41"/>
      <c r="MRK106" s="41"/>
      <c r="MRL106" s="41"/>
      <c r="MRM106" s="41"/>
      <c r="MRN106" s="41"/>
      <c r="MRO106" s="41"/>
      <c r="MRP106" s="41"/>
      <c r="MRQ106" s="41"/>
      <c r="MRR106" s="41"/>
      <c r="MRS106" s="41"/>
      <c r="MRT106" s="41"/>
      <c r="MRU106" s="41"/>
      <c r="MRV106" s="41"/>
      <c r="MRW106" s="41"/>
      <c r="MRX106" s="41"/>
      <c r="MRY106" s="41"/>
      <c r="MRZ106" s="41"/>
      <c r="MSA106" s="41"/>
      <c r="MSB106" s="41"/>
      <c r="MSC106" s="41"/>
      <c r="MSD106" s="41"/>
      <c r="MSE106" s="41"/>
      <c r="MSF106" s="41"/>
      <c r="MSG106" s="41"/>
      <c r="MSH106" s="41"/>
      <c r="MSI106" s="41"/>
      <c r="MSJ106" s="41"/>
      <c r="MSK106" s="41"/>
      <c r="MSL106" s="41"/>
      <c r="MSM106" s="41"/>
      <c r="MSN106" s="41"/>
      <c r="MSO106" s="41"/>
      <c r="MSP106" s="41"/>
      <c r="MSQ106" s="41"/>
      <c r="MSR106" s="41"/>
      <c r="MSS106" s="41"/>
      <c r="MST106" s="41"/>
      <c r="MSU106" s="41"/>
      <c r="MSV106" s="41"/>
      <c r="MSW106" s="41"/>
      <c r="MSX106" s="41"/>
      <c r="MSY106" s="41"/>
      <c r="MSZ106" s="41"/>
      <c r="MTA106" s="41"/>
      <c r="MTB106" s="41"/>
      <c r="MTC106" s="41"/>
      <c r="MTD106" s="41"/>
      <c r="MTE106" s="41"/>
      <c r="MTF106" s="41"/>
      <c r="MTG106" s="41"/>
      <c r="MTH106" s="41"/>
      <c r="MTI106" s="41"/>
      <c r="MTJ106" s="41"/>
      <c r="MTK106" s="41"/>
      <c r="MTL106" s="41"/>
      <c r="MTM106" s="41"/>
      <c r="MTN106" s="41"/>
      <c r="MTO106" s="41"/>
      <c r="MTP106" s="41"/>
      <c r="MTQ106" s="41"/>
      <c r="MTR106" s="41"/>
      <c r="MTS106" s="41"/>
      <c r="MTT106" s="41"/>
      <c r="MTU106" s="41"/>
      <c r="MTV106" s="41"/>
      <c r="MTW106" s="41"/>
      <c r="MTX106" s="41"/>
      <c r="MTY106" s="41"/>
      <c r="MTZ106" s="41"/>
      <c r="MUA106" s="41"/>
      <c r="MUB106" s="41"/>
      <c r="MUC106" s="41"/>
      <c r="MUD106" s="41"/>
      <c r="MUE106" s="41"/>
      <c r="MUF106" s="41"/>
      <c r="MUG106" s="41"/>
      <c r="MUH106" s="41"/>
      <c r="MUI106" s="41"/>
      <c r="MUJ106" s="41"/>
      <c r="MUK106" s="41"/>
      <c r="MUL106" s="41"/>
      <c r="MUM106" s="41"/>
      <c r="MUN106" s="41"/>
      <c r="MUO106" s="41"/>
      <c r="MUP106" s="41"/>
      <c r="MUQ106" s="41"/>
      <c r="MUR106" s="41"/>
      <c r="MUS106" s="41"/>
      <c r="MUT106" s="41"/>
      <c r="MUU106" s="41"/>
      <c r="MUV106" s="41"/>
      <c r="MUW106" s="41"/>
      <c r="MUX106" s="41"/>
      <c r="MUY106" s="41"/>
      <c r="MUZ106" s="41"/>
      <c r="MVA106" s="41"/>
      <c r="MVB106" s="41"/>
      <c r="MVC106" s="41"/>
      <c r="MVD106" s="41"/>
      <c r="MVE106" s="41"/>
      <c r="MVF106" s="41"/>
      <c r="MVG106" s="41"/>
      <c r="MVH106" s="41"/>
      <c r="MVI106" s="41"/>
      <c r="MVJ106" s="41"/>
      <c r="MVK106" s="41"/>
      <c r="MVL106" s="41"/>
      <c r="MVM106" s="41"/>
      <c r="MVN106" s="41"/>
      <c r="MVO106" s="41"/>
      <c r="MVP106" s="41"/>
      <c r="MVQ106" s="41"/>
      <c r="MVR106" s="41"/>
      <c r="MVS106" s="41"/>
      <c r="MVT106" s="41"/>
      <c r="MVU106" s="41"/>
      <c r="MVV106" s="41"/>
      <c r="MVW106" s="41"/>
      <c r="MVX106" s="41"/>
      <c r="MVY106" s="41"/>
      <c r="MVZ106" s="41"/>
      <c r="MWA106" s="41"/>
      <c r="MWB106" s="41"/>
      <c r="MWC106" s="41"/>
      <c r="MWD106" s="41"/>
      <c r="MWE106" s="41"/>
      <c r="MWF106" s="41"/>
      <c r="MWG106" s="41"/>
      <c r="MWH106" s="41"/>
      <c r="MWI106" s="41"/>
      <c r="MWJ106" s="41"/>
      <c r="MWK106" s="41"/>
      <c r="MWL106" s="41"/>
      <c r="MWM106" s="41"/>
      <c r="MWN106" s="41"/>
      <c r="MWO106" s="41"/>
      <c r="MWP106" s="41"/>
      <c r="MWQ106" s="41"/>
      <c r="MWR106" s="41"/>
      <c r="MWS106" s="41"/>
      <c r="MWT106" s="41"/>
      <c r="MWU106" s="41"/>
      <c r="MWV106" s="41"/>
      <c r="MWW106" s="41"/>
      <c r="MWX106" s="41"/>
      <c r="MWY106" s="41"/>
      <c r="MWZ106" s="41"/>
      <c r="MXA106" s="41"/>
      <c r="MXB106" s="41"/>
      <c r="MXC106" s="41"/>
      <c r="MXD106" s="41"/>
      <c r="MXE106" s="41"/>
      <c r="MXF106" s="41"/>
      <c r="MXG106" s="41"/>
      <c r="MXH106" s="41"/>
      <c r="MXI106" s="41"/>
      <c r="MXJ106" s="41"/>
      <c r="MXK106" s="41"/>
      <c r="MXL106" s="41"/>
      <c r="MXM106" s="41"/>
      <c r="MXN106" s="41"/>
      <c r="MXO106" s="41"/>
      <c r="MXP106" s="41"/>
      <c r="MXQ106" s="41"/>
      <c r="MXR106" s="41"/>
      <c r="MXS106" s="41"/>
      <c r="MXT106" s="41"/>
      <c r="MXU106" s="41"/>
      <c r="MXV106" s="41"/>
      <c r="MXW106" s="41"/>
      <c r="MXX106" s="41"/>
      <c r="MXY106" s="41"/>
      <c r="MXZ106" s="41"/>
      <c r="MYA106" s="41"/>
      <c r="MYB106" s="41"/>
      <c r="MYC106" s="41"/>
      <c r="MYD106" s="41"/>
      <c r="MYE106" s="41"/>
      <c r="MYF106" s="41"/>
      <c r="MYG106" s="41"/>
      <c r="MYH106" s="41"/>
      <c r="MYI106" s="41"/>
      <c r="MYJ106" s="41"/>
      <c r="MYK106" s="41"/>
      <c r="MYL106" s="41"/>
      <c r="MYM106" s="41"/>
      <c r="MYN106" s="41"/>
      <c r="MYO106" s="41"/>
      <c r="MYP106" s="41"/>
      <c r="MYQ106" s="41"/>
      <c r="MYR106" s="41"/>
      <c r="MYS106" s="41"/>
      <c r="MYT106" s="41"/>
      <c r="MYU106" s="41"/>
      <c r="MYV106" s="41"/>
      <c r="MYW106" s="41"/>
      <c r="MYX106" s="41"/>
      <c r="MYY106" s="41"/>
      <c r="MYZ106" s="41"/>
      <c r="MZA106" s="41"/>
      <c r="MZB106" s="41"/>
      <c r="MZC106" s="41"/>
      <c r="MZD106" s="41"/>
      <c r="MZE106" s="41"/>
      <c r="MZF106" s="41"/>
      <c r="MZG106" s="41"/>
      <c r="MZH106" s="41"/>
      <c r="MZI106" s="41"/>
      <c r="MZJ106" s="41"/>
      <c r="MZK106" s="41"/>
      <c r="MZL106" s="41"/>
      <c r="MZM106" s="41"/>
      <c r="MZN106" s="41"/>
      <c r="MZO106" s="41"/>
      <c r="MZP106" s="41"/>
      <c r="MZQ106" s="41"/>
      <c r="MZR106" s="41"/>
      <c r="MZS106" s="41"/>
      <c r="MZT106" s="41"/>
      <c r="MZU106" s="41"/>
      <c r="MZV106" s="41"/>
      <c r="MZW106" s="41"/>
      <c r="MZX106" s="41"/>
      <c r="MZY106" s="41"/>
      <c r="MZZ106" s="41"/>
      <c r="NAA106" s="41"/>
      <c r="NAB106" s="41"/>
      <c r="NAC106" s="41"/>
      <c r="NAD106" s="41"/>
      <c r="NAE106" s="41"/>
      <c r="NAF106" s="41"/>
      <c r="NAG106" s="41"/>
      <c r="NAH106" s="41"/>
      <c r="NAI106" s="41"/>
      <c r="NAJ106" s="41"/>
      <c r="NAK106" s="41"/>
      <c r="NAL106" s="41"/>
      <c r="NAM106" s="41"/>
      <c r="NAN106" s="41"/>
      <c r="NAO106" s="41"/>
      <c r="NAP106" s="41"/>
      <c r="NAQ106" s="41"/>
      <c r="NAR106" s="41"/>
      <c r="NAS106" s="41"/>
      <c r="NAT106" s="41"/>
      <c r="NAU106" s="41"/>
      <c r="NAV106" s="41"/>
      <c r="NAW106" s="41"/>
      <c r="NAX106" s="41"/>
      <c r="NAY106" s="41"/>
      <c r="NAZ106" s="41"/>
      <c r="NBA106" s="41"/>
      <c r="NBB106" s="41"/>
      <c r="NBC106" s="41"/>
      <c r="NBD106" s="41"/>
      <c r="NBE106" s="41"/>
      <c r="NBF106" s="41"/>
      <c r="NBG106" s="41"/>
      <c r="NBH106" s="41"/>
      <c r="NBI106" s="41"/>
      <c r="NBJ106" s="41"/>
      <c r="NBK106" s="41"/>
      <c r="NBL106" s="41"/>
      <c r="NBM106" s="41"/>
      <c r="NBN106" s="41"/>
      <c r="NBO106" s="41"/>
      <c r="NBP106" s="41"/>
      <c r="NBQ106" s="41"/>
      <c r="NBR106" s="41"/>
      <c r="NBS106" s="41"/>
      <c r="NBT106" s="41"/>
      <c r="NBU106" s="41"/>
      <c r="NBV106" s="41"/>
      <c r="NBW106" s="41"/>
      <c r="NBX106" s="41"/>
      <c r="NBY106" s="41"/>
      <c r="NBZ106" s="41"/>
      <c r="NCA106" s="41"/>
      <c r="NCB106" s="41"/>
      <c r="NCC106" s="41"/>
      <c r="NCD106" s="41"/>
      <c r="NCE106" s="41"/>
      <c r="NCF106" s="41"/>
      <c r="NCG106" s="41"/>
      <c r="NCH106" s="41"/>
      <c r="NCI106" s="41"/>
      <c r="NCJ106" s="41"/>
      <c r="NCK106" s="41"/>
      <c r="NCL106" s="41"/>
      <c r="NCM106" s="41"/>
      <c r="NCN106" s="41"/>
      <c r="NCO106" s="41"/>
      <c r="NCP106" s="41"/>
      <c r="NCQ106" s="41"/>
      <c r="NCR106" s="41"/>
      <c r="NCS106" s="41"/>
      <c r="NCT106" s="41"/>
      <c r="NCU106" s="41"/>
      <c r="NCV106" s="41"/>
      <c r="NCW106" s="41"/>
      <c r="NCX106" s="41"/>
      <c r="NCY106" s="41"/>
      <c r="NCZ106" s="41"/>
      <c r="NDA106" s="41"/>
      <c r="NDB106" s="41"/>
      <c r="NDC106" s="41"/>
      <c r="NDD106" s="41"/>
      <c r="NDE106" s="41"/>
      <c r="NDF106" s="41"/>
      <c r="NDG106" s="41"/>
      <c r="NDH106" s="41"/>
      <c r="NDI106" s="41"/>
      <c r="NDJ106" s="41"/>
      <c r="NDK106" s="41"/>
      <c r="NDL106" s="41"/>
      <c r="NDM106" s="41"/>
      <c r="NDN106" s="41"/>
      <c r="NDO106" s="41"/>
      <c r="NDP106" s="41"/>
      <c r="NDQ106" s="41"/>
      <c r="NDR106" s="41"/>
      <c r="NDS106" s="41"/>
      <c r="NDT106" s="41"/>
      <c r="NDU106" s="41"/>
      <c r="NDV106" s="41"/>
      <c r="NDW106" s="41"/>
      <c r="NDX106" s="41"/>
      <c r="NDY106" s="41"/>
      <c r="NDZ106" s="41"/>
      <c r="NEA106" s="41"/>
      <c r="NEB106" s="41"/>
      <c r="NEC106" s="41"/>
      <c r="NED106" s="41"/>
      <c r="NEE106" s="41"/>
      <c r="NEF106" s="41"/>
      <c r="NEG106" s="41"/>
      <c r="NEH106" s="41"/>
      <c r="NEI106" s="41"/>
      <c r="NEJ106" s="41"/>
      <c r="NEK106" s="41"/>
      <c r="NEL106" s="41"/>
      <c r="NEM106" s="41"/>
      <c r="NEN106" s="41"/>
      <c r="NEO106" s="41"/>
      <c r="NEP106" s="41"/>
      <c r="NEQ106" s="41"/>
      <c r="NER106" s="41"/>
      <c r="NES106" s="41"/>
      <c r="NET106" s="41"/>
      <c r="NEU106" s="41"/>
      <c r="NEV106" s="41"/>
      <c r="NEW106" s="41"/>
      <c r="NEX106" s="41"/>
      <c r="NEY106" s="41"/>
      <c r="NEZ106" s="41"/>
      <c r="NFA106" s="41"/>
      <c r="NFB106" s="41"/>
      <c r="NFC106" s="41"/>
      <c r="NFD106" s="41"/>
      <c r="NFE106" s="41"/>
      <c r="NFF106" s="41"/>
      <c r="NFG106" s="41"/>
      <c r="NFH106" s="41"/>
      <c r="NFI106" s="41"/>
      <c r="NFJ106" s="41"/>
      <c r="NFK106" s="41"/>
      <c r="NFL106" s="41"/>
      <c r="NFM106" s="41"/>
      <c r="NFN106" s="41"/>
      <c r="NFO106" s="41"/>
      <c r="NFP106" s="41"/>
      <c r="NFQ106" s="41"/>
      <c r="NFR106" s="41"/>
      <c r="NFS106" s="41"/>
      <c r="NFT106" s="41"/>
      <c r="NFU106" s="41"/>
      <c r="NFV106" s="41"/>
      <c r="NFW106" s="41"/>
      <c r="NFX106" s="41"/>
      <c r="NFY106" s="41"/>
      <c r="NFZ106" s="41"/>
      <c r="NGA106" s="41"/>
      <c r="NGB106" s="41"/>
      <c r="NGC106" s="41"/>
      <c r="NGD106" s="41"/>
      <c r="NGE106" s="41"/>
      <c r="NGF106" s="41"/>
      <c r="NGG106" s="41"/>
      <c r="NGH106" s="41"/>
      <c r="NGI106" s="41"/>
      <c r="NGJ106" s="41"/>
      <c r="NGK106" s="41"/>
      <c r="NGL106" s="41"/>
      <c r="NGM106" s="41"/>
      <c r="NGN106" s="41"/>
      <c r="NGO106" s="41"/>
      <c r="NGP106" s="41"/>
      <c r="NGQ106" s="41"/>
      <c r="NGR106" s="41"/>
      <c r="NGS106" s="41"/>
      <c r="NGT106" s="41"/>
      <c r="NGU106" s="41"/>
      <c r="NGV106" s="41"/>
      <c r="NGW106" s="41"/>
      <c r="NGX106" s="41"/>
      <c r="NGY106" s="41"/>
      <c r="NGZ106" s="41"/>
      <c r="NHA106" s="41"/>
      <c r="NHB106" s="41"/>
      <c r="NHC106" s="41"/>
      <c r="NHD106" s="41"/>
      <c r="NHE106" s="41"/>
      <c r="NHF106" s="41"/>
      <c r="NHG106" s="41"/>
      <c r="NHH106" s="41"/>
      <c r="NHI106" s="41"/>
      <c r="NHJ106" s="41"/>
      <c r="NHK106" s="41"/>
      <c r="NHL106" s="41"/>
      <c r="NHM106" s="41"/>
      <c r="NHN106" s="41"/>
      <c r="NHO106" s="41"/>
      <c r="NHP106" s="41"/>
      <c r="NHQ106" s="41"/>
      <c r="NHR106" s="41"/>
      <c r="NHS106" s="41"/>
      <c r="NHT106" s="41"/>
      <c r="NHU106" s="41"/>
      <c r="NHV106" s="41"/>
      <c r="NHW106" s="41"/>
      <c r="NHX106" s="41"/>
      <c r="NHY106" s="41"/>
      <c r="NHZ106" s="41"/>
      <c r="NIA106" s="41"/>
      <c r="NIB106" s="41"/>
      <c r="NIC106" s="41"/>
      <c r="NID106" s="41"/>
      <c r="NIE106" s="41"/>
      <c r="NIF106" s="41"/>
      <c r="NIG106" s="41"/>
      <c r="NIH106" s="41"/>
      <c r="NII106" s="41"/>
      <c r="NIJ106" s="41"/>
      <c r="NIK106" s="41"/>
      <c r="NIL106" s="41"/>
      <c r="NIM106" s="41"/>
      <c r="NIN106" s="41"/>
      <c r="NIO106" s="41"/>
      <c r="NIP106" s="41"/>
      <c r="NIQ106" s="41"/>
      <c r="NIR106" s="41"/>
      <c r="NIS106" s="41"/>
      <c r="NIT106" s="41"/>
      <c r="NIU106" s="41"/>
      <c r="NIV106" s="41"/>
      <c r="NIW106" s="41"/>
      <c r="NIX106" s="41"/>
      <c r="NIY106" s="41"/>
      <c r="NIZ106" s="41"/>
      <c r="NJA106" s="41"/>
      <c r="NJB106" s="41"/>
      <c r="NJC106" s="41"/>
      <c r="NJD106" s="41"/>
      <c r="NJE106" s="41"/>
      <c r="NJF106" s="41"/>
      <c r="NJG106" s="41"/>
      <c r="NJH106" s="41"/>
      <c r="NJI106" s="41"/>
      <c r="NJJ106" s="41"/>
      <c r="NJK106" s="41"/>
      <c r="NJL106" s="41"/>
      <c r="NJM106" s="41"/>
      <c r="NJN106" s="41"/>
      <c r="NJO106" s="41"/>
      <c r="NJP106" s="41"/>
      <c r="NJQ106" s="41"/>
      <c r="NJR106" s="41"/>
      <c r="NJS106" s="41"/>
      <c r="NJT106" s="41"/>
      <c r="NJU106" s="41"/>
      <c r="NJV106" s="41"/>
      <c r="NJW106" s="41"/>
      <c r="NJX106" s="41"/>
      <c r="NJY106" s="41"/>
      <c r="NJZ106" s="41"/>
      <c r="NKA106" s="41"/>
      <c r="NKB106" s="41"/>
      <c r="NKC106" s="41"/>
      <c r="NKD106" s="41"/>
      <c r="NKE106" s="41"/>
      <c r="NKF106" s="41"/>
      <c r="NKG106" s="41"/>
      <c r="NKH106" s="41"/>
      <c r="NKI106" s="41"/>
      <c r="NKJ106" s="41"/>
      <c r="NKK106" s="41"/>
      <c r="NKL106" s="41"/>
      <c r="NKM106" s="41"/>
      <c r="NKN106" s="41"/>
      <c r="NKO106" s="41"/>
      <c r="NKP106" s="41"/>
      <c r="NKQ106" s="41"/>
      <c r="NKR106" s="41"/>
      <c r="NKS106" s="41"/>
      <c r="NKT106" s="41"/>
      <c r="NKU106" s="41"/>
      <c r="NKV106" s="41"/>
      <c r="NKW106" s="41"/>
      <c r="NKX106" s="41"/>
      <c r="NKY106" s="41"/>
      <c r="NKZ106" s="41"/>
      <c r="NLA106" s="41"/>
      <c r="NLB106" s="41"/>
      <c r="NLC106" s="41"/>
      <c r="NLD106" s="41"/>
      <c r="NLE106" s="41"/>
      <c r="NLF106" s="41"/>
      <c r="NLG106" s="41"/>
      <c r="NLH106" s="41"/>
      <c r="NLI106" s="41"/>
      <c r="NLJ106" s="41"/>
      <c r="NLK106" s="41"/>
      <c r="NLL106" s="41"/>
      <c r="NLM106" s="41"/>
      <c r="NLN106" s="41"/>
      <c r="NLO106" s="41"/>
      <c r="NLP106" s="41"/>
      <c r="NLQ106" s="41"/>
      <c r="NLR106" s="41"/>
      <c r="NLS106" s="41"/>
      <c r="NLT106" s="41"/>
      <c r="NLU106" s="41"/>
      <c r="NLV106" s="41"/>
      <c r="NLW106" s="41"/>
      <c r="NLX106" s="41"/>
      <c r="NLY106" s="41"/>
      <c r="NLZ106" s="41"/>
      <c r="NMA106" s="41"/>
      <c r="NMB106" s="41"/>
      <c r="NMC106" s="41"/>
      <c r="NMD106" s="41"/>
      <c r="NME106" s="41"/>
      <c r="NMF106" s="41"/>
      <c r="NMG106" s="41"/>
      <c r="NMH106" s="41"/>
      <c r="NMI106" s="41"/>
      <c r="NMJ106" s="41"/>
      <c r="NMK106" s="41"/>
      <c r="NML106" s="41"/>
      <c r="NMM106" s="41"/>
      <c r="NMN106" s="41"/>
      <c r="NMO106" s="41"/>
      <c r="NMP106" s="41"/>
      <c r="NMQ106" s="41"/>
      <c r="NMR106" s="41"/>
      <c r="NMS106" s="41"/>
      <c r="NMT106" s="41"/>
      <c r="NMU106" s="41"/>
      <c r="NMV106" s="41"/>
      <c r="NMW106" s="41"/>
      <c r="NMX106" s="41"/>
      <c r="NMY106" s="41"/>
      <c r="NMZ106" s="41"/>
      <c r="NNA106" s="41"/>
      <c r="NNB106" s="41"/>
      <c r="NNC106" s="41"/>
      <c r="NND106" s="41"/>
      <c r="NNE106" s="41"/>
      <c r="NNF106" s="41"/>
      <c r="NNG106" s="41"/>
      <c r="NNH106" s="41"/>
      <c r="NNI106" s="41"/>
      <c r="NNJ106" s="41"/>
      <c r="NNK106" s="41"/>
      <c r="NNL106" s="41"/>
      <c r="NNM106" s="41"/>
      <c r="NNN106" s="41"/>
      <c r="NNO106" s="41"/>
      <c r="NNP106" s="41"/>
      <c r="NNQ106" s="41"/>
      <c r="NNR106" s="41"/>
      <c r="NNS106" s="41"/>
      <c r="NNT106" s="41"/>
      <c r="NNU106" s="41"/>
      <c r="NNV106" s="41"/>
      <c r="NNW106" s="41"/>
      <c r="NNX106" s="41"/>
      <c r="NNY106" s="41"/>
      <c r="NNZ106" s="41"/>
      <c r="NOA106" s="41"/>
      <c r="NOB106" s="41"/>
      <c r="NOC106" s="41"/>
      <c r="NOD106" s="41"/>
      <c r="NOE106" s="41"/>
      <c r="NOF106" s="41"/>
      <c r="NOG106" s="41"/>
      <c r="NOH106" s="41"/>
      <c r="NOI106" s="41"/>
      <c r="NOJ106" s="41"/>
      <c r="NOK106" s="41"/>
      <c r="NOL106" s="41"/>
      <c r="NOM106" s="41"/>
      <c r="NON106" s="41"/>
      <c r="NOO106" s="41"/>
      <c r="NOP106" s="41"/>
      <c r="NOQ106" s="41"/>
      <c r="NOR106" s="41"/>
      <c r="NOS106" s="41"/>
      <c r="NOT106" s="41"/>
      <c r="NOU106" s="41"/>
      <c r="NOV106" s="41"/>
      <c r="NOW106" s="41"/>
      <c r="NOX106" s="41"/>
      <c r="NOY106" s="41"/>
      <c r="NOZ106" s="41"/>
      <c r="NPA106" s="41"/>
      <c r="NPB106" s="41"/>
      <c r="NPC106" s="41"/>
      <c r="NPD106" s="41"/>
      <c r="NPE106" s="41"/>
      <c r="NPF106" s="41"/>
      <c r="NPG106" s="41"/>
      <c r="NPH106" s="41"/>
      <c r="NPI106" s="41"/>
      <c r="NPJ106" s="41"/>
      <c r="NPK106" s="41"/>
      <c r="NPL106" s="41"/>
      <c r="NPM106" s="41"/>
      <c r="NPN106" s="41"/>
      <c r="NPO106" s="41"/>
      <c r="NPP106" s="41"/>
      <c r="NPQ106" s="41"/>
      <c r="NPR106" s="41"/>
      <c r="NPS106" s="41"/>
      <c r="NPT106" s="41"/>
      <c r="NPU106" s="41"/>
      <c r="NPV106" s="41"/>
      <c r="NPW106" s="41"/>
      <c r="NPX106" s="41"/>
      <c r="NPY106" s="41"/>
      <c r="NPZ106" s="41"/>
      <c r="NQA106" s="41"/>
      <c r="NQB106" s="41"/>
      <c r="NQC106" s="41"/>
      <c r="NQD106" s="41"/>
      <c r="NQE106" s="41"/>
      <c r="NQF106" s="41"/>
      <c r="NQG106" s="41"/>
      <c r="NQH106" s="41"/>
      <c r="NQI106" s="41"/>
      <c r="NQJ106" s="41"/>
      <c r="NQK106" s="41"/>
      <c r="NQL106" s="41"/>
      <c r="NQM106" s="41"/>
      <c r="NQN106" s="41"/>
      <c r="NQO106" s="41"/>
      <c r="NQP106" s="41"/>
      <c r="NQQ106" s="41"/>
      <c r="NQR106" s="41"/>
      <c r="NQS106" s="41"/>
      <c r="NQT106" s="41"/>
      <c r="NQU106" s="41"/>
      <c r="NQV106" s="41"/>
      <c r="NQW106" s="41"/>
      <c r="NQX106" s="41"/>
      <c r="NQY106" s="41"/>
      <c r="NQZ106" s="41"/>
      <c r="NRA106" s="41"/>
      <c r="NRB106" s="41"/>
      <c r="NRC106" s="41"/>
      <c r="NRD106" s="41"/>
      <c r="NRE106" s="41"/>
      <c r="NRF106" s="41"/>
      <c r="NRG106" s="41"/>
      <c r="NRH106" s="41"/>
      <c r="NRI106" s="41"/>
      <c r="NRJ106" s="41"/>
      <c r="NRK106" s="41"/>
      <c r="NRL106" s="41"/>
      <c r="NRM106" s="41"/>
      <c r="NRN106" s="41"/>
      <c r="NRO106" s="41"/>
      <c r="NRP106" s="41"/>
      <c r="NRQ106" s="41"/>
      <c r="NRR106" s="41"/>
      <c r="NRS106" s="41"/>
      <c r="NRT106" s="41"/>
      <c r="NRU106" s="41"/>
      <c r="NRV106" s="41"/>
      <c r="NRW106" s="41"/>
      <c r="NRX106" s="41"/>
      <c r="NRY106" s="41"/>
      <c r="NRZ106" s="41"/>
      <c r="NSA106" s="41"/>
      <c r="NSB106" s="41"/>
      <c r="NSC106" s="41"/>
      <c r="NSD106" s="41"/>
      <c r="NSE106" s="41"/>
      <c r="NSF106" s="41"/>
      <c r="NSG106" s="41"/>
      <c r="NSH106" s="41"/>
      <c r="NSI106" s="41"/>
      <c r="NSJ106" s="41"/>
      <c r="NSK106" s="41"/>
      <c r="NSL106" s="41"/>
      <c r="NSM106" s="41"/>
      <c r="NSN106" s="41"/>
      <c r="NSO106" s="41"/>
      <c r="NSP106" s="41"/>
      <c r="NSQ106" s="41"/>
      <c r="NSR106" s="41"/>
      <c r="NSS106" s="41"/>
      <c r="NST106" s="41"/>
      <c r="NSU106" s="41"/>
      <c r="NSV106" s="41"/>
      <c r="NSW106" s="41"/>
      <c r="NSX106" s="41"/>
      <c r="NSY106" s="41"/>
      <c r="NSZ106" s="41"/>
      <c r="NTA106" s="41"/>
      <c r="NTB106" s="41"/>
      <c r="NTC106" s="41"/>
      <c r="NTD106" s="41"/>
      <c r="NTE106" s="41"/>
      <c r="NTF106" s="41"/>
      <c r="NTG106" s="41"/>
      <c r="NTH106" s="41"/>
      <c r="NTI106" s="41"/>
      <c r="NTJ106" s="41"/>
      <c r="NTK106" s="41"/>
      <c r="NTL106" s="41"/>
      <c r="NTM106" s="41"/>
      <c r="NTN106" s="41"/>
      <c r="NTO106" s="41"/>
      <c r="NTP106" s="41"/>
      <c r="NTQ106" s="41"/>
      <c r="NTR106" s="41"/>
      <c r="NTS106" s="41"/>
      <c r="NTT106" s="41"/>
      <c r="NTU106" s="41"/>
      <c r="NTV106" s="41"/>
      <c r="NTW106" s="41"/>
      <c r="NTX106" s="41"/>
      <c r="NTY106" s="41"/>
      <c r="NTZ106" s="41"/>
      <c r="NUA106" s="41"/>
      <c r="NUB106" s="41"/>
      <c r="NUC106" s="41"/>
      <c r="NUD106" s="41"/>
      <c r="NUE106" s="41"/>
      <c r="NUF106" s="41"/>
      <c r="NUG106" s="41"/>
      <c r="NUH106" s="41"/>
      <c r="NUI106" s="41"/>
      <c r="NUJ106" s="41"/>
      <c r="NUK106" s="41"/>
      <c r="NUL106" s="41"/>
      <c r="NUM106" s="41"/>
      <c r="NUN106" s="41"/>
      <c r="NUO106" s="41"/>
      <c r="NUP106" s="41"/>
      <c r="NUQ106" s="41"/>
      <c r="NUR106" s="41"/>
      <c r="NUS106" s="41"/>
      <c r="NUT106" s="41"/>
      <c r="NUU106" s="41"/>
      <c r="NUV106" s="41"/>
      <c r="NUW106" s="41"/>
      <c r="NUX106" s="41"/>
      <c r="NUY106" s="41"/>
      <c r="NUZ106" s="41"/>
      <c r="NVA106" s="41"/>
      <c r="NVB106" s="41"/>
      <c r="NVC106" s="41"/>
      <c r="NVD106" s="41"/>
      <c r="NVE106" s="41"/>
      <c r="NVF106" s="41"/>
      <c r="NVG106" s="41"/>
      <c r="NVH106" s="41"/>
      <c r="NVI106" s="41"/>
      <c r="NVJ106" s="41"/>
      <c r="NVK106" s="41"/>
      <c r="NVL106" s="41"/>
      <c r="NVM106" s="41"/>
      <c r="NVN106" s="41"/>
      <c r="NVO106" s="41"/>
      <c r="NVP106" s="41"/>
      <c r="NVQ106" s="41"/>
      <c r="NVR106" s="41"/>
      <c r="NVS106" s="41"/>
      <c r="NVT106" s="41"/>
      <c r="NVU106" s="41"/>
      <c r="NVV106" s="41"/>
      <c r="NVW106" s="41"/>
      <c r="NVX106" s="41"/>
      <c r="NVY106" s="41"/>
      <c r="NVZ106" s="41"/>
      <c r="NWA106" s="41"/>
      <c r="NWB106" s="41"/>
      <c r="NWC106" s="41"/>
      <c r="NWD106" s="41"/>
      <c r="NWE106" s="41"/>
      <c r="NWF106" s="41"/>
      <c r="NWG106" s="41"/>
      <c r="NWH106" s="41"/>
      <c r="NWI106" s="41"/>
      <c r="NWJ106" s="41"/>
      <c r="NWK106" s="41"/>
      <c r="NWL106" s="41"/>
      <c r="NWM106" s="41"/>
      <c r="NWN106" s="41"/>
      <c r="NWO106" s="41"/>
      <c r="NWP106" s="41"/>
      <c r="NWQ106" s="41"/>
      <c r="NWR106" s="41"/>
      <c r="NWS106" s="41"/>
      <c r="NWT106" s="41"/>
      <c r="NWU106" s="41"/>
      <c r="NWV106" s="41"/>
      <c r="NWW106" s="41"/>
      <c r="NWX106" s="41"/>
      <c r="NWY106" s="41"/>
      <c r="NWZ106" s="41"/>
      <c r="NXA106" s="41"/>
      <c r="NXB106" s="41"/>
      <c r="NXC106" s="41"/>
      <c r="NXD106" s="41"/>
      <c r="NXE106" s="41"/>
      <c r="NXF106" s="41"/>
      <c r="NXG106" s="41"/>
      <c r="NXH106" s="41"/>
      <c r="NXI106" s="41"/>
      <c r="NXJ106" s="41"/>
      <c r="NXK106" s="41"/>
      <c r="NXL106" s="41"/>
      <c r="NXM106" s="41"/>
      <c r="NXN106" s="41"/>
      <c r="NXO106" s="41"/>
      <c r="NXP106" s="41"/>
      <c r="NXQ106" s="41"/>
      <c r="NXR106" s="41"/>
      <c r="NXS106" s="41"/>
      <c r="NXT106" s="41"/>
      <c r="NXU106" s="41"/>
      <c r="NXV106" s="41"/>
      <c r="NXW106" s="41"/>
      <c r="NXX106" s="41"/>
      <c r="NXY106" s="41"/>
      <c r="NXZ106" s="41"/>
      <c r="NYA106" s="41"/>
      <c r="NYB106" s="41"/>
      <c r="NYC106" s="41"/>
      <c r="NYD106" s="41"/>
      <c r="NYE106" s="41"/>
      <c r="NYF106" s="41"/>
      <c r="NYG106" s="41"/>
      <c r="NYH106" s="41"/>
      <c r="NYI106" s="41"/>
      <c r="NYJ106" s="41"/>
      <c r="NYK106" s="41"/>
      <c r="NYL106" s="41"/>
      <c r="NYM106" s="41"/>
      <c r="NYN106" s="41"/>
      <c r="NYO106" s="41"/>
      <c r="NYP106" s="41"/>
      <c r="NYQ106" s="41"/>
      <c r="NYR106" s="41"/>
      <c r="NYS106" s="41"/>
      <c r="NYT106" s="41"/>
      <c r="NYU106" s="41"/>
      <c r="NYV106" s="41"/>
      <c r="NYW106" s="41"/>
      <c r="NYX106" s="41"/>
      <c r="NYY106" s="41"/>
      <c r="NYZ106" s="41"/>
      <c r="NZA106" s="41"/>
      <c r="NZB106" s="41"/>
      <c r="NZC106" s="41"/>
      <c r="NZD106" s="41"/>
      <c r="NZE106" s="41"/>
      <c r="NZF106" s="41"/>
      <c r="NZG106" s="41"/>
      <c r="NZH106" s="41"/>
      <c r="NZI106" s="41"/>
      <c r="NZJ106" s="41"/>
      <c r="NZK106" s="41"/>
      <c r="NZL106" s="41"/>
      <c r="NZM106" s="41"/>
      <c r="NZN106" s="41"/>
      <c r="NZO106" s="41"/>
      <c r="NZP106" s="41"/>
      <c r="NZQ106" s="41"/>
      <c r="NZR106" s="41"/>
      <c r="NZS106" s="41"/>
      <c r="NZT106" s="41"/>
      <c r="NZU106" s="41"/>
      <c r="NZV106" s="41"/>
      <c r="NZW106" s="41"/>
      <c r="NZX106" s="41"/>
      <c r="NZY106" s="41"/>
      <c r="NZZ106" s="41"/>
      <c r="OAA106" s="41"/>
      <c r="OAB106" s="41"/>
      <c r="OAC106" s="41"/>
      <c r="OAD106" s="41"/>
      <c r="OAE106" s="41"/>
      <c r="OAF106" s="41"/>
      <c r="OAG106" s="41"/>
      <c r="OAH106" s="41"/>
      <c r="OAI106" s="41"/>
      <c r="OAJ106" s="41"/>
      <c r="OAK106" s="41"/>
      <c r="OAL106" s="41"/>
      <c r="OAM106" s="41"/>
      <c r="OAN106" s="41"/>
      <c r="OAO106" s="41"/>
      <c r="OAP106" s="41"/>
      <c r="OAQ106" s="41"/>
      <c r="OAR106" s="41"/>
      <c r="OAS106" s="41"/>
      <c r="OAT106" s="41"/>
      <c r="OAU106" s="41"/>
      <c r="OAV106" s="41"/>
      <c r="OAW106" s="41"/>
      <c r="OAX106" s="41"/>
      <c r="OAY106" s="41"/>
      <c r="OAZ106" s="41"/>
      <c r="OBA106" s="41"/>
      <c r="OBB106" s="41"/>
      <c r="OBC106" s="41"/>
      <c r="OBD106" s="41"/>
      <c r="OBE106" s="41"/>
      <c r="OBF106" s="41"/>
      <c r="OBG106" s="41"/>
      <c r="OBH106" s="41"/>
      <c r="OBI106" s="41"/>
      <c r="OBJ106" s="41"/>
      <c r="OBK106" s="41"/>
      <c r="OBL106" s="41"/>
      <c r="OBM106" s="41"/>
      <c r="OBN106" s="41"/>
      <c r="OBO106" s="41"/>
      <c r="OBP106" s="41"/>
      <c r="OBQ106" s="41"/>
      <c r="OBR106" s="41"/>
      <c r="OBS106" s="41"/>
      <c r="OBT106" s="41"/>
      <c r="OBU106" s="41"/>
      <c r="OBV106" s="41"/>
      <c r="OBW106" s="41"/>
      <c r="OBX106" s="41"/>
      <c r="OBY106" s="41"/>
      <c r="OBZ106" s="41"/>
      <c r="OCA106" s="41"/>
      <c r="OCB106" s="41"/>
      <c r="OCC106" s="41"/>
      <c r="OCD106" s="41"/>
      <c r="OCE106" s="41"/>
      <c r="OCF106" s="41"/>
      <c r="OCG106" s="41"/>
      <c r="OCH106" s="41"/>
      <c r="OCI106" s="41"/>
      <c r="OCJ106" s="41"/>
      <c r="OCK106" s="41"/>
      <c r="OCL106" s="41"/>
      <c r="OCM106" s="41"/>
      <c r="OCN106" s="41"/>
      <c r="OCO106" s="41"/>
      <c r="OCP106" s="41"/>
      <c r="OCQ106" s="41"/>
      <c r="OCR106" s="41"/>
      <c r="OCS106" s="41"/>
      <c r="OCT106" s="41"/>
      <c r="OCU106" s="41"/>
      <c r="OCV106" s="41"/>
      <c r="OCW106" s="41"/>
      <c r="OCX106" s="41"/>
      <c r="OCY106" s="41"/>
      <c r="OCZ106" s="41"/>
      <c r="ODA106" s="41"/>
      <c r="ODB106" s="41"/>
      <c r="ODC106" s="41"/>
      <c r="ODD106" s="41"/>
      <c r="ODE106" s="41"/>
      <c r="ODF106" s="41"/>
      <c r="ODG106" s="41"/>
      <c r="ODH106" s="41"/>
      <c r="ODI106" s="41"/>
      <c r="ODJ106" s="41"/>
      <c r="ODK106" s="41"/>
      <c r="ODL106" s="41"/>
      <c r="ODM106" s="41"/>
      <c r="ODN106" s="41"/>
      <c r="ODO106" s="41"/>
      <c r="ODP106" s="41"/>
      <c r="ODQ106" s="41"/>
      <c r="ODR106" s="41"/>
      <c r="ODS106" s="41"/>
      <c r="ODT106" s="41"/>
      <c r="ODU106" s="41"/>
      <c r="ODV106" s="41"/>
      <c r="ODW106" s="41"/>
      <c r="ODX106" s="41"/>
      <c r="ODY106" s="41"/>
      <c r="ODZ106" s="41"/>
      <c r="OEA106" s="41"/>
      <c r="OEB106" s="41"/>
      <c r="OEC106" s="41"/>
      <c r="OED106" s="41"/>
      <c r="OEE106" s="41"/>
      <c r="OEF106" s="41"/>
      <c r="OEG106" s="41"/>
      <c r="OEH106" s="41"/>
      <c r="OEI106" s="41"/>
      <c r="OEJ106" s="41"/>
      <c r="OEK106" s="41"/>
      <c r="OEL106" s="41"/>
      <c r="OEM106" s="41"/>
      <c r="OEN106" s="41"/>
      <c r="OEO106" s="41"/>
      <c r="OEP106" s="41"/>
      <c r="OEQ106" s="41"/>
      <c r="OER106" s="41"/>
      <c r="OES106" s="41"/>
      <c r="OET106" s="41"/>
      <c r="OEU106" s="41"/>
      <c r="OEV106" s="41"/>
      <c r="OEW106" s="41"/>
      <c r="OEX106" s="41"/>
      <c r="OEY106" s="41"/>
      <c r="OEZ106" s="41"/>
      <c r="OFA106" s="41"/>
      <c r="OFB106" s="41"/>
      <c r="OFC106" s="41"/>
      <c r="OFD106" s="41"/>
      <c r="OFE106" s="41"/>
      <c r="OFF106" s="41"/>
      <c r="OFG106" s="41"/>
      <c r="OFH106" s="41"/>
      <c r="OFI106" s="41"/>
      <c r="OFJ106" s="41"/>
      <c r="OFK106" s="41"/>
      <c r="OFL106" s="41"/>
      <c r="OFM106" s="41"/>
      <c r="OFN106" s="41"/>
      <c r="OFO106" s="41"/>
      <c r="OFP106" s="41"/>
      <c r="OFQ106" s="41"/>
      <c r="OFR106" s="41"/>
      <c r="OFS106" s="41"/>
      <c r="OFT106" s="41"/>
      <c r="OFU106" s="41"/>
      <c r="OFV106" s="41"/>
      <c r="OFW106" s="41"/>
      <c r="OFX106" s="41"/>
      <c r="OFY106" s="41"/>
      <c r="OFZ106" s="41"/>
      <c r="OGA106" s="41"/>
      <c r="OGB106" s="41"/>
      <c r="OGC106" s="41"/>
      <c r="OGD106" s="41"/>
      <c r="OGE106" s="41"/>
      <c r="OGF106" s="41"/>
      <c r="OGG106" s="41"/>
      <c r="OGH106" s="41"/>
      <c r="OGI106" s="41"/>
      <c r="OGJ106" s="41"/>
      <c r="OGK106" s="41"/>
      <c r="OGL106" s="41"/>
      <c r="OGM106" s="41"/>
      <c r="OGN106" s="41"/>
      <c r="OGO106" s="41"/>
      <c r="OGP106" s="41"/>
      <c r="OGQ106" s="41"/>
      <c r="OGR106" s="41"/>
      <c r="OGS106" s="41"/>
      <c r="OGT106" s="41"/>
      <c r="OGU106" s="41"/>
      <c r="OGV106" s="41"/>
      <c r="OGW106" s="41"/>
      <c r="OGX106" s="41"/>
      <c r="OGY106" s="41"/>
      <c r="OGZ106" s="41"/>
      <c r="OHA106" s="41"/>
      <c r="OHB106" s="41"/>
      <c r="OHC106" s="41"/>
      <c r="OHD106" s="41"/>
      <c r="OHE106" s="41"/>
      <c r="OHF106" s="41"/>
      <c r="OHG106" s="41"/>
      <c r="OHH106" s="41"/>
      <c r="OHI106" s="41"/>
      <c r="OHJ106" s="41"/>
      <c r="OHK106" s="41"/>
      <c r="OHL106" s="41"/>
      <c r="OHM106" s="41"/>
      <c r="OHN106" s="41"/>
      <c r="OHO106" s="41"/>
      <c r="OHP106" s="41"/>
      <c r="OHQ106" s="41"/>
      <c r="OHR106" s="41"/>
      <c r="OHS106" s="41"/>
      <c r="OHT106" s="41"/>
      <c r="OHU106" s="41"/>
      <c r="OHV106" s="41"/>
      <c r="OHW106" s="41"/>
      <c r="OHX106" s="41"/>
      <c r="OHY106" s="41"/>
      <c r="OHZ106" s="41"/>
      <c r="OIA106" s="41"/>
      <c r="OIB106" s="41"/>
      <c r="OIC106" s="41"/>
      <c r="OID106" s="41"/>
      <c r="OIE106" s="41"/>
      <c r="OIF106" s="41"/>
      <c r="OIG106" s="41"/>
      <c r="OIH106" s="41"/>
      <c r="OII106" s="41"/>
      <c r="OIJ106" s="41"/>
      <c r="OIK106" s="41"/>
      <c r="OIL106" s="41"/>
      <c r="OIM106" s="41"/>
      <c r="OIN106" s="41"/>
      <c r="OIO106" s="41"/>
      <c r="OIP106" s="41"/>
      <c r="OIQ106" s="41"/>
      <c r="OIR106" s="41"/>
      <c r="OIS106" s="41"/>
      <c r="OIT106" s="41"/>
      <c r="OIU106" s="41"/>
      <c r="OIV106" s="41"/>
      <c r="OIW106" s="41"/>
      <c r="OIX106" s="41"/>
      <c r="OIY106" s="41"/>
      <c r="OIZ106" s="41"/>
      <c r="OJA106" s="41"/>
      <c r="OJB106" s="41"/>
      <c r="OJC106" s="41"/>
      <c r="OJD106" s="41"/>
      <c r="OJE106" s="41"/>
      <c r="OJF106" s="41"/>
      <c r="OJG106" s="41"/>
      <c r="OJH106" s="41"/>
      <c r="OJI106" s="41"/>
      <c r="OJJ106" s="41"/>
      <c r="OJK106" s="41"/>
      <c r="OJL106" s="41"/>
      <c r="OJM106" s="41"/>
      <c r="OJN106" s="41"/>
      <c r="OJO106" s="41"/>
      <c r="OJP106" s="41"/>
      <c r="OJQ106" s="41"/>
      <c r="OJR106" s="41"/>
      <c r="OJS106" s="41"/>
      <c r="OJT106" s="41"/>
      <c r="OJU106" s="41"/>
      <c r="OJV106" s="41"/>
      <c r="OJW106" s="41"/>
      <c r="OJX106" s="41"/>
      <c r="OJY106" s="41"/>
      <c r="OJZ106" s="41"/>
      <c r="OKA106" s="41"/>
      <c r="OKB106" s="41"/>
      <c r="OKC106" s="41"/>
      <c r="OKD106" s="41"/>
      <c r="OKE106" s="41"/>
      <c r="OKF106" s="41"/>
      <c r="OKG106" s="41"/>
      <c r="OKH106" s="41"/>
      <c r="OKI106" s="41"/>
      <c r="OKJ106" s="41"/>
      <c r="OKK106" s="41"/>
      <c r="OKL106" s="41"/>
      <c r="OKM106" s="41"/>
      <c r="OKN106" s="41"/>
      <c r="OKO106" s="41"/>
      <c r="OKP106" s="41"/>
      <c r="OKQ106" s="41"/>
      <c r="OKR106" s="41"/>
      <c r="OKS106" s="41"/>
      <c r="OKT106" s="41"/>
      <c r="OKU106" s="41"/>
      <c r="OKV106" s="41"/>
      <c r="OKW106" s="41"/>
      <c r="OKX106" s="41"/>
      <c r="OKY106" s="41"/>
      <c r="OKZ106" s="41"/>
      <c r="OLA106" s="41"/>
      <c r="OLB106" s="41"/>
      <c r="OLC106" s="41"/>
      <c r="OLD106" s="41"/>
      <c r="OLE106" s="41"/>
      <c r="OLF106" s="41"/>
      <c r="OLG106" s="41"/>
      <c r="OLH106" s="41"/>
      <c r="OLI106" s="41"/>
      <c r="OLJ106" s="41"/>
      <c r="OLK106" s="41"/>
      <c r="OLL106" s="41"/>
      <c r="OLM106" s="41"/>
      <c r="OLN106" s="41"/>
      <c r="OLO106" s="41"/>
      <c r="OLP106" s="41"/>
      <c r="OLQ106" s="41"/>
      <c r="OLR106" s="41"/>
      <c r="OLS106" s="41"/>
      <c r="OLT106" s="41"/>
      <c r="OLU106" s="41"/>
      <c r="OLV106" s="41"/>
      <c r="OLW106" s="41"/>
      <c r="OLX106" s="41"/>
      <c r="OLY106" s="41"/>
      <c r="OLZ106" s="41"/>
      <c r="OMA106" s="41"/>
      <c r="OMB106" s="41"/>
      <c r="OMC106" s="41"/>
      <c r="OMD106" s="41"/>
      <c r="OME106" s="41"/>
      <c r="OMF106" s="41"/>
      <c r="OMG106" s="41"/>
      <c r="OMH106" s="41"/>
      <c r="OMI106" s="41"/>
      <c r="OMJ106" s="41"/>
      <c r="OMK106" s="41"/>
      <c r="OML106" s="41"/>
      <c r="OMM106" s="41"/>
      <c r="OMN106" s="41"/>
      <c r="OMO106" s="41"/>
      <c r="OMP106" s="41"/>
      <c r="OMQ106" s="41"/>
      <c r="OMR106" s="41"/>
      <c r="OMS106" s="41"/>
      <c r="OMT106" s="41"/>
      <c r="OMU106" s="41"/>
      <c r="OMV106" s="41"/>
      <c r="OMW106" s="41"/>
      <c r="OMX106" s="41"/>
      <c r="OMY106" s="41"/>
      <c r="OMZ106" s="41"/>
      <c r="ONA106" s="41"/>
      <c r="ONB106" s="41"/>
      <c r="ONC106" s="41"/>
      <c r="OND106" s="41"/>
      <c r="ONE106" s="41"/>
      <c r="ONF106" s="41"/>
      <c r="ONG106" s="41"/>
      <c r="ONH106" s="41"/>
      <c r="ONI106" s="41"/>
      <c r="ONJ106" s="41"/>
      <c r="ONK106" s="41"/>
      <c r="ONL106" s="41"/>
      <c r="ONM106" s="41"/>
      <c r="ONN106" s="41"/>
      <c r="ONO106" s="41"/>
      <c r="ONP106" s="41"/>
      <c r="ONQ106" s="41"/>
      <c r="ONR106" s="41"/>
      <c r="ONS106" s="41"/>
      <c r="ONT106" s="41"/>
      <c r="ONU106" s="41"/>
      <c r="ONV106" s="41"/>
      <c r="ONW106" s="41"/>
      <c r="ONX106" s="41"/>
      <c r="ONY106" s="41"/>
      <c r="ONZ106" s="41"/>
      <c r="OOA106" s="41"/>
      <c r="OOB106" s="41"/>
      <c r="OOC106" s="41"/>
      <c r="OOD106" s="41"/>
      <c r="OOE106" s="41"/>
      <c r="OOF106" s="41"/>
      <c r="OOG106" s="41"/>
      <c r="OOH106" s="41"/>
      <c r="OOI106" s="41"/>
      <c r="OOJ106" s="41"/>
      <c r="OOK106" s="41"/>
      <c r="OOL106" s="41"/>
      <c r="OOM106" s="41"/>
      <c r="OON106" s="41"/>
      <c r="OOO106" s="41"/>
      <c r="OOP106" s="41"/>
      <c r="OOQ106" s="41"/>
      <c r="OOR106" s="41"/>
      <c r="OOS106" s="41"/>
      <c r="OOT106" s="41"/>
      <c r="OOU106" s="41"/>
      <c r="OOV106" s="41"/>
      <c r="OOW106" s="41"/>
      <c r="OOX106" s="41"/>
      <c r="OOY106" s="41"/>
      <c r="OOZ106" s="41"/>
      <c r="OPA106" s="41"/>
      <c r="OPB106" s="41"/>
      <c r="OPC106" s="41"/>
      <c r="OPD106" s="41"/>
      <c r="OPE106" s="41"/>
      <c r="OPF106" s="41"/>
      <c r="OPG106" s="41"/>
      <c r="OPH106" s="41"/>
      <c r="OPI106" s="41"/>
      <c r="OPJ106" s="41"/>
      <c r="OPK106" s="41"/>
      <c r="OPL106" s="41"/>
      <c r="OPM106" s="41"/>
      <c r="OPN106" s="41"/>
      <c r="OPO106" s="41"/>
      <c r="OPP106" s="41"/>
      <c r="OPQ106" s="41"/>
      <c r="OPR106" s="41"/>
      <c r="OPS106" s="41"/>
      <c r="OPT106" s="41"/>
      <c r="OPU106" s="41"/>
      <c r="OPV106" s="41"/>
      <c r="OPW106" s="41"/>
      <c r="OPX106" s="41"/>
      <c r="OPY106" s="41"/>
      <c r="OPZ106" s="41"/>
      <c r="OQA106" s="41"/>
      <c r="OQB106" s="41"/>
      <c r="OQC106" s="41"/>
      <c r="OQD106" s="41"/>
      <c r="OQE106" s="41"/>
      <c r="OQF106" s="41"/>
      <c r="OQG106" s="41"/>
      <c r="OQH106" s="41"/>
      <c r="OQI106" s="41"/>
      <c r="OQJ106" s="41"/>
      <c r="OQK106" s="41"/>
      <c r="OQL106" s="41"/>
      <c r="OQM106" s="41"/>
      <c r="OQN106" s="41"/>
      <c r="OQO106" s="41"/>
      <c r="OQP106" s="41"/>
      <c r="OQQ106" s="41"/>
      <c r="OQR106" s="41"/>
      <c r="OQS106" s="41"/>
      <c r="OQT106" s="41"/>
      <c r="OQU106" s="41"/>
      <c r="OQV106" s="41"/>
      <c r="OQW106" s="41"/>
      <c r="OQX106" s="41"/>
      <c r="OQY106" s="41"/>
      <c r="OQZ106" s="41"/>
      <c r="ORA106" s="41"/>
      <c r="ORB106" s="41"/>
      <c r="ORC106" s="41"/>
      <c r="ORD106" s="41"/>
      <c r="ORE106" s="41"/>
      <c r="ORF106" s="41"/>
      <c r="ORG106" s="41"/>
      <c r="ORH106" s="41"/>
      <c r="ORI106" s="41"/>
      <c r="ORJ106" s="41"/>
      <c r="ORK106" s="41"/>
      <c r="ORL106" s="41"/>
      <c r="ORM106" s="41"/>
      <c r="ORN106" s="41"/>
      <c r="ORO106" s="41"/>
      <c r="ORP106" s="41"/>
      <c r="ORQ106" s="41"/>
      <c r="ORR106" s="41"/>
      <c r="ORS106" s="41"/>
      <c r="ORT106" s="41"/>
      <c r="ORU106" s="41"/>
      <c r="ORV106" s="41"/>
      <c r="ORW106" s="41"/>
      <c r="ORX106" s="41"/>
      <c r="ORY106" s="41"/>
      <c r="ORZ106" s="41"/>
      <c r="OSA106" s="41"/>
      <c r="OSB106" s="41"/>
      <c r="OSC106" s="41"/>
      <c r="OSD106" s="41"/>
      <c r="OSE106" s="41"/>
      <c r="OSF106" s="41"/>
      <c r="OSG106" s="41"/>
      <c r="OSH106" s="41"/>
      <c r="OSI106" s="41"/>
      <c r="OSJ106" s="41"/>
      <c r="OSK106" s="41"/>
      <c r="OSL106" s="41"/>
      <c r="OSM106" s="41"/>
      <c r="OSN106" s="41"/>
      <c r="OSO106" s="41"/>
      <c r="OSP106" s="41"/>
      <c r="OSQ106" s="41"/>
      <c r="OSR106" s="41"/>
      <c r="OSS106" s="41"/>
      <c r="OST106" s="41"/>
      <c r="OSU106" s="41"/>
      <c r="OSV106" s="41"/>
      <c r="OSW106" s="41"/>
      <c r="OSX106" s="41"/>
      <c r="OSY106" s="41"/>
      <c r="OSZ106" s="41"/>
      <c r="OTA106" s="41"/>
      <c r="OTB106" s="41"/>
      <c r="OTC106" s="41"/>
      <c r="OTD106" s="41"/>
      <c r="OTE106" s="41"/>
      <c r="OTF106" s="41"/>
      <c r="OTG106" s="41"/>
      <c r="OTH106" s="41"/>
      <c r="OTI106" s="41"/>
      <c r="OTJ106" s="41"/>
      <c r="OTK106" s="41"/>
      <c r="OTL106" s="41"/>
      <c r="OTM106" s="41"/>
      <c r="OTN106" s="41"/>
      <c r="OTO106" s="41"/>
      <c r="OTP106" s="41"/>
      <c r="OTQ106" s="41"/>
      <c r="OTR106" s="41"/>
      <c r="OTS106" s="41"/>
      <c r="OTT106" s="41"/>
      <c r="OTU106" s="41"/>
      <c r="OTV106" s="41"/>
      <c r="OTW106" s="41"/>
      <c r="OTX106" s="41"/>
      <c r="OTY106" s="41"/>
      <c r="OTZ106" s="41"/>
      <c r="OUA106" s="41"/>
      <c r="OUB106" s="41"/>
      <c r="OUC106" s="41"/>
      <c r="OUD106" s="41"/>
      <c r="OUE106" s="41"/>
      <c r="OUF106" s="41"/>
      <c r="OUG106" s="41"/>
      <c r="OUH106" s="41"/>
      <c r="OUI106" s="41"/>
      <c r="OUJ106" s="41"/>
      <c r="OUK106" s="41"/>
      <c r="OUL106" s="41"/>
      <c r="OUM106" s="41"/>
      <c r="OUN106" s="41"/>
      <c r="OUO106" s="41"/>
      <c r="OUP106" s="41"/>
      <c r="OUQ106" s="41"/>
      <c r="OUR106" s="41"/>
      <c r="OUS106" s="41"/>
      <c r="OUT106" s="41"/>
      <c r="OUU106" s="41"/>
      <c r="OUV106" s="41"/>
      <c r="OUW106" s="41"/>
      <c r="OUX106" s="41"/>
      <c r="OUY106" s="41"/>
      <c r="OUZ106" s="41"/>
      <c r="OVA106" s="41"/>
      <c r="OVB106" s="41"/>
      <c r="OVC106" s="41"/>
      <c r="OVD106" s="41"/>
      <c r="OVE106" s="41"/>
      <c r="OVF106" s="41"/>
      <c r="OVG106" s="41"/>
      <c r="OVH106" s="41"/>
      <c r="OVI106" s="41"/>
      <c r="OVJ106" s="41"/>
      <c r="OVK106" s="41"/>
      <c r="OVL106" s="41"/>
      <c r="OVM106" s="41"/>
      <c r="OVN106" s="41"/>
      <c r="OVO106" s="41"/>
      <c r="OVP106" s="41"/>
      <c r="OVQ106" s="41"/>
      <c r="OVR106" s="41"/>
      <c r="OVS106" s="41"/>
      <c r="OVT106" s="41"/>
      <c r="OVU106" s="41"/>
      <c r="OVV106" s="41"/>
      <c r="OVW106" s="41"/>
      <c r="OVX106" s="41"/>
      <c r="OVY106" s="41"/>
      <c r="OVZ106" s="41"/>
      <c r="OWA106" s="41"/>
      <c r="OWB106" s="41"/>
      <c r="OWC106" s="41"/>
      <c r="OWD106" s="41"/>
      <c r="OWE106" s="41"/>
      <c r="OWF106" s="41"/>
      <c r="OWG106" s="41"/>
      <c r="OWH106" s="41"/>
      <c r="OWI106" s="41"/>
      <c r="OWJ106" s="41"/>
      <c r="OWK106" s="41"/>
      <c r="OWL106" s="41"/>
      <c r="OWM106" s="41"/>
      <c r="OWN106" s="41"/>
      <c r="OWO106" s="41"/>
      <c r="OWP106" s="41"/>
      <c r="OWQ106" s="41"/>
      <c r="OWR106" s="41"/>
      <c r="OWS106" s="41"/>
      <c r="OWT106" s="41"/>
      <c r="OWU106" s="41"/>
      <c r="OWV106" s="41"/>
      <c r="OWW106" s="41"/>
      <c r="OWX106" s="41"/>
      <c r="OWY106" s="41"/>
      <c r="OWZ106" s="41"/>
      <c r="OXA106" s="41"/>
      <c r="OXB106" s="41"/>
      <c r="OXC106" s="41"/>
      <c r="OXD106" s="41"/>
      <c r="OXE106" s="41"/>
      <c r="OXF106" s="41"/>
      <c r="OXG106" s="41"/>
      <c r="OXH106" s="41"/>
      <c r="OXI106" s="41"/>
      <c r="OXJ106" s="41"/>
      <c r="OXK106" s="41"/>
      <c r="OXL106" s="41"/>
      <c r="OXM106" s="41"/>
      <c r="OXN106" s="41"/>
      <c r="OXO106" s="41"/>
      <c r="OXP106" s="41"/>
      <c r="OXQ106" s="41"/>
      <c r="OXR106" s="41"/>
      <c r="OXS106" s="41"/>
      <c r="OXT106" s="41"/>
      <c r="OXU106" s="41"/>
      <c r="OXV106" s="41"/>
      <c r="OXW106" s="41"/>
      <c r="OXX106" s="41"/>
      <c r="OXY106" s="41"/>
      <c r="OXZ106" s="41"/>
      <c r="OYA106" s="41"/>
      <c r="OYB106" s="41"/>
      <c r="OYC106" s="41"/>
      <c r="OYD106" s="41"/>
      <c r="OYE106" s="41"/>
      <c r="OYF106" s="41"/>
      <c r="OYG106" s="41"/>
      <c r="OYH106" s="41"/>
      <c r="OYI106" s="41"/>
      <c r="OYJ106" s="41"/>
      <c r="OYK106" s="41"/>
      <c r="OYL106" s="41"/>
      <c r="OYM106" s="41"/>
      <c r="OYN106" s="41"/>
      <c r="OYO106" s="41"/>
      <c r="OYP106" s="41"/>
      <c r="OYQ106" s="41"/>
      <c r="OYR106" s="41"/>
      <c r="OYS106" s="41"/>
      <c r="OYT106" s="41"/>
      <c r="OYU106" s="41"/>
      <c r="OYV106" s="41"/>
      <c r="OYW106" s="41"/>
      <c r="OYX106" s="41"/>
      <c r="OYY106" s="41"/>
      <c r="OYZ106" s="41"/>
      <c r="OZA106" s="41"/>
      <c r="OZB106" s="41"/>
      <c r="OZC106" s="41"/>
      <c r="OZD106" s="41"/>
      <c r="OZE106" s="41"/>
      <c r="OZF106" s="41"/>
      <c r="OZG106" s="41"/>
      <c r="OZH106" s="41"/>
      <c r="OZI106" s="41"/>
      <c r="OZJ106" s="41"/>
      <c r="OZK106" s="41"/>
      <c r="OZL106" s="41"/>
      <c r="OZM106" s="41"/>
      <c r="OZN106" s="41"/>
      <c r="OZO106" s="41"/>
      <c r="OZP106" s="41"/>
      <c r="OZQ106" s="41"/>
      <c r="OZR106" s="41"/>
      <c r="OZS106" s="41"/>
      <c r="OZT106" s="41"/>
      <c r="OZU106" s="41"/>
      <c r="OZV106" s="41"/>
      <c r="OZW106" s="41"/>
      <c r="OZX106" s="41"/>
      <c r="OZY106" s="41"/>
      <c r="OZZ106" s="41"/>
      <c r="PAA106" s="41"/>
      <c r="PAB106" s="41"/>
      <c r="PAC106" s="41"/>
      <c r="PAD106" s="41"/>
      <c r="PAE106" s="41"/>
      <c r="PAF106" s="41"/>
      <c r="PAG106" s="41"/>
      <c r="PAH106" s="41"/>
      <c r="PAI106" s="41"/>
      <c r="PAJ106" s="41"/>
      <c r="PAK106" s="41"/>
      <c r="PAL106" s="41"/>
      <c r="PAM106" s="41"/>
      <c r="PAN106" s="41"/>
      <c r="PAO106" s="41"/>
      <c r="PAP106" s="41"/>
      <c r="PAQ106" s="41"/>
      <c r="PAR106" s="41"/>
      <c r="PAS106" s="41"/>
      <c r="PAT106" s="41"/>
      <c r="PAU106" s="41"/>
      <c r="PAV106" s="41"/>
      <c r="PAW106" s="41"/>
      <c r="PAX106" s="41"/>
      <c r="PAY106" s="41"/>
      <c r="PAZ106" s="41"/>
      <c r="PBA106" s="41"/>
      <c r="PBB106" s="41"/>
      <c r="PBC106" s="41"/>
      <c r="PBD106" s="41"/>
      <c r="PBE106" s="41"/>
      <c r="PBF106" s="41"/>
      <c r="PBG106" s="41"/>
      <c r="PBH106" s="41"/>
      <c r="PBI106" s="41"/>
      <c r="PBJ106" s="41"/>
      <c r="PBK106" s="41"/>
      <c r="PBL106" s="41"/>
      <c r="PBM106" s="41"/>
      <c r="PBN106" s="41"/>
      <c r="PBO106" s="41"/>
      <c r="PBP106" s="41"/>
      <c r="PBQ106" s="41"/>
      <c r="PBR106" s="41"/>
      <c r="PBS106" s="41"/>
      <c r="PBT106" s="41"/>
      <c r="PBU106" s="41"/>
      <c r="PBV106" s="41"/>
      <c r="PBW106" s="41"/>
      <c r="PBX106" s="41"/>
      <c r="PBY106" s="41"/>
      <c r="PBZ106" s="41"/>
      <c r="PCA106" s="41"/>
      <c r="PCB106" s="41"/>
      <c r="PCC106" s="41"/>
      <c r="PCD106" s="41"/>
      <c r="PCE106" s="41"/>
      <c r="PCF106" s="41"/>
      <c r="PCG106" s="41"/>
      <c r="PCH106" s="41"/>
      <c r="PCI106" s="41"/>
      <c r="PCJ106" s="41"/>
      <c r="PCK106" s="41"/>
      <c r="PCL106" s="41"/>
      <c r="PCM106" s="41"/>
      <c r="PCN106" s="41"/>
      <c r="PCO106" s="41"/>
      <c r="PCP106" s="41"/>
      <c r="PCQ106" s="41"/>
      <c r="PCR106" s="41"/>
      <c r="PCS106" s="41"/>
      <c r="PCT106" s="41"/>
      <c r="PCU106" s="41"/>
      <c r="PCV106" s="41"/>
      <c r="PCW106" s="41"/>
      <c r="PCX106" s="41"/>
      <c r="PCY106" s="41"/>
      <c r="PCZ106" s="41"/>
      <c r="PDA106" s="41"/>
      <c r="PDB106" s="41"/>
      <c r="PDC106" s="41"/>
      <c r="PDD106" s="41"/>
      <c r="PDE106" s="41"/>
      <c r="PDF106" s="41"/>
      <c r="PDG106" s="41"/>
      <c r="PDH106" s="41"/>
      <c r="PDI106" s="41"/>
      <c r="PDJ106" s="41"/>
      <c r="PDK106" s="41"/>
      <c r="PDL106" s="41"/>
      <c r="PDM106" s="41"/>
      <c r="PDN106" s="41"/>
      <c r="PDO106" s="41"/>
      <c r="PDP106" s="41"/>
      <c r="PDQ106" s="41"/>
      <c r="PDR106" s="41"/>
      <c r="PDS106" s="41"/>
      <c r="PDT106" s="41"/>
      <c r="PDU106" s="41"/>
      <c r="PDV106" s="41"/>
      <c r="PDW106" s="41"/>
      <c r="PDX106" s="41"/>
      <c r="PDY106" s="41"/>
      <c r="PDZ106" s="41"/>
      <c r="PEA106" s="41"/>
      <c r="PEB106" s="41"/>
      <c r="PEC106" s="41"/>
      <c r="PED106" s="41"/>
      <c r="PEE106" s="41"/>
      <c r="PEF106" s="41"/>
      <c r="PEG106" s="41"/>
      <c r="PEH106" s="41"/>
      <c r="PEI106" s="41"/>
      <c r="PEJ106" s="41"/>
      <c r="PEK106" s="41"/>
      <c r="PEL106" s="41"/>
      <c r="PEM106" s="41"/>
      <c r="PEN106" s="41"/>
      <c r="PEO106" s="41"/>
      <c r="PEP106" s="41"/>
      <c r="PEQ106" s="41"/>
      <c r="PER106" s="41"/>
      <c r="PES106" s="41"/>
      <c r="PET106" s="41"/>
      <c r="PEU106" s="41"/>
      <c r="PEV106" s="41"/>
      <c r="PEW106" s="41"/>
      <c r="PEX106" s="41"/>
      <c r="PEY106" s="41"/>
      <c r="PEZ106" s="41"/>
      <c r="PFA106" s="41"/>
      <c r="PFB106" s="41"/>
      <c r="PFC106" s="41"/>
      <c r="PFD106" s="41"/>
      <c r="PFE106" s="41"/>
      <c r="PFF106" s="41"/>
      <c r="PFG106" s="41"/>
      <c r="PFH106" s="41"/>
      <c r="PFI106" s="41"/>
      <c r="PFJ106" s="41"/>
      <c r="PFK106" s="41"/>
      <c r="PFL106" s="41"/>
      <c r="PFM106" s="41"/>
      <c r="PFN106" s="41"/>
      <c r="PFO106" s="41"/>
      <c r="PFP106" s="41"/>
      <c r="PFQ106" s="41"/>
      <c r="PFR106" s="41"/>
      <c r="PFS106" s="41"/>
      <c r="PFT106" s="41"/>
      <c r="PFU106" s="41"/>
      <c r="PFV106" s="41"/>
      <c r="PFW106" s="41"/>
      <c r="PFX106" s="41"/>
      <c r="PFY106" s="41"/>
      <c r="PFZ106" s="41"/>
      <c r="PGA106" s="41"/>
      <c r="PGB106" s="41"/>
      <c r="PGC106" s="41"/>
      <c r="PGD106" s="41"/>
      <c r="PGE106" s="41"/>
      <c r="PGF106" s="41"/>
      <c r="PGG106" s="41"/>
      <c r="PGH106" s="41"/>
      <c r="PGI106" s="41"/>
      <c r="PGJ106" s="41"/>
      <c r="PGK106" s="41"/>
      <c r="PGL106" s="41"/>
      <c r="PGM106" s="41"/>
      <c r="PGN106" s="41"/>
      <c r="PGO106" s="41"/>
      <c r="PGP106" s="41"/>
      <c r="PGQ106" s="41"/>
      <c r="PGR106" s="41"/>
      <c r="PGS106" s="41"/>
      <c r="PGT106" s="41"/>
      <c r="PGU106" s="41"/>
      <c r="PGV106" s="41"/>
      <c r="PGW106" s="41"/>
      <c r="PGX106" s="41"/>
      <c r="PGY106" s="41"/>
      <c r="PGZ106" s="41"/>
      <c r="PHA106" s="41"/>
      <c r="PHB106" s="41"/>
      <c r="PHC106" s="41"/>
      <c r="PHD106" s="41"/>
      <c r="PHE106" s="41"/>
      <c r="PHF106" s="41"/>
      <c r="PHG106" s="41"/>
      <c r="PHH106" s="41"/>
      <c r="PHI106" s="41"/>
      <c r="PHJ106" s="41"/>
      <c r="PHK106" s="41"/>
      <c r="PHL106" s="41"/>
      <c r="PHM106" s="41"/>
      <c r="PHN106" s="41"/>
      <c r="PHO106" s="41"/>
      <c r="PHP106" s="41"/>
      <c r="PHQ106" s="41"/>
      <c r="PHR106" s="41"/>
      <c r="PHS106" s="41"/>
      <c r="PHT106" s="41"/>
      <c r="PHU106" s="41"/>
      <c r="PHV106" s="41"/>
      <c r="PHW106" s="41"/>
      <c r="PHX106" s="41"/>
      <c r="PHY106" s="41"/>
      <c r="PHZ106" s="41"/>
      <c r="PIA106" s="41"/>
      <c r="PIB106" s="41"/>
      <c r="PIC106" s="41"/>
      <c r="PID106" s="41"/>
      <c r="PIE106" s="41"/>
      <c r="PIF106" s="41"/>
      <c r="PIG106" s="41"/>
      <c r="PIH106" s="41"/>
      <c r="PII106" s="41"/>
      <c r="PIJ106" s="41"/>
      <c r="PIK106" s="41"/>
      <c r="PIL106" s="41"/>
      <c r="PIM106" s="41"/>
      <c r="PIN106" s="41"/>
      <c r="PIO106" s="41"/>
      <c r="PIP106" s="41"/>
      <c r="PIQ106" s="41"/>
      <c r="PIR106" s="41"/>
      <c r="PIS106" s="41"/>
      <c r="PIT106" s="41"/>
      <c r="PIU106" s="41"/>
      <c r="PIV106" s="41"/>
      <c r="PIW106" s="41"/>
      <c r="PIX106" s="41"/>
      <c r="PIY106" s="41"/>
      <c r="PIZ106" s="41"/>
      <c r="PJA106" s="41"/>
      <c r="PJB106" s="41"/>
      <c r="PJC106" s="41"/>
      <c r="PJD106" s="41"/>
      <c r="PJE106" s="41"/>
      <c r="PJF106" s="41"/>
      <c r="PJG106" s="41"/>
      <c r="PJH106" s="41"/>
      <c r="PJI106" s="41"/>
      <c r="PJJ106" s="41"/>
      <c r="PJK106" s="41"/>
      <c r="PJL106" s="41"/>
      <c r="PJM106" s="41"/>
      <c r="PJN106" s="41"/>
      <c r="PJO106" s="41"/>
      <c r="PJP106" s="41"/>
      <c r="PJQ106" s="41"/>
      <c r="PJR106" s="41"/>
      <c r="PJS106" s="41"/>
      <c r="PJT106" s="41"/>
      <c r="PJU106" s="41"/>
      <c r="PJV106" s="41"/>
      <c r="PJW106" s="41"/>
      <c r="PJX106" s="41"/>
      <c r="PJY106" s="41"/>
      <c r="PJZ106" s="41"/>
      <c r="PKA106" s="41"/>
      <c r="PKB106" s="41"/>
      <c r="PKC106" s="41"/>
      <c r="PKD106" s="41"/>
      <c r="PKE106" s="41"/>
      <c r="PKF106" s="41"/>
      <c r="PKG106" s="41"/>
      <c r="PKH106" s="41"/>
      <c r="PKI106" s="41"/>
      <c r="PKJ106" s="41"/>
      <c r="PKK106" s="41"/>
      <c r="PKL106" s="41"/>
      <c r="PKM106" s="41"/>
      <c r="PKN106" s="41"/>
      <c r="PKO106" s="41"/>
      <c r="PKP106" s="41"/>
      <c r="PKQ106" s="41"/>
      <c r="PKR106" s="41"/>
      <c r="PKS106" s="41"/>
      <c r="PKT106" s="41"/>
      <c r="PKU106" s="41"/>
      <c r="PKV106" s="41"/>
      <c r="PKW106" s="41"/>
      <c r="PKX106" s="41"/>
      <c r="PKY106" s="41"/>
      <c r="PKZ106" s="41"/>
      <c r="PLA106" s="41"/>
      <c r="PLB106" s="41"/>
      <c r="PLC106" s="41"/>
      <c r="PLD106" s="41"/>
      <c r="PLE106" s="41"/>
      <c r="PLF106" s="41"/>
      <c r="PLG106" s="41"/>
      <c r="PLH106" s="41"/>
      <c r="PLI106" s="41"/>
      <c r="PLJ106" s="41"/>
      <c r="PLK106" s="41"/>
      <c r="PLL106" s="41"/>
      <c r="PLM106" s="41"/>
      <c r="PLN106" s="41"/>
      <c r="PLO106" s="41"/>
      <c r="PLP106" s="41"/>
      <c r="PLQ106" s="41"/>
      <c r="PLR106" s="41"/>
      <c r="PLS106" s="41"/>
      <c r="PLT106" s="41"/>
      <c r="PLU106" s="41"/>
      <c r="PLV106" s="41"/>
      <c r="PLW106" s="41"/>
      <c r="PLX106" s="41"/>
      <c r="PLY106" s="41"/>
      <c r="PLZ106" s="41"/>
      <c r="PMA106" s="41"/>
      <c r="PMB106" s="41"/>
      <c r="PMC106" s="41"/>
      <c r="PMD106" s="41"/>
      <c r="PME106" s="41"/>
      <c r="PMF106" s="41"/>
      <c r="PMG106" s="41"/>
      <c r="PMH106" s="41"/>
      <c r="PMI106" s="41"/>
      <c r="PMJ106" s="41"/>
      <c r="PMK106" s="41"/>
      <c r="PML106" s="41"/>
      <c r="PMM106" s="41"/>
      <c r="PMN106" s="41"/>
      <c r="PMO106" s="41"/>
      <c r="PMP106" s="41"/>
      <c r="PMQ106" s="41"/>
      <c r="PMR106" s="41"/>
      <c r="PMS106" s="41"/>
      <c r="PMT106" s="41"/>
      <c r="PMU106" s="41"/>
      <c r="PMV106" s="41"/>
      <c r="PMW106" s="41"/>
      <c r="PMX106" s="41"/>
      <c r="PMY106" s="41"/>
      <c r="PMZ106" s="41"/>
      <c r="PNA106" s="41"/>
      <c r="PNB106" s="41"/>
      <c r="PNC106" s="41"/>
      <c r="PND106" s="41"/>
      <c r="PNE106" s="41"/>
      <c r="PNF106" s="41"/>
      <c r="PNG106" s="41"/>
      <c r="PNH106" s="41"/>
      <c r="PNI106" s="41"/>
      <c r="PNJ106" s="41"/>
      <c r="PNK106" s="41"/>
      <c r="PNL106" s="41"/>
      <c r="PNM106" s="41"/>
      <c r="PNN106" s="41"/>
      <c r="PNO106" s="41"/>
      <c r="PNP106" s="41"/>
      <c r="PNQ106" s="41"/>
      <c r="PNR106" s="41"/>
      <c r="PNS106" s="41"/>
      <c r="PNT106" s="41"/>
      <c r="PNU106" s="41"/>
      <c r="PNV106" s="41"/>
      <c r="PNW106" s="41"/>
      <c r="PNX106" s="41"/>
      <c r="PNY106" s="41"/>
      <c r="PNZ106" s="41"/>
      <c r="POA106" s="41"/>
      <c r="POB106" s="41"/>
      <c r="POC106" s="41"/>
      <c r="POD106" s="41"/>
      <c r="POE106" s="41"/>
      <c r="POF106" s="41"/>
      <c r="POG106" s="41"/>
      <c r="POH106" s="41"/>
      <c r="POI106" s="41"/>
      <c r="POJ106" s="41"/>
      <c r="POK106" s="41"/>
      <c r="POL106" s="41"/>
      <c r="POM106" s="41"/>
      <c r="PON106" s="41"/>
      <c r="POO106" s="41"/>
      <c r="POP106" s="41"/>
      <c r="POQ106" s="41"/>
      <c r="POR106" s="41"/>
      <c r="POS106" s="41"/>
      <c r="POT106" s="41"/>
      <c r="POU106" s="41"/>
      <c r="POV106" s="41"/>
      <c r="POW106" s="41"/>
      <c r="POX106" s="41"/>
      <c r="POY106" s="41"/>
      <c r="POZ106" s="41"/>
      <c r="PPA106" s="41"/>
      <c r="PPB106" s="41"/>
      <c r="PPC106" s="41"/>
      <c r="PPD106" s="41"/>
      <c r="PPE106" s="41"/>
      <c r="PPF106" s="41"/>
      <c r="PPG106" s="41"/>
      <c r="PPH106" s="41"/>
      <c r="PPI106" s="41"/>
      <c r="PPJ106" s="41"/>
      <c r="PPK106" s="41"/>
      <c r="PPL106" s="41"/>
      <c r="PPM106" s="41"/>
      <c r="PPN106" s="41"/>
      <c r="PPO106" s="41"/>
      <c r="PPP106" s="41"/>
      <c r="PPQ106" s="41"/>
      <c r="PPR106" s="41"/>
      <c r="PPS106" s="41"/>
      <c r="PPT106" s="41"/>
      <c r="PPU106" s="41"/>
      <c r="PPV106" s="41"/>
      <c r="PPW106" s="41"/>
      <c r="PPX106" s="41"/>
      <c r="PPY106" s="41"/>
      <c r="PPZ106" s="41"/>
      <c r="PQA106" s="41"/>
      <c r="PQB106" s="41"/>
      <c r="PQC106" s="41"/>
      <c r="PQD106" s="41"/>
      <c r="PQE106" s="41"/>
      <c r="PQF106" s="41"/>
      <c r="PQG106" s="41"/>
      <c r="PQH106" s="41"/>
      <c r="PQI106" s="41"/>
      <c r="PQJ106" s="41"/>
      <c r="PQK106" s="41"/>
      <c r="PQL106" s="41"/>
      <c r="PQM106" s="41"/>
      <c r="PQN106" s="41"/>
      <c r="PQO106" s="41"/>
      <c r="PQP106" s="41"/>
      <c r="PQQ106" s="41"/>
      <c r="PQR106" s="41"/>
      <c r="PQS106" s="41"/>
      <c r="PQT106" s="41"/>
      <c r="PQU106" s="41"/>
      <c r="PQV106" s="41"/>
      <c r="PQW106" s="41"/>
      <c r="PQX106" s="41"/>
      <c r="PQY106" s="41"/>
      <c r="PQZ106" s="41"/>
      <c r="PRA106" s="41"/>
      <c r="PRB106" s="41"/>
      <c r="PRC106" s="41"/>
      <c r="PRD106" s="41"/>
      <c r="PRE106" s="41"/>
      <c r="PRF106" s="41"/>
      <c r="PRG106" s="41"/>
      <c r="PRH106" s="41"/>
      <c r="PRI106" s="41"/>
      <c r="PRJ106" s="41"/>
      <c r="PRK106" s="41"/>
      <c r="PRL106" s="41"/>
      <c r="PRM106" s="41"/>
      <c r="PRN106" s="41"/>
      <c r="PRO106" s="41"/>
      <c r="PRP106" s="41"/>
      <c r="PRQ106" s="41"/>
      <c r="PRR106" s="41"/>
      <c r="PRS106" s="41"/>
      <c r="PRT106" s="41"/>
      <c r="PRU106" s="41"/>
      <c r="PRV106" s="41"/>
      <c r="PRW106" s="41"/>
      <c r="PRX106" s="41"/>
      <c r="PRY106" s="41"/>
      <c r="PRZ106" s="41"/>
      <c r="PSA106" s="41"/>
      <c r="PSB106" s="41"/>
      <c r="PSC106" s="41"/>
      <c r="PSD106" s="41"/>
      <c r="PSE106" s="41"/>
      <c r="PSF106" s="41"/>
      <c r="PSG106" s="41"/>
      <c r="PSH106" s="41"/>
      <c r="PSI106" s="41"/>
      <c r="PSJ106" s="41"/>
      <c r="PSK106" s="41"/>
      <c r="PSL106" s="41"/>
      <c r="PSM106" s="41"/>
      <c r="PSN106" s="41"/>
      <c r="PSO106" s="41"/>
      <c r="PSP106" s="41"/>
      <c r="PSQ106" s="41"/>
      <c r="PSR106" s="41"/>
      <c r="PSS106" s="41"/>
      <c r="PST106" s="41"/>
      <c r="PSU106" s="41"/>
      <c r="PSV106" s="41"/>
      <c r="PSW106" s="41"/>
      <c r="PSX106" s="41"/>
      <c r="PSY106" s="41"/>
      <c r="PSZ106" s="41"/>
      <c r="PTA106" s="41"/>
      <c r="PTB106" s="41"/>
      <c r="PTC106" s="41"/>
      <c r="PTD106" s="41"/>
      <c r="PTE106" s="41"/>
      <c r="PTF106" s="41"/>
      <c r="PTG106" s="41"/>
      <c r="PTH106" s="41"/>
      <c r="PTI106" s="41"/>
      <c r="PTJ106" s="41"/>
      <c r="PTK106" s="41"/>
      <c r="PTL106" s="41"/>
      <c r="PTM106" s="41"/>
      <c r="PTN106" s="41"/>
      <c r="PTO106" s="41"/>
      <c r="PTP106" s="41"/>
      <c r="PTQ106" s="41"/>
      <c r="PTR106" s="41"/>
      <c r="PTS106" s="41"/>
      <c r="PTT106" s="41"/>
      <c r="PTU106" s="41"/>
      <c r="PTV106" s="41"/>
      <c r="PTW106" s="41"/>
      <c r="PTX106" s="41"/>
      <c r="PTY106" s="41"/>
      <c r="PTZ106" s="41"/>
      <c r="PUA106" s="41"/>
      <c r="PUB106" s="41"/>
      <c r="PUC106" s="41"/>
      <c r="PUD106" s="41"/>
      <c r="PUE106" s="41"/>
      <c r="PUF106" s="41"/>
      <c r="PUG106" s="41"/>
      <c r="PUH106" s="41"/>
      <c r="PUI106" s="41"/>
      <c r="PUJ106" s="41"/>
      <c r="PUK106" s="41"/>
      <c r="PUL106" s="41"/>
      <c r="PUM106" s="41"/>
      <c r="PUN106" s="41"/>
      <c r="PUO106" s="41"/>
      <c r="PUP106" s="41"/>
      <c r="PUQ106" s="41"/>
      <c r="PUR106" s="41"/>
      <c r="PUS106" s="41"/>
      <c r="PUT106" s="41"/>
      <c r="PUU106" s="41"/>
      <c r="PUV106" s="41"/>
      <c r="PUW106" s="41"/>
      <c r="PUX106" s="41"/>
      <c r="PUY106" s="41"/>
      <c r="PUZ106" s="41"/>
      <c r="PVA106" s="41"/>
      <c r="PVB106" s="41"/>
      <c r="PVC106" s="41"/>
      <c r="PVD106" s="41"/>
      <c r="PVE106" s="41"/>
      <c r="PVF106" s="41"/>
      <c r="PVG106" s="41"/>
      <c r="PVH106" s="41"/>
      <c r="PVI106" s="41"/>
      <c r="PVJ106" s="41"/>
      <c r="PVK106" s="41"/>
      <c r="PVL106" s="41"/>
      <c r="PVM106" s="41"/>
      <c r="PVN106" s="41"/>
      <c r="PVO106" s="41"/>
      <c r="PVP106" s="41"/>
      <c r="PVQ106" s="41"/>
      <c r="PVR106" s="41"/>
      <c r="PVS106" s="41"/>
      <c r="PVT106" s="41"/>
      <c r="PVU106" s="41"/>
      <c r="PVV106" s="41"/>
      <c r="PVW106" s="41"/>
      <c r="PVX106" s="41"/>
      <c r="PVY106" s="41"/>
      <c r="PVZ106" s="41"/>
      <c r="PWA106" s="41"/>
      <c r="PWB106" s="41"/>
      <c r="PWC106" s="41"/>
      <c r="PWD106" s="41"/>
      <c r="PWE106" s="41"/>
      <c r="PWF106" s="41"/>
      <c r="PWG106" s="41"/>
      <c r="PWH106" s="41"/>
      <c r="PWI106" s="41"/>
      <c r="PWJ106" s="41"/>
      <c r="PWK106" s="41"/>
      <c r="PWL106" s="41"/>
      <c r="PWM106" s="41"/>
      <c r="PWN106" s="41"/>
      <c r="PWO106" s="41"/>
      <c r="PWP106" s="41"/>
      <c r="PWQ106" s="41"/>
      <c r="PWR106" s="41"/>
      <c r="PWS106" s="41"/>
      <c r="PWT106" s="41"/>
      <c r="PWU106" s="41"/>
      <c r="PWV106" s="41"/>
      <c r="PWW106" s="41"/>
      <c r="PWX106" s="41"/>
      <c r="PWY106" s="41"/>
      <c r="PWZ106" s="41"/>
      <c r="PXA106" s="41"/>
      <c r="PXB106" s="41"/>
      <c r="PXC106" s="41"/>
      <c r="PXD106" s="41"/>
      <c r="PXE106" s="41"/>
      <c r="PXF106" s="41"/>
      <c r="PXG106" s="41"/>
      <c r="PXH106" s="41"/>
      <c r="PXI106" s="41"/>
      <c r="PXJ106" s="41"/>
      <c r="PXK106" s="41"/>
      <c r="PXL106" s="41"/>
      <c r="PXM106" s="41"/>
      <c r="PXN106" s="41"/>
      <c r="PXO106" s="41"/>
      <c r="PXP106" s="41"/>
      <c r="PXQ106" s="41"/>
      <c r="PXR106" s="41"/>
      <c r="PXS106" s="41"/>
      <c r="PXT106" s="41"/>
      <c r="PXU106" s="41"/>
      <c r="PXV106" s="41"/>
      <c r="PXW106" s="41"/>
      <c r="PXX106" s="41"/>
      <c r="PXY106" s="41"/>
      <c r="PXZ106" s="41"/>
      <c r="PYA106" s="41"/>
      <c r="PYB106" s="41"/>
      <c r="PYC106" s="41"/>
      <c r="PYD106" s="41"/>
      <c r="PYE106" s="41"/>
      <c r="PYF106" s="41"/>
      <c r="PYG106" s="41"/>
      <c r="PYH106" s="41"/>
      <c r="PYI106" s="41"/>
      <c r="PYJ106" s="41"/>
      <c r="PYK106" s="41"/>
      <c r="PYL106" s="41"/>
      <c r="PYM106" s="41"/>
      <c r="PYN106" s="41"/>
      <c r="PYO106" s="41"/>
      <c r="PYP106" s="41"/>
      <c r="PYQ106" s="41"/>
      <c r="PYR106" s="41"/>
      <c r="PYS106" s="41"/>
      <c r="PYT106" s="41"/>
      <c r="PYU106" s="41"/>
      <c r="PYV106" s="41"/>
      <c r="PYW106" s="41"/>
      <c r="PYX106" s="41"/>
      <c r="PYY106" s="41"/>
      <c r="PYZ106" s="41"/>
      <c r="PZA106" s="41"/>
      <c r="PZB106" s="41"/>
      <c r="PZC106" s="41"/>
      <c r="PZD106" s="41"/>
      <c r="PZE106" s="41"/>
      <c r="PZF106" s="41"/>
      <c r="PZG106" s="41"/>
      <c r="PZH106" s="41"/>
      <c r="PZI106" s="41"/>
      <c r="PZJ106" s="41"/>
      <c r="PZK106" s="41"/>
      <c r="PZL106" s="41"/>
      <c r="PZM106" s="41"/>
      <c r="PZN106" s="41"/>
      <c r="PZO106" s="41"/>
      <c r="PZP106" s="41"/>
      <c r="PZQ106" s="41"/>
      <c r="PZR106" s="41"/>
      <c r="PZS106" s="41"/>
      <c r="PZT106" s="41"/>
      <c r="PZU106" s="41"/>
      <c r="PZV106" s="41"/>
      <c r="PZW106" s="41"/>
      <c r="PZX106" s="41"/>
      <c r="PZY106" s="41"/>
      <c r="PZZ106" s="41"/>
      <c r="QAA106" s="41"/>
      <c r="QAB106" s="41"/>
      <c r="QAC106" s="41"/>
      <c r="QAD106" s="41"/>
      <c r="QAE106" s="41"/>
      <c r="QAF106" s="41"/>
      <c r="QAG106" s="41"/>
      <c r="QAH106" s="41"/>
      <c r="QAI106" s="41"/>
      <c r="QAJ106" s="41"/>
      <c r="QAK106" s="41"/>
      <c r="QAL106" s="41"/>
      <c r="QAM106" s="41"/>
      <c r="QAN106" s="41"/>
      <c r="QAO106" s="41"/>
      <c r="QAP106" s="41"/>
      <c r="QAQ106" s="41"/>
      <c r="QAR106" s="41"/>
      <c r="QAS106" s="41"/>
      <c r="QAT106" s="41"/>
      <c r="QAU106" s="41"/>
      <c r="QAV106" s="41"/>
      <c r="QAW106" s="41"/>
      <c r="QAX106" s="41"/>
      <c r="QAY106" s="41"/>
      <c r="QAZ106" s="41"/>
      <c r="QBA106" s="41"/>
      <c r="QBB106" s="41"/>
      <c r="QBC106" s="41"/>
      <c r="QBD106" s="41"/>
      <c r="QBE106" s="41"/>
      <c r="QBF106" s="41"/>
      <c r="QBG106" s="41"/>
      <c r="QBH106" s="41"/>
      <c r="QBI106" s="41"/>
      <c r="QBJ106" s="41"/>
      <c r="QBK106" s="41"/>
      <c r="QBL106" s="41"/>
      <c r="QBM106" s="41"/>
      <c r="QBN106" s="41"/>
      <c r="QBO106" s="41"/>
      <c r="QBP106" s="41"/>
      <c r="QBQ106" s="41"/>
      <c r="QBR106" s="41"/>
      <c r="QBS106" s="41"/>
      <c r="QBT106" s="41"/>
      <c r="QBU106" s="41"/>
      <c r="QBV106" s="41"/>
      <c r="QBW106" s="41"/>
      <c r="QBX106" s="41"/>
      <c r="QBY106" s="41"/>
      <c r="QBZ106" s="41"/>
      <c r="QCA106" s="41"/>
      <c r="QCB106" s="41"/>
      <c r="QCC106" s="41"/>
      <c r="QCD106" s="41"/>
      <c r="QCE106" s="41"/>
      <c r="QCF106" s="41"/>
      <c r="QCG106" s="41"/>
      <c r="QCH106" s="41"/>
      <c r="QCI106" s="41"/>
      <c r="QCJ106" s="41"/>
      <c r="QCK106" s="41"/>
      <c r="QCL106" s="41"/>
      <c r="QCM106" s="41"/>
      <c r="QCN106" s="41"/>
      <c r="QCO106" s="41"/>
      <c r="QCP106" s="41"/>
      <c r="QCQ106" s="41"/>
      <c r="QCR106" s="41"/>
      <c r="QCS106" s="41"/>
      <c r="QCT106" s="41"/>
      <c r="QCU106" s="41"/>
      <c r="QCV106" s="41"/>
      <c r="QCW106" s="41"/>
      <c r="QCX106" s="41"/>
      <c r="QCY106" s="41"/>
      <c r="QCZ106" s="41"/>
      <c r="QDA106" s="41"/>
      <c r="QDB106" s="41"/>
      <c r="QDC106" s="41"/>
      <c r="QDD106" s="41"/>
      <c r="QDE106" s="41"/>
      <c r="QDF106" s="41"/>
      <c r="QDG106" s="41"/>
      <c r="QDH106" s="41"/>
      <c r="QDI106" s="41"/>
      <c r="QDJ106" s="41"/>
      <c r="QDK106" s="41"/>
      <c r="QDL106" s="41"/>
      <c r="QDM106" s="41"/>
      <c r="QDN106" s="41"/>
      <c r="QDO106" s="41"/>
      <c r="QDP106" s="41"/>
      <c r="QDQ106" s="41"/>
      <c r="QDR106" s="41"/>
      <c r="QDS106" s="41"/>
      <c r="QDT106" s="41"/>
      <c r="QDU106" s="41"/>
      <c r="QDV106" s="41"/>
      <c r="QDW106" s="41"/>
      <c r="QDX106" s="41"/>
      <c r="QDY106" s="41"/>
      <c r="QDZ106" s="41"/>
      <c r="QEA106" s="41"/>
      <c r="QEB106" s="41"/>
      <c r="QEC106" s="41"/>
      <c r="QED106" s="41"/>
      <c r="QEE106" s="41"/>
      <c r="QEF106" s="41"/>
      <c r="QEG106" s="41"/>
      <c r="QEH106" s="41"/>
      <c r="QEI106" s="41"/>
      <c r="QEJ106" s="41"/>
      <c r="QEK106" s="41"/>
      <c r="QEL106" s="41"/>
      <c r="QEM106" s="41"/>
      <c r="QEN106" s="41"/>
      <c r="QEO106" s="41"/>
      <c r="QEP106" s="41"/>
      <c r="QEQ106" s="41"/>
      <c r="QER106" s="41"/>
      <c r="QES106" s="41"/>
      <c r="QET106" s="41"/>
      <c r="QEU106" s="41"/>
      <c r="QEV106" s="41"/>
      <c r="QEW106" s="41"/>
      <c r="QEX106" s="41"/>
      <c r="QEY106" s="41"/>
      <c r="QEZ106" s="41"/>
      <c r="QFA106" s="41"/>
      <c r="QFB106" s="41"/>
      <c r="QFC106" s="41"/>
      <c r="QFD106" s="41"/>
      <c r="QFE106" s="41"/>
      <c r="QFF106" s="41"/>
      <c r="QFG106" s="41"/>
      <c r="QFH106" s="41"/>
      <c r="QFI106" s="41"/>
      <c r="QFJ106" s="41"/>
      <c r="QFK106" s="41"/>
      <c r="QFL106" s="41"/>
      <c r="QFM106" s="41"/>
      <c r="QFN106" s="41"/>
      <c r="QFO106" s="41"/>
      <c r="QFP106" s="41"/>
      <c r="QFQ106" s="41"/>
      <c r="QFR106" s="41"/>
      <c r="QFS106" s="41"/>
      <c r="QFT106" s="41"/>
      <c r="QFU106" s="41"/>
      <c r="QFV106" s="41"/>
      <c r="QFW106" s="41"/>
      <c r="QFX106" s="41"/>
      <c r="QFY106" s="41"/>
      <c r="QFZ106" s="41"/>
      <c r="QGA106" s="41"/>
      <c r="QGB106" s="41"/>
      <c r="QGC106" s="41"/>
      <c r="QGD106" s="41"/>
      <c r="QGE106" s="41"/>
      <c r="QGF106" s="41"/>
      <c r="QGG106" s="41"/>
      <c r="QGH106" s="41"/>
      <c r="QGI106" s="41"/>
      <c r="QGJ106" s="41"/>
      <c r="QGK106" s="41"/>
      <c r="QGL106" s="41"/>
      <c r="QGM106" s="41"/>
      <c r="QGN106" s="41"/>
      <c r="QGO106" s="41"/>
      <c r="QGP106" s="41"/>
      <c r="QGQ106" s="41"/>
      <c r="QGR106" s="41"/>
      <c r="QGS106" s="41"/>
      <c r="QGT106" s="41"/>
      <c r="QGU106" s="41"/>
      <c r="QGV106" s="41"/>
      <c r="QGW106" s="41"/>
      <c r="QGX106" s="41"/>
      <c r="QGY106" s="41"/>
      <c r="QGZ106" s="41"/>
      <c r="QHA106" s="41"/>
      <c r="QHB106" s="41"/>
      <c r="QHC106" s="41"/>
      <c r="QHD106" s="41"/>
      <c r="QHE106" s="41"/>
      <c r="QHF106" s="41"/>
      <c r="QHG106" s="41"/>
      <c r="QHH106" s="41"/>
      <c r="QHI106" s="41"/>
      <c r="QHJ106" s="41"/>
      <c r="QHK106" s="41"/>
      <c r="QHL106" s="41"/>
      <c r="QHM106" s="41"/>
      <c r="QHN106" s="41"/>
      <c r="QHO106" s="41"/>
      <c r="QHP106" s="41"/>
      <c r="QHQ106" s="41"/>
      <c r="QHR106" s="41"/>
      <c r="QHS106" s="41"/>
      <c r="QHT106" s="41"/>
      <c r="QHU106" s="41"/>
      <c r="QHV106" s="41"/>
      <c r="QHW106" s="41"/>
      <c r="QHX106" s="41"/>
      <c r="QHY106" s="41"/>
      <c r="QHZ106" s="41"/>
      <c r="QIA106" s="41"/>
      <c r="QIB106" s="41"/>
      <c r="QIC106" s="41"/>
      <c r="QID106" s="41"/>
      <c r="QIE106" s="41"/>
      <c r="QIF106" s="41"/>
      <c r="QIG106" s="41"/>
      <c r="QIH106" s="41"/>
      <c r="QII106" s="41"/>
      <c r="QIJ106" s="41"/>
      <c r="QIK106" s="41"/>
      <c r="QIL106" s="41"/>
      <c r="QIM106" s="41"/>
      <c r="QIN106" s="41"/>
      <c r="QIO106" s="41"/>
      <c r="QIP106" s="41"/>
      <c r="QIQ106" s="41"/>
      <c r="QIR106" s="41"/>
      <c r="QIS106" s="41"/>
      <c r="QIT106" s="41"/>
      <c r="QIU106" s="41"/>
      <c r="QIV106" s="41"/>
      <c r="QIW106" s="41"/>
      <c r="QIX106" s="41"/>
      <c r="QIY106" s="41"/>
      <c r="QIZ106" s="41"/>
      <c r="QJA106" s="41"/>
      <c r="QJB106" s="41"/>
      <c r="QJC106" s="41"/>
      <c r="QJD106" s="41"/>
      <c r="QJE106" s="41"/>
      <c r="QJF106" s="41"/>
      <c r="QJG106" s="41"/>
      <c r="QJH106" s="41"/>
      <c r="QJI106" s="41"/>
      <c r="QJJ106" s="41"/>
      <c r="QJK106" s="41"/>
      <c r="QJL106" s="41"/>
      <c r="QJM106" s="41"/>
      <c r="QJN106" s="41"/>
      <c r="QJO106" s="41"/>
      <c r="QJP106" s="41"/>
      <c r="QJQ106" s="41"/>
      <c r="QJR106" s="41"/>
      <c r="QJS106" s="41"/>
      <c r="QJT106" s="41"/>
      <c r="QJU106" s="41"/>
      <c r="QJV106" s="41"/>
      <c r="QJW106" s="41"/>
      <c r="QJX106" s="41"/>
      <c r="QJY106" s="41"/>
      <c r="QJZ106" s="41"/>
      <c r="QKA106" s="41"/>
      <c r="QKB106" s="41"/>
      <c r="QKC106" s="41"/>
      <c r="QKD106" s="41"/>
      <c r="QKE106" s="41"/>
      <c r="QKF106" s="41"/>
      <c r="QKG106" s="41"/>
      <c r="QKH106" s="41"/>
      <c r="QKI106" s="41"/>
      <c r="QKJ106" s="41"/>
      <c r="QKK106" s="41"/>
      <c r="QKL106" s="41"/>
      <c r="QKM106" s="41"/>
      <c r="QKN106" s="41"/>
      <c r="QKO106" s="41"/>
      <c r="QKP106" s="41"/>
      <c r="QKQ106" s="41"/>
      <c r="QKR106" s="41"/>
      <c r="QKS106" s="41"/>
      <c r="QKT106" s="41"/>
      <c r="QKU106" s="41"/>
      <c r="QKV106" s="41"/>
      <c r="QKW106" s="41"/>
      <c r="QKX106" s="41"/>
      <c r="QKY106" s="41"/>
      <c r="QKZ106" s="41"/>
      <c r="QLA106" s="41"/>
      <c r="QLB106" s="41"/>
      <c r="QLC106" s="41"/>
      <c r="QLD106" s="41"/>
      <c r="QLE106" s="41"/>
      <c r="QLF106" s="41"/>
      <c r="QLG106" s="41"/>
      <c r="QLH106" s="41"/>
      <c r="QLI106" s="41"/>
      <c r="QLJ106" s="41"/>
      <c r="QLK106" s="41"/>
      <c r="QLL106" s="41"/>
      <c r="QLM106" s="41"/>
      <c r="QLN106" s="41"/>
      <c r="QLO106" s="41"/>
      <c r="QLP106" s="41"/>
      <c r="QLQ106" s="41"/>
      <c r="QLR106" s="41"/>
      <c r="QLS106" s="41"/>
      <c r="QLT106" s="41"/>
      <c r="QLU106" s="41"/>
      <c r="QLV106" s="41"/>
      <c r="QLW106" s="41"/>
      <c r="QLX106" s="41"/>
      <c r="QLY106" s="41"/>
      <c r="QLZ106" s="41"/>
      <c r="QMA106" s="41"/>
      <c r="QMB106" s="41"/>
      <c r="QMC106" s="41"/>
      <c r="QMD106" s="41"/>
      <c r="QME106" s="41"/>
      <c r="QMF106" s="41"/>
      <c r="QMG106" s="41"/>
      <c r="QMH106" s="41"/>
      <c r="QMI106" s="41"/>
      <c r="QMJ106" s="41"/>
      <c r="QMK106" s="41"/>
      <c r="QML106" s="41"/>
      <c r="QMM106" s="41"/>
      <c r="QMN106" s="41"/>
      <c r="QMO106" s="41"/>
      <c r="QMP106" s="41"/>
      <c r="QMQ106" s="41"/>
      <c r="QMR106" s="41"/>
      <c r="QMS106" s="41"/>
      <c r="QMT106" s="41"/>
      <c r="QMU106" s="41"/>
      <c r="QMV106" s="41"/>
      <c r="QMW106" s="41"/>
      <c r="QMX106" s="41"/>
      <c r="QMY106" s="41"/>
      <c r="QMZ106" s="41"/>
      <c r="QNA106" s="41"/>
      <c r="QNB106" s="41"/>
      <c r="QNC106" s="41"/>
      <c r="QND106" s="41"/>
      <c r="QNE106" s="41"/>
      <c r="QNF106" s="41"/>
      <c r="QNG106" s="41"/>
      <c r="QNH106" s="41"/>
      <c r="QNI106" s="41"/>
      <c r="QNJ106" s="41"/>
      <c r="QNK106" s="41"/>
      <c r="QNL106" s="41"/>
      <c r="QNM106" s="41"/>
      <c r="QNN106" s="41"/>
      <c r="QNO106" s="41"/>
      <c r="QNP106" s="41"/>
      <c r="QNQ106" s="41"/>
      <c r="QNR106" s="41"/>
      <c r="QNS106" s="41"/>
      <c r="QNT106" s="41"/>
      <c r="QNU106" s="41"/>
      <c r="QNV106" s="41"/>
      <c r="QNW106" s="41"/>
      <c r="QNX106" s="41"/>
      <c r="QNY106" s="41"/>
      <c r="QNZ106" s="41"/>
      <c r="QOA106" s="41"/>
      <c r="QOB106" s="41"/>
      <c r="QOC106" s="41"/>
      <c r="QOD106" s="41"/>
      <c r="QOE106" s="41"/>
      <c r="QOF106" s="41"/>
      <c r="QOG106" s="41"/>
      <c r="QOH106" s="41"/>
      <c r="QOI106" s="41"/>
      <c r="QOJ106" s="41"/>
      <c r="QOK106" s="41"/>
      <c r="QOL106" s="41"/>
      <c r="QOM106" s="41"/>
      <c r="QON106" s="41"/>
      <c r="QOO106" s="41"/>
      <c r="QOP106" s="41"/>
      <c r="QOQ106" s="41"/>
      <c r="QOR106" s="41"/>
      <c r="QOS106" s="41"/>
      <c r="QOT106" s="41"/>
      <c r="QOU106" s="41"/>
      <c r="QOV106" s="41"/>
      <c r="QOW106" s="41"/>
      <c r="QOX106" s="41"/>
      <c r="QOY106" s="41"/>
      <c r="QOZ106" s="41"/>
      <c r="QPA106" s="41"/>
      <c r="QPB106" s="41"/>
      <c r="QPC106" s="41"/>
      <c r="QPD106" s="41"/>
      <c r="QPE106" s="41"/>
      <c r="QPF106" s="41"/>
      <c r="QPG106" s="41"/>
      <c r="QPH106" s="41"/>
      <c r="QPI106" s="41"/>
      <c r="QPJ106" s="41"/>
      <c r="QPK106" s="41"/>
      <c r="QPL106" s="41"/>
      <c r="QPM106" s="41"/>
      <c r="QPN106" s="41"/>
      <c r="QPO106" s="41"/>
      <c r="QPP106" s="41"/>
      <c r="QPQ106" s="41"/>
      <c r="QPR106" s="41"/>
      <c r="QPS106" s="41"/>
      <c r="QPT106" s="41"/>
      <c r="QPU106" s="41"/>
      <c r="QPV106" s="41"/>
      <c r="QPW106" s="41"/>
      <c r="QPX106" s="41"/>
      <c r="QPY106" s="41"/>
      <c r="QPZ106" s="41"/>
      <c r="QQA106" s="41"/>
      <c r="QQB106" s="41"/>
      <c r="QQC106" s="41"/>
      <c r="QQD106" s="41"/>
      <c r="QQE106" s="41"/>
      <c r="QQF106" s="41"/>
      <c r="QQG106" s="41"/>
      <c r="QQH106" s="41"/>
      <c r="QQI106" s="41"/>
      <c r="QQJ106" s="41"/>
      <c r="QQK106" s="41"/>
      <c r="QQL106" s="41"/>
      <c r="QQM106" s="41"/>
      <c r="QQN106" s="41"/>
      <c r="QQO106" s="41"/>
      <c r="QQP106" s="41"/>
      <c r="QQQ106" s="41"/>
      <c r="QQR106" s="41"/>
      <c r="QQS106" s="41"/>
      <c r="QQT106" s="41"/>
      <c r="QQU106" s="41"/>
      <c r="QQV106" s="41"/>
      <c r="QQW106" s="41"/>
      <c r="QQX106" s="41"/>
      <c r="QQY106" s="41"/>
      <c r="QQZ106" s="41"/>
      <c r="QRA106" s="41"/>
      <c r="QRB106" s="41"/>
      <c r="QRC106" s="41"/>
      <c r="QRD106" s="41"/>
      <c r="QRE106" s="41"/>
      <c r="QRF106" s="41"/>
      <c r="QRG106" s="41"/>
      <c r="QRH106" s="41"/>
      <c r="QRI106" s="41"/>
      <c r="QRJ106" s="41"/>
      <c r="QRK106" s="41"/>
      <c r="QRL106" s="41"/>
      <c r="QRM106" s="41"/>
      <c r="QRN106" s="41"/>
      <c r="QRO106" s="41"/>
      <c r="QRP106" s="41"/>
      <c r="QRQ106" s="41"/>
      <c r="QRR106" s="41"/>
      <c r="QRS106" s="41"/>
      <c r="QRT106" s="41"/>
      <c r="QRU106" s="41"/>
      <c r="QRV106" s="41"/>
      <c r="QRW106" s="41"/>
      <c r="QRX106" s="41"/>
      <c r="QRY106" s="41"/>
      <c r="QRZ106" s="41"/>
      <c r="QSA106" s="41"/>
      <c r="QSB106" s="41"/>
      <c r="QSC106" s="41"/>
      <c r="QSD106" s="41"/>
      <c r="QSE106" s="41"/>
      <c r="QSF106" s="41"/>
      <c r="QSG106" s="41"/>
      <c r="QSH106" s="41"/>
      <c r="QSI106" s="41"/>
      <c r="QSJ106" s="41"/>
      <c r="QSK106" s="41"/>
      <c r="QSL106" s="41"/>
      <c r="QSM106" s="41"/>
      <c r="QSN106" s="41"/>
      <c r="QSO106" s="41"/>
      <c r="QSP106" s="41"/>
      <c r="QSQ106" s="41"/>
      <c r="QSR106" s="41"/>
      <c r="QSS106" s="41"/>
      <c r="QST106" s="41"/>
      <c r="QSU106" s="41"/>
      <c r="QSV106" s="41"/>
      <c r="QSW106" s="41"/>
      <c r="QSX106" s="41"/>
      <c r="QSY106" s="41"/>
      <c r="QSZ106" s="41"/>
      <c r="QTA106" s="41"/>
      <c r="QTB106" s="41"/>
      <c r="QTC106" s="41"/>
      <c r="QTD106" s="41"/>
      <c r="QTE106" s="41"/>
      <c r="QTF106" s="41"/>
      <c r="QTG106" s="41"/>
      <c r="QTH106" s="41"/>
      <c r="QTI106" s="41"/>
      <c r="QTJ106" s="41"/>
      <c r="QTK106" s="41"/>
      <c r="QTL106" s="41"/>
      <c r="QTM106" s="41"/>
      <c r="QTN106" s="41"/>
      <c r="QTO106" s="41"/>
      <c r="QTP106" s="41"/>
      <c r="QTQ106" s="41"/>
      <c r="QTR106" s="41"/>
      <c r="QTS106" s="41"/>
      <c r="QTT106" s="41"/>
      <c r="QTU106" s="41"/>
      <c r="QTV106" s="41"/>
      <c r="QTW106" s="41"/>
      <c r="QTX106" s="41"/>
      <c r="QTY106" s="41"/>
      <c r="QTZ106" s="41"/>
      <c r="QUA106" s="41"/>
      <c r="QUB106" s="41"/>
      <c r="QUC106" s="41"/>
      <c r="QUD106" s="41"/>
      <c r="QUE106" s="41"/>
      <c r="QUF106" s="41"/>
      <c r="QUG106" s="41"/>
      <c r="QUH106" s="41"/>
      <c r="QUI106" s="41"/>
      <c r="QUJ106" s="41"/>
      <c r="QUK106" s="41"/>
      <c r="QUL106" s="41"/>
      <c r="QUM106" s="41"/>
      <c r="QUN106" s="41"/>
      <c r="QUO106" s="41"/>
      <c r="QUP106" s="41"/>
      <c r="QUQ106" s="41"/>
      <c r="QUR106" s="41"/>
      <c r="QUS106" s="41"/>
      <c r="QUT106" s="41"/>
      <c r="QUU106" s="41"/>
      <c r="QUV106" s="41"/>
      <c r="QUW106" s="41"/>
      <c r="QUX106" s="41"/>
      <c r="QUY106" s="41"/>
      <c r="QUZ106" s="41"/>
      <c r="QVA106" s="41"/>
      <c r="QVB106" s="41"/>
      <c r="QVC106" s="41"/>
      <c r="QVD106" s="41"/>
      <c r="QVE106" s="41"/>
      <c r="QVF106" s="41"/>
      <c r="QVG106" s="41"/>
      <c r="QVH106" s="41"/>
      <c r="QVI106" s="41"/>
      <c r="QVJ106" s="41"/>
      <c r="QVK106" s="41"/>
      <c r="QVL106" s="41"/>
      <c r="QVM106" s="41"/>
      <c r="QVN106" s="41"/>
      <c r="QVO106" s="41"/>
      <c r="QVP106" s="41"/>
      <c r="QVQ106" s="41"/>
      <c r="QVR106" s="41"/>
      <c r="QVS106" s="41"/>
      <c r="QVT106" s="41"/>
      <c r="QVU106" s="41"/>
      <c r="QVV106" s="41"/>
      <c r="QVW106" s="41"/>
      <c r="QVX106" s="41"/>
      <c r="QVY106" s="41"/>
      <c r="QVZ106" s="41"/>
      <c r="QWA106" s="41"/>
      <c r="QWB106" s="41"/>
      <c r="QWC106" s="41"/>
      <c r="QWD106" s="41"/>
      <c r="QWE106" s="41"/>
      <c r="QWF106" s="41"/>
      <c r="QWG106" s="41"/>
      <c r="QWH106" s="41"/>
      <c r="QWI106" s="41"/>
      <c r="QWJ106" s="41"/>
      <c r="QWK106" s="41"/>
      <c r="QWL106" s="41"/>
      <c r="QWM106" s="41"/>
      <c r="QWN106" s="41"/>
      <c r="QWO106" s="41"/>
      <c r="QWP106" s="41"/>
      <c r="QWQ106" s="41"/>
      <c r="QWR106" s="41"/>
      <c r="QWS106" s="41"/>
      <c r="QWT106" s="41"/>
      <c r="QWU106" s="41"/>
      <c r="QWV106" s="41"/>
      <c r="QWW106" s="41"/>
      <c r="QWX106" s="41"/>
      <c r="QWY106" s="41"/>
      <c r="QWZ106" s="41"/>
      <c r="QXA106" s="41"/>
      <c r="QXB106" s="41"/>
      <c r="QXC106" s="41"/>
      <c r="QXD106" s="41"/>
      <c r="QXE106" s="41"/>
      <c r="QXF106" s="41"/>
      <c r="QXG106" s="41"/>
      <c r="QXH106" s="41"/>
      <c r="QXI106" s="41"/>
      <c r="QXJ106" s="41"/>
      <c r="QXK106" s="41"/>
      <c r="QXL106" s="41"/>
      <c r="QXM106" s="41"/>
      <c r="QXN106" s="41"/>
      <c r="QXO106" s="41"/>
      <c r="QXP106" s="41"/>
      <c r="QXQ106" s="41"/>
      <c r="QXR106" s="41"/>
      <c r="QXS106" s="41"/>
      <c r="QXT106" s="41"/>
      <c r="QXU106" s="41"/>
      <c r="QXV106" s="41"/>
      <c r="QXW106" s="41"/>
      <c r="QXX106" s="41"/>
      <c r="QXY106" s="41"/>
      <c r="QXZ106" s="41"/>
      <c r="QYA106" s="41"/>
      <c r="QYB106" s="41"/>
      <c r="QYC106" s="41"/>
      <c r="QYD106" s="41"/>
      <c r="QYE106" s="41"/>
      <c r="QYF106" s="41"/>
      <c r="QYG106" s="41"/>
      <c r="QYH106" s="41"/>
      <c r="QYI106" s="41"/>
      <c r="QYJ106" s="41"/>
      <c r="QYK106" s="41"/>
      <c r="QYL106" s="41"/>
      <c r="QYM106" s="41"/>
      <c r="QYN106" s="41"/>
      <c r="QYO106" s="41"/>
      <c r="QYP106" s="41"/>
      <c r="QYQ106" s="41"/>
      <c r="QYR106" s="41"/>
      <c r="QYS106" s="41"/>
      <c r="QYT106" s="41"/>
      <c r="QYU106" s="41"/>
      <c r="QYV106" s="41"/>
      <c r="QYW106" s="41"/>
      <c r="QYX106" s="41"/>
      <c r="QYY106" s="41"/>
      <c r="QYZ106" s="41"/>
      <c r="QZA106" s="41"/>
      <c r="QZB106" s="41"/>
      <c r="QZC106" s="41"/>
      <c r="QZD106" s="41"/>
      <c r="QZE106" s="41"/>
      <c r="QZF106" s="41"/>
      <c r="QZG106" s="41"/>
      <c r="QZH106" s="41"/>
      <c r="QZI106" s="41"/>
      <c r="QZJ106" s="41"/>
      <c r="QZK106" s="41"/>
      <c r="QZL106" s="41"/>
      <c r="QZM106" s="41"/>
      <c r="QZN106" s="41"/>
      <c r="QZO106" s="41"/>
      <c r="QZP106" s="41"/>
      <c r="QZQ106" s="41"/>
      <c r="QZR106" s="41"/>
      <c r="QZS106" s="41"/>
      <c r="QZT106" s="41"/>
      <c r="QZU106" s="41"/>
      <c r="QZV106" s="41"/>
      <c r="QZW106" s="41"/>
      <c r="QZX106" s="41"/>
      <c r="QZY106" s="41"/>
      <c r="QZZ106" s="41"/>
      <c r="RAA106" s="41"/>
      <c r="RAB106" s="41"/>
      <c r="RAC106" s="41"/>
      <c r="RAD106" s="41"/>
      <c r="RAE106" s="41"/>
      <c r="RAF106" s="41"/>
      <c r="RAG106" s="41"/>
      <c r="RAH106" s="41"/>
      <c r="RAI106" s="41"/>
      <c r="RAJ106" s="41"/>
      <c r="RAK106" s="41"/>
      <c r="RAL106" s="41"/>
      <c r="RAM106" s="41"/>
      <c r="RAN106" s="41"/>
      <c r="RAO106" s="41"/>
      <c r="RAP106" s="41"/>
      <c r="RAQ106" s="41"/>
      <c r="RAR106" s="41"/>
      <c r="RAS106" s="41"/>
      <c r="RAT106" s="41"/>
      <c r="RAU106" s="41"/>
      <c r="RAV106" s="41"/>
      <c r="RAW106" s="41"/>
      <c r="RAX106" s="41"/>
      <c r="RAY106" s="41"/>
      <c r="RAZ106" s="41"/>
      <c r="RBA106" s="41"/>
      <c r="RBB106" s="41"/>
      <c r="RBC106" s="41"/>
      <c r="RBD106" s="41"/>
      <c r="RBE106" s="41"/>
      <c r="RBF106" s="41"/>
      <c r="RBG106" s="41"/>
      <c r="RBH106" s="41"/>
      <c r="RBI106" s="41"/>
      <c r="RBJ106" s="41"/>
      <c r="RBK106" s="41"/>
      <c r="RBL106" s="41"/>
      <c r="RBM106" s="41"/>
      <c r="RBN106" s="41"/>
      <c r="RBO106" s="41"/>
      <c r="RBP106" s="41"/>
      <c r="RBQ106" s="41"/>
      <c r="RBR106" s="41"/>
      <c r="RBS106" s="41"/>
      <c r="RBT106" s="41"/>
      <c r="RBU106" s="41"/>
      <c r="RBV106" s="41"/>
      <c r="RBW106" s="41"/>
      <c r="RBX106" s="41"/>
      <c r="RBY106" s="41"/>
      <c r="RBZ106" s="41"/>
      <c r="RCA106" s="41"/>
      <c r="RCB106" s="41"/>
      <c r="RCC106" s="41"/>
      <c r="RCD106" s="41"/>
      <c r="RCE106" s="41"/>
      <c r="RCF106" s="41"/>
      <c r="RCG106" s="41"/>
      <c r="RCH106" s="41"/>
      <c r="RCI106" s="41"/>
      <c r="RCJ106" s="41"/>
      <c r="RCK106" s="41"/>
      <c r="RCL106" s="41"/>
      <c r="RCM106" s="41"/>
      <c r="RCN106" s="41"/>
      <c r="RCO106" s="41"/>
      <c r="RCP106" s="41"/>
      <c r="RCQ106" s="41"/>
      <c r="RCR106" s="41"/>
      <c r="RCS106" s="41"/>
      <c r="RCT106" s="41"/>
      <c r="RCU106" s="41"/>
      <c r="RCV106" s="41"/>
      <c r="RCW106" s="41"/>
      <c r="RCX106" s="41"/>
      <c r="RCY106" s="41"/>
      <c r="RCZ106" s="41"/>
      <c r="RDA106" s="41"/>
      <c r="RDB106" s="41"/>
      <c r="RDC106" s="41"/>
      <c r="RDD106" s="41"/>
      <c r="RDE106" s="41"/>
      <c r="RDF106" s="41"/>
      <c r="RDG106" s="41"/>
      <c r="RDH106" s="41"/>
      <c r="RDI106" s="41"/>
      <c r="RDJ106" s="41"/>
      <c r="RDK106" s="41"/>
      <c r="RDL106" s="41"/>
      <c r="RDM106" s="41"/>
      <c r="RDN106" s="41"/>
      <c r="RDO106" s="41"/>
      <c r="RDP106" s="41"/>
      <c r="RDQ106" s="41"/>
      <c r="RDR106" s="41"/>
      <c r="RDS106" s="41"/>
      <c r="RDT106" s="41"/>
      <c r="RDU106" s="41"/>
      <c r="RDV106" s="41"/>
      <c r="RDW106" s="41"/>
      <c r="RDX106" s="41"/>
      <c r="RDY106" s="41"/>
      <c r="RDZ106" s="41"/>
      <c r="REA106" s="41"/>
      <c r="REB106" s="41"/>
      <c r="REC106" s="41"/>
      <c r="RED106" s="41"/>
      <c r="REE106" s="41"/>
      <c r="REF106" s="41"/>
      <c r="REG106" s="41"/>
      <c r="REH106" s="41"/>
      <c r="REI106" s="41"/>
      <c r="REJ106" s="41"/>
      <c r="REK106" s="41"/>
      <c r="REL106" s="41"/>
      <c r="REM106" s="41"/>
      <c r="REN106" s="41"/>
      <c r="REO106" s="41"/>
      <c r="REP106" s="41"/>
      <c r="REQ106" s="41"/>
      <c r="RER106" s="41"/>
      <c r="RES106" s="41"/>
      <c r="RET106" s="41"/>
      <c r="REU106" s="41"/>
      <c r="REV106" s="41"/>
      <c r="REW106" s="41"/>
      <c r="REX106" s="41"/>
      <c r="REY106" s="41"/>
      <c r="REZ106" s="41"/>
      <c r="RFA106" s="41"/>
      <c r="RFB106" s="41"/>
      <c r="RFC106" s="41"/>
      <c r="RFD106" s="41"/>
      <c r="RFE106" s="41"/>
      <c r="RFF106" s="41"/>
      <c r="RFG106" s="41"/>
      <c r="RFH106" s="41"/>
      <c r="RFI106" s="41"/>
      <c r="RFJ106" s="41"/>
      <c r="RFK106" s="41"/>
      <c r="RFL106" s="41"/>
      <c r="RFM106" s="41"/>
      <c r="RFN106" s="41"/>
      <c r="RFO106" s="41"/>
      <c r="RFP106" s="41"/>
      <c r="RFQ106" s="41"/>
      <c r="RFR106" s="41"/>
      <c r="RFS106" s="41"/>
      <c r="RFT106" s="41"/>
      <c r="RFU106" s="41"/>
      <c r="RFV106" s="41"/>
      <c r="RFW106" s="41"/>
      <c r="RFX106" s="41"/>
      <c r="RFY106" s="41"/>
      <c r="RFZ106" s="41"/>
      <c r="RGA106" s="41"/>
      <c r="RGB106" s="41"/>
      <c r="RGC106" s="41"/>
      <c r="RGD106" s="41"/>
      <c r="RGE106" s="41"/>
      <c r="RGF106" s="41"/>
      <c r="RGG106" s="41"/>
      <c r="RGH106" s="41"/>
      <c r="RGI106" s="41"/>
      <c r="RGJ106" s="41"/>
      <c r="RGK106" s="41"/>
      <c r="RGL106" s="41"/>
      <c r="RGM106" s="41"/>
      <c r="RGN106" s="41"/>
      <c r="RGO106" s="41"/>
      <c r="RGP106" s="41"/>
      <c r="RGQ106" s="41"/>
      <c r="RGR106" s="41"/>
      <c r="RGS106" s="41"/>
      <c r="RGT106" s="41"/>
      <c r="RGU106" s="41"/>
      <c r="RGV106" s="41"/>
      <c r="RGW106" s="41"/>
      <c r="RGX106" s="41"/>
      <c r="RGY106" s="41"/>
      <c r="RGZ106" s="41"/>
      <c r="RHA106" s="41"/>
      <c r="RHB106" s="41"/>
      <c r="RHC106" s="41"/>
      <c r="RHD106" s="41"/>
      <c r="RHE106" s="41"/>
      <c r="RHF106" s="41"/>
      <c r="RHG106" s="41"/>
      <c r="RHH106" s="41"/>
      <c r="RHI106" s="41"/>
      <c r="RHJ106" s="41"/>
      <c r="RHK106" s="41"/>
      <c r="RHL106" s="41"/>
      <c r="RHM106" s="41"/>
      <c r="RHN106" s="41"/>
      <c r="RHO106" s="41"/>
      <c r="RHP106" s="41"/>
      <c r="RHQ106" s="41"/>
      <c r="RHR106" s="41"/>
      <c r="RHS106" s="41"/>
      <c r="RHT106" s="41"/>
      <c r="RHU106" s="41"/>
      <c r="RHV106" s="41"/>
      <c r="RHW106" s="41"/>
      <c r="RHX106" s="41"/>
      <c r="RHY106" s="41"/>
      <c r="RHZ106" s="41"/>
      <c r="RIA106" s="41"/>
      <c r="RIB106" s="41"/>
      <c r="RIC106" s="41"/>
      <c r="RID106" s="41"/>
      <c r="RIE106" s="41"/>
      <c r="RIF106" s="41"/>
      <c r="RIG106" s="41"/>
      <c r="RIH106" s="41"/>
      <c r="RII106" s="41"/>
      <c r="RIJ106" s="41"/>
      <c r="RIK106" s="41"/>
      <c r="RIL106" s="41"/>
      <c r="RIM106" s="41"/>
      <c r="RIN106" s="41"/>
      <c r="RIO106" s="41"/>
      <c r="RIP106" s="41"/>
      <c r="RIQ106" s="41"/>
      <c r="RIR106" s="41"/>
      <c r="RIS106" s="41"/>
      <c r="RIT106" s="41"/>
      <c r="RIU106" s="41"/>
      <c r="RIV106" s="41"/>
      <c r="RIW106" s="41"/>
      <c r="RIX106" s="41"/>
      <c r="RIY106" s="41"/>
      <c r="RIZ106" s="41"/>
      <c r="RJA106" s="41"/>
      <c r="RJB106" s="41"/>
      <c r="RJC106" s="41"/>
      <c r="RJD106" s="41"/>
      <c r="RJE106" s="41"/>
      <c r="RJF106" s="41"/>
      <c r="RJG106" s="41"/>
      <c r="RJH106" s="41"/>
      <c r="RJI106" s="41"/>
      <c r="RJJ106" s="41"/>
      <c r="RJK106" s="41"/>
      <c r="RJL106" s="41"/>
      <c r="RJM106" s="41"/>
      <c r="RJN106" s="41"/>
      <c r="RJO106" s="41"/>
      <c r="RJP106" s="41"/>
      <c r="RJQ106" s="41"/>
      <c r="RJR106" s="41"/>
      <c r="RJS106" s="41"/>
      <c r="RJT106" s="41"/>
      <c r="RJU106" s="41"/>
      <c r="RJV106" s="41"/>
      <c r="RJW106" s="41"/>
      <c r="RJX106" s="41"/>
      <c r="RJY106" s="41"/>
      <c r="RJZ106" s="41"/>
      <c r="RKA106" s="41"/>
      <c r="RKB106" s="41"/>
      <c r="RKC106" s="41"/>
      <c r="RKD106" s="41"/>
      <c r="RKE106" s="41"/>
      <c r="RKF106" s="41"/>
      <c r="RKG106" s="41"/>
      <c r="RKH106" s="41"/>
      <c r="RKI106" s="41"/>
      <c r="RKJ106" s="41"/>
      <c r="RKK106" s="41"/>
      <c r="RKL106" s="41"/>
      <c r="RKM106" s="41"/>
      <c r="RKN106" s="41"/>
      <c r="RKO106" s="41"/>
      <c r="RKP106" s="41"/>
      <c r="RKQ106" s="41"/>
      <c r="RKR106" s="41"/>
      <c r="RKS106" s="41"/>
      <c r="RKT106" s="41"/>
      <c r="RKU106" s="41"/>
      <c r="RKV106" s="41"/>
      <c r="RKW106" s="41"/>
      <c r="RKX106" s="41"/>
      <c r="RKY106" s="41"/>
      <c r="RKZ106" s="41"/>
      <c r="RLA106" s="41"/>
      <c r="RLB106" s="41"/>
      <c r="RLC106" s="41"/>
      <c r="RLD106" s="41"/>
      <c r="RLE106" s="41"/>
      <c r="RLF106" s="41"/>
      <c r="RLG106" s="41"/>
      <c r="RLH106" s="41"/>
      <c r="RLI106" s="41"/>
      <c r="RLJ106" s="41"/>
      <c r="RLK106" s="41"/>
      <c r="RLL106" s="41"/>
      <c r="RLM106" s="41"/>
      <c r="RLN106" s="41"/>
      <c r="RLO106" s="41"/>
      <c r="RLP106" s="41"/>
      <c r="RLQ106" s="41"/>
      <c r="RLR106" s="41"/>
      <c r="RLS106" s="41"/>
      <c r="RLT106" s="41"/>
      <c r="RLU106" s="41"/>
      <c r="RLV106" s="41"/>
      <c r="RLW106" s="41"/>
      <c r="RLX106" s="41"/>
      <c r="RLY106" s="41"/>
      <c r="RLZ106" s="41"/>
      <c r="RMA106" s="41"/>
      <c r="RMB106" s="41"/>
      <c r="RMC106" s="41"/>
      <c r="RMD106" s="41"/>
      <c r="RME106" s="41"/>
      <c r="RMF106" s="41"/>
      <c r="RMG106" s="41"/>
      <c r="RMH106" s="41"/>
      <c r="RMI106" s="41"/>
      <c r="RMJ106" s="41"/>
      <c r="RMK106" s="41"/>
      <c r="RML106" s="41"/>
      <c r="RMM106" s="41"/>
      <c r="RMN106" s="41"/>
      <c r="RMO106" s="41"/>
      <c r="RMP106" s="41"/>
      <c r="RMQ106" s="41"/>
      <c r="RMR106" s="41"/>
      <c r="RMS106" s="41"/>
      <c r="RMT106" s="41"/>
      <c r="RMU106" s="41"/>
      <c r="RMV106" s="41"/>
      <c r="RMW106" s="41"/>
      <c r="RMX106" s="41"/>
      <c r="RMY106" s="41"/>
      <c r="RMZ106" s="41"/>
      <c r="RNA106" s="41"/>
      <c r="RNB106" s="41"/>
      <c r="RNC106" s="41"/>
      <c r="RND106" s="41"/>
      <c r="RNE106" s="41"/>
      <c r="RNF106" s="41"/>
      <c r="RNG106" s="41"/>
      <c r="RNH106" s="41"/>
      <c r="RNI106" s="41"/>
      <c r="RNJ106" s="41"/>
      <c r="RNK106" s="41"/>
      <c r="RNL106" s="41"/>
      <c r="RNM106" s="41"/>
      <c r="RNN106" s="41"/>
      <c r="RNO106" s="41"/>
      <c r="RNP106" s="41"/>
      <c r="RNQ106" s="41"/>
      <c r="RNR106" s="41"/>
      <c r="RNS106" s="41"/>
      <c r="RNT106" s="41"/>
      <c r="RNU106" s="41"/>
      <c r="RNV106" s="41"/>
      <c r="RNW106" s="41"/>
      <c r="RNX106" s="41"/>
      <c r="RNY106" s="41"/>
      <c r="RNZ106" s="41"/>
      <c r="ROA106" s="41"/>
      <c r="ROB106" s="41"/>
      <c r="ROC106" s="41"/>
      <c r="ROD106" s="41"/>
      <c r="ROE106" s="41"/>
      <c r="ROF106" s="41"/>
      <c r="ROG106" s="41"/>
      <c r="ROH106" s="41"/>
      <c r="ROI106" s="41"/>
      <c r="ROJ106" s="41"/>
      <c r="ROK106" s="41"/>
      <c r="ROL106" s="41"/>
      <c r="ROM106" s="41"/>
      <c r="RON106" s="41"/>
      <c r="ROO106" s="41"/>
      <c r="ROP106" s="41"/>
      <c r="ROQ106" s="41"/>
      <c r="ROR106" s="41"/>
      <c r="ROS106" s="41"/>
      <c r="ROT106" s="41"/>
      <c r="ROU106" s="41"/>
      <c r="ROV106" s="41"/>
      <c r="ROW106" s="41"/>
      <c r="ROX106" s="41"/>
      <c r="ROY106" s="41"/>
      <c r="ROZ106" s="41"/>
      <c r="RPA106" s="41"/>
      <c r="RPB106" s="41"/>
      <c r="RPC106" s="41"/>
      <c r="RPD106" s="41"/>
      <c r="RPE106" s="41"/>
      <c r="RPF106" s="41"/>
      <c r="RPG106" s="41"/>
      <c r="RPH106" s="41"/>
      <c r="RPI106" s="41"/>
      <c r="RPJ106" s="41"/>
      <c r="RPK106" s="41"/>
      <c r="RPL106" s="41"/>
      <c r="RPM106" s="41"/>
      <c r="RPN106" s="41"/>
      <c r="RPO106" s="41"/>
      <c r="RPP106" s="41"/>
      <c r="RPQ106" s="41"/>
      <c r="RPR106" s="41"/>
      <c r="RPS106" s="41"/>
      <c r="RPT106" s="41"/>
      <c r="RPU106" s="41"/>
      <c r="RPV106" s="41"/>
      <c r="RPW106" s="41"/>
      <c r="RPX106" s="41"/>
      <c r="RPY106" s="41"/>
      <c r="RPZ106" s="41"/>
      <c r="RQA106" s="41"/>
      <c r="RQB106" s="41"/>
      <c r="RQC106" s="41"/>
      <c r="RQD106" s="41"/>
      <c r="RQE106" s="41"/>
      <c r="RQF106" s="41"/>
      <c r="RQG106" s="41"/>
      <c r="RQH106" s="41"/>
      <c r="RQI106" s="41"/>
      <c r="RQJ106" s="41"/>
      <c r="RQK106" s="41"/>
      <c r="RQL106" s="41"/>
      <c r="RQM106" s="41"/>
      <c r="RQN106" s="41"/>
      <c r="RQO106" s="41"/>
      <c r="RQP106" s="41"/>
      <c r="RQQ106" s="41"/>
      <c r="RQR106" s="41"/>
      <c r="RQS106" s="41"/>
      <c r="RQT106" s="41"/>
      <c r="RQU106" s="41"/>
      <c r="RQV106" s="41"/>
      <c r="RQW106" s="41"/>
      <c r="RQX106" s="41"/>
      <c r="RQY106" s="41"/>
      <c r="RQZ106" s="41"/>
      <c r="RRA106" s="41"/>
      <c r="RRB106" s="41"/>
      <c r="RRC106" s="41"/>
      <c r="RRD106" s="41"/>
      <c r="RRE106" s="41"/>
      <c r="RRF106" s="41"/>
      <c r="RRG106" s="41"/>
      <c r="RRH106" s="41"/>
      <c r="RRI106" s="41"/>
      <c r="RRJ106" s="41"/>
      <c r="RRK106" s="41"/>
      <c r="RRL106" s="41"/>
      <c r="RRM106" s="41"/>
      <c r="RRN106" s="41"/>
      <c r="RRO106" s="41"/>
      <c r="RRP106" s="41"/>
      <c r="RRQ106" s="41"/>
      <c r="RRR106" s="41"/>
      <c r="RRS106" s="41"/>
      <c r="RRT106" s="41"/>
      <c r="RRU106" s="41"/>
      <c r="RRV106" s="41"/>
      <c r="RRW106" s="41"/>
      <c r="RRX106" s="41"/>
      <c r="RRY106" s="41"/>
      <c r="RRZ106" s="41"/>
      <c r="RSA106" s="41"/>
      <c r="RSB106" s="41"/>
      <c r="RSC106" s="41"/>
      <c r="RSD106" s="41"/>
      <c r="RSE106" s="41"/>
      <c r="RSF106" s="41"/>
      <c r="RSG106" s="41"/>
      <c r="RSH106" s="41"/>
      <c r="RSI106" s="41"/>
      <c r="RSJ106" s="41"/>
      <c r="RSK106" s="41"/>
      <c r="RSL106" s="41"/>
      <c r="RSM106" s="41"/>
      <c r="RSN106" s="41"/>
      <c r="RSO106" s="41"/>
      <c r="RSP106" s="41"/>
      <c r="RSQ106" s="41"/>
      <c r="RSR106" s="41"/>
      <c r="RSS106" s="41"/>
      <c r="RST106" s="41"/>
      <c r="RSU106" s="41"/>
      <c r="RSV106" s="41"/>
      <c r="RSW106" s="41"/>
      <c r="RSX106" s="41"/>
      <c r="RSY106" s="41"/>
      <c r="RSZ106" s="41"/>
      <c r="RTA106" s="41"/>
      <c r="RTB106" s="41"/>
      <c r="RTC106" s="41"/>
      <c r="RTD106" s="41"/>
      <c r="RTE106" s="41"/>
      <c r="RTF106" s="41"/>
      <c r="RTG106" s="41"/>
      <c r="RTH106" s="41"/>
      <c r="RTI106" s="41"/>
      <c r="RTJ106" s="41"/>
      <c r="RTK106" s="41"/>
      <c r="RTL106" s="41"/>
      <c r="RTM106" s="41"/>
      <c r="RTN106" s="41"/>
      <c r="RTO106" s="41"/>
      <c r="RTP106" s="41"/>
      <c r="RTQ106" s="41"/>
      <c r="RTR106" s="41"/>
      <c r="RTS106" s="41"/>
      <c r="RTT106" s="41"/>
      <c r="RTU106" s="41"/>
      <c r="RTV106" s="41"/>
      <c r="RTW106" s="41"/>
      <c r="RTX106" s="41"/>
      <c r="RTY106" s="41"/>
      <c r="RTZ106" s="41"/>
      <c r="RUA106" s="41"/>
      <c r="RUB106" s="41"/>
      <c r="RUC106" s="41"/>
      <c r="RUD106" s="41"/>
      <c r="RUE106" s="41"/>
      <c r="RUF106" s="41"/>
      <c r="RUG106" s="41"/>
      <c r="RUH106" s="41"/>
      <c r="RUI106" s="41"/>
      <c r="RUJ106" s="41"/>
      <c r="RUK106" s="41"/>
      <c r="RUL106" s="41"/>
      <c r="RUM106" s="41"/>
      <c r="RUN106" s="41"/>
      <c r="RUO106" s="41"/>
      <c r="RUP106" s="41"/>
      <c r="RUQ106" s="41"/>
      <c r="RUR106" s="41"/>
      <c r="RUS106" s="41"/>
      <c r="RUT106" s="41"/>
      <c r="RUU106" s="41"/>
      <c r="RUV106" s="41"/>
      <c r="RUW106" s="41"/>
      <c r="RUX106" s="41"/>
      <c r="RUY106" s="41"/>
      <c r="RUZ106" s="41"/>
      <c r="RVA106" s="41"/>
      <c r="RVB106" s="41"/>
      <c r="RVC106" s="41"/>
      <c r="RVD106" s="41"/>
      <c r="RVE106" s="41"/>
      <c r="RVF106" s="41"/>
      <c r="RVG106" s="41"/>
      <c r="RVH106" s="41"/>
      <c r="RVI106" s="41"/>
      <c r="RVJ106" s="41"/>
      <c r="RVK106" s="41"/>
      <c r="RVL106" s="41"/>
      <c r="RVM106" s="41"/>
      <c r="RVN106" s="41"/>
      <c r="RVO106" s="41"/>
      <c r="RVP106" s="41"/>
      <c r="RVQ106" s="41"/>
      <c r="RVR106" s="41"/>
      <c r="RVS106" s="41"/>
      <c r="RVT106" s="41"/>
      <c r="RVU106" s="41"/>
      <c r="RVV106" s="41"/>
      <c r="RVW106" s="41"/>
      <c r="RVX106" s="41"/>
      <c r="RVY106" s="41"/>
      <c r="RVZ106" s="41"/>
      <c r="RWA106" s="41"/>
      <c r="RWB106" s="41"/>
      <c r="RWC106" s="41"/>
      <c r="RWD106" s="41"/>
      <c r="RWE106" s="41"/>
      <c r="RWF106" s="41"/>
      <c r="RWG106" s="41"/>
      <c r="RWH106" s="41"/>
      <c r="RWI106" s="41"/>
      <c r="RWJ106" s="41"/>
      <c r="RWK106" s="41"/>
      <c r="RWL106" s="41"/>
      <c r="RWM106" s="41"/>
      <c r="RWN106" s="41"/>
      <c r="RWO106" s="41"/>
      <c r="RWP106" s="41"/>
      <c r="RWQ106" s="41"/>
      <c r="RWR106" s="41"/>
      <c r="RWS106" s="41"/>
      <c r="RWT106" s="41"/>
      <c r="RWU106" s="41"/>
      <c r="RWV106" s="41"/>
      <c r="RWW106" s="41"/>
      <c r="RWX106" s="41"/>
      <c r="RWY106" s="41"/>
      <c r="RWZ106" s="41"/>
      <c r="RXA106" s="41"/>
      <c r="RXB106" s="41"/>
      <c r="RXC106" s="41"/>
      <c r="RXD106" s="41"/>
      <c r="RXE106" s="41"/>
      <c r="RXF106" s="41"/>
      <c r="RXG106" s="41"/>
      <c r="RXH106" s="41"/>
      <c r="RXI106" s="41"/>
      <c r="RXJ106" s="41"/>
      <c r="RXK106" s="41"/>
      <c r="RXL106" s="41"/>
      <c r="RXM106" s="41"/>
      <c r="RXN106" s="41"/>
      <c r="RXO106" s="41"/>
      <c r="RXP106" s="41"/>
      <c r="RXQ106" s="41"/>
      <c r="RXR106" s="41"/>
      <c r="RXS106" s="41"/>
      <c r="RXT106" s="41"/>
      <c r="RXU106" s="41"/>
      <c r="RXV106" s="41"/>
      <c r="RXW106" s="41"/>
      <c r="RXX106" s="41"/>
      <c r="RXY106" s="41"/>
      <c r="RXZ106" s="41"/>
      <c r="RYA106" s="41"/>
      <c r="RYB106" s="41"/>
      <c r="RYC106" s="41"/>
      <c r="RYD106" s="41"/>
      <c r="RYE106" s="41"/>
      <c r="RYF106" s="41"/>
      <c r="RYG106" s="41"/>
      <c r="RYH106" s="41"/>
      <c r="RYI106" s="41"/>
      <c r="RYJ106" s="41"/>
      <c r="RYK106" s="41"/>
      <c r="RYL106" s="41"/>
      <c r="RYM106" s="41"/>
      <c r="RYN106" s="41"/>
      <c r="RYO106" s="41"/>
      <c r="RYP106" s="41"/>
      <c r="RYQ106" s="41"/>
      <c r="RYR106" s="41"/>
      <c r="RYS106" s="41"/>
      <c r="RYT106" s="41"/>
      <c r="RYU106" s="41"/>
      <c r="RYV106" s="41"/>
      <c r="RYW106" s="41"/>
      <c r="RYX106" s="41"/>
      <c r="RYY106" s="41"/>
      <c r="RYZ106" s="41"/>
      <c r="RZA106" s="41"/>
      <c r="RZB106" s="41"/>
      <c r="RZC106" s="41"/>
      <c r="RZD106" s="41"/>
      <c r="RZE106" s="41"/>
      <c r="RZF106" s="41"/>
      <c r="RZG106" s="41"/>
      <c r="RZH106" s="41"/>
      <c r="RZI106" s="41"/>
      <c r="RZJ106" s="41"/>
      <c r="RZK106" s="41"/>
      <c r="RZL106" s="41"/>
      <c r="RZM106" s="41"/>
      <c r="RZN106" s="41"/>
      <c r="RZO106" s="41"/>
      <c r="RZP106" s="41"/>
      <c r="RZQ106" s="41"/>
      <c r="RZR106" s="41"/>
      <c r="RZS106" s="41"/>
      <c r="RZT106" s="41"/>
      <c r="RZU106" s="41"/>
      <c r="RZV106" s="41"/>
      <c r="RZW106" s="41"/>
      <c r="RZX106" s="41"/>
      <c r="RZY106" s="41"/>
      <c r="RZZ106" s="41"/>
      <c r="SAA106" s="41"/>
      <c r="SAB106" s="41"/>
      <c r="SAC106" s="41"/>
      <c r="SAD106" s="41"/>
      <c r="SAE106" s="41"/>
      <c r="SAF106" s="41"/>
      <c r="SAG106" s="41"/>
      <c r="SAH106" s="41"/>
      <c r="SAI106" s="41"/>
      <c r="SAJ106" s="41"/>
      <c r="SAK106" s="41"/>
      <c r="SAL106" s="41"/>
      <c r="SAM106" s="41"/>
      <c r="SAN106" s="41"/>
      <c r="SAO106" s="41"/>
      <c r="SAP106" s="41"/>
      <c r="SAQ106" s="41"/>
      <c r="SAR106" s="41"/>
      <c r="SAS106" s="41"/>
      <c r="SAT106" s="41"/>
      <c r="SAU106" s="41"/>
      <c r="SAV106" s="41"/>
      <c r="SAW106" s="41"/>
      <c r="SAX106" s="41"/>
      <c r="SAY106" s="41"/>
      <c r="SAZ106" s="41"/>
      <c r="SBA106" s="41"/>
      <c r="SBB106" s="41"/>
      <c r="SBC106" s="41"/>
      <c r="SBD106" s="41"/>
      <c r="SBE106" s="41"/>
      <c r="SBF106" s="41"/>
      <c r="SBG106" s="41"/>
      <c r="SBH106" s="41"/>
      <c r="SBI106" s="41"/>
      <c r="SBJ106" s="41"/>
      <c r="SBK106" s="41"/>
      <c r="SBL106" s="41"/>
      <c r="SBM106" s="41"/>
      <c r="SBN106" s="41"/>
      <c r="SBO106" s="41"/>
      <c r="SBP106" s="41"/>
      <c r="SBQ106" s="41"/>
      <c r="SBR106" s="41"/>
      <c r="SBS106" s="41"/>
      <c r="SBT106" s="41"/>
      <c r="SBU106" s="41"/>
      <c r="SBV106" s="41"/>
      <c r="SBW106" s="41"/>
      <c r="SBX106" s="41"/>
      <c r="SBY106" s="41"/>
      <c r="SBZ106" s="41"/>
      <c r="SCA106" s="41"/>
      <c r="SCB106" s="41"/>
      <c r="SCC106" s="41"/>
      <c r="SCD106" s="41"/>
      <c r="SCE106" s="41"/>
      <c r="SCF106" s="41"/>
      <c r="SCG106" s="41"/>
      <c r="SCH106" s="41"/>
      <c r="SCI106" s="41"/>
      <c r="SCJ106" s="41"/>
      <c r="SCK106" s="41"/>
      <c r="SCL106" s="41"/>
      <c r="SCM106" s="41"/>
      <c r="SCN106" s="41"/>
      <c r="SCO106" s="41"/>
      <c r="SCP106" s="41"/>
      <c r="SCQ106" s="41"/>
      <c r="SCR106" s="41"/>
      <c r="SCS106" s="41"/>
      <c r="SCT106" s="41"/>
      <c r="SCU106" s="41"/>
      <c r="SCV106" s="41"/>
      <c r="SCW106" s="41"/>
      <c r="SCX106" s="41"/>
      <c r="SCY106" s="41"/>
      <c r="SCZ106" s="41"/>
      <c r="SDA106" s="41"/>
      <c r="SDB106" s="41"/>
      <c r="SDC106" s="41"/>
      <c r="SDD106" s="41"/>
      <c r="SDE106" s="41"/>
      <c r="SDF106" s="41"/>
      <c r="SDG106" s="41"/>
      <c r="SDH106" s="41"/>
      <c r="SDI106" s="41"/>
      <c r="SDJ106" s="41"/>
      <c r="SDK106" s="41"/>
      <c r="SDL106" s="41"/>
      <c r="SDM106" s="41"/>
      <c r="SDN106" s="41"/>
      <c r="SDO106" s="41"/>
      <c r="SDP106" s="41"/>
      <c r="SDQ106" s="41"/>
      <c r="SDR106" s="41"/>
      <c r="SDS106" s="41"/>
      <c r="SDT106" s="41"/>
      <c r="SDU106" s="41"/>
      <c r="SDV106" s="41"/>
      <c r="SDW106" s="41"/>
      <c r="SDX106" s="41"/>
      <c r="SDY106" s="41"/>
      <c r="SDZ106" s="41"/>
      <c r="SEA106" s="41"/>
      <c r="SEB106" s="41"/>
      <c r="SEC106" s="41"/>
      <c r="SED106" s="41"/>
      <c r="SEE106" s="41"/>
      <c r="SEF106" s="41"/>
      <c r="SEG106" s="41"/>
      <c r="SEH106" s="41"/>
      <c r="SEI106" s="41"/>
      <c r="SEJ106" s="41"/>
      <c r="SEK106" s="41"/>
      <c r="SEL106" s="41"/>
      <c r="SEM106" s="41"/>
      <c r="SEN106" s="41"/>
      <c r="SEO106" s="41"/>
      <c r="SEP106" s="41"/>
      <c r="SEQ106" s="41"/>
      <c r="SER106" s="41"/>
      <c r="SES106" s="41"/>
      <c r="SET106" s="41"/>
      <c r="SEU106" s="41"/>
      <c r="SEV106" s="41"/>
      <c r="SEW106" s="41"/>
      <c r="SEX106" s="41"/>
      <c r="SEY106" s="41"/>
      <c r="SEZ106" s="41"/>
      <c r="SFA106" s="41"/>
      <c r="SFB106" s="41"/>
      <c r="SFC106" s="41"/>
      <c r="SFD106" s="41"/>
      <c r="SFE106" s="41"/>
      <c r="SFF106" s="41"/>
      <c r="SFG106" s="41"/>
      <c r="SFH106" s="41"/>
      <c r="SFI106" s="41"/>
      <c r="SFJ106" s="41"/>
      <c r="SFK106" s="41"/>
      <c r="SFL106" s="41"/>
      <c r="SFM106" s="41"/>
      <c r="SFN106" s="41"/>
      <c r="SFO106" s="41"/>
      <c r="SFP106" s="41"/>
      <c r="SFQ106" s="41"/>
      <c r="SFR106" s="41"/>
      <c r="SFS106" s="41"/>
      <c r="SFT106" s="41"/>
      <c r="SFU106" s="41"/>
      <c r="SFV106" s="41"/>
      <c r="SFW106" s="41"/>
      <c r="SFX106" s="41"/>
      <c r="SFY106" s="41"/>
      <c r="SFZ106" s="41"/>
      <c r="SGA106" s="41"/>
      <c r="SGB106" s="41"/>
      <c r="SGC106" s="41"/>
      <c r="SGD106" s="41"/>
      <c r="SGE106" s="41"/>
      <c r="SGF106" s="41"/>
      <c r="SGG106" s="41"/>
      <c r="SGH106" s="41"/>
      <c r="SGI106" s="41"/>
      <c r="SGJ106" s="41"/>
      <c r="SGK106" s="41"/>
      <c r="SGL106" s="41"/>
      <c r="SGM106" s="41"/>
      <c r="SGN106" s="41"/>
      <c r="SGO106" s="41"/>
      <c r="SGP106" s="41"/>
      <c r="SGQ106" s="41"/>
      <c r="SGR106" s="41"/>
      <c r="SGS106" s="41"/>
      <c r="SGT106" s="41"/>
      <c r="SGU106" s="41"/>
      <c r="SGV106" s="41"/>
      <c r="SGW106" s="41"/>
      <c r="SGX106" s="41"/>
      <c r="SGY106" s="41"/>
      <c r="SGZ106" s="41"/>
      <c r="SHA106" s="41"/>
      <c r="SHB106" s="41"/>
      <c r="SHC106" s="41"/>
      <c r="SHD106" s="41"/>
      <c r="SHE106" s="41"/>
      <c r="SHF106" s="41"/>
      <c r="SHG106" s="41"/>
      <c r="SHH106" s="41"/>
      <c r="SHI106" s="41"/>
      <c r="SHJ106" s="41"/>
      <c r="SHK106" s="41"/>
      <c r="SHL106" s="41"/>
      <c r="SHM106" s="41"/>
      <c r="SHN106" s="41"/>
      <c r="SHO106" s="41"/>
      <c r="SHP106" s="41"/>
      <c r="SHQ106" s="41"/>
      <c r="SHR106" s="41"/>
      <c r="SHS106" s="41"/>
      <c r="SHT106" s="41"/>
      <c r="SHU106" s="41"/>
      <c r="SHV106" s="41"/>
      <c r="SHW106" s="41"/>
      <c r="SHX106" s="41"/>
      <c r="SHY106" s="41"/>
      <c r="SHZ106" s="41"/>
      <c r="SIA106" s="41"/>
      <c r="SIB106" s="41"/>
      <c r="SIC106" s="41"/>
      <c r="SID106" s="41"/>
      <c r="SIE106" s="41"/>
      <c r="SIF106" s="41"/>
      <c r="SIG106" s="41"/>
      <c r="SIH106" s="41"/>
      <c r="SII106" s="41"/>
      <c r="SIJ106" s="41"/>
      <c r="SIK106" s="41"/>
      <c r="SIL106" s="41"/>
      <c r="SIM106" s="41"/>
      <c r="SIN106" s="41"/>
      <c r="SIO106" s="41"/>
      <c r="SIP106" s="41"/>
      <c r="SIQ106" s="41"/>
      <c r="SIR106" s="41"/>
      <c r="SIS106" s="41"/>
      <c r="SIT106" s="41"/>
      <c r="SIU106" s="41"/>
      <c r="SIV106" s="41"/>
      <c r="SIW106" s="41"/>
      <c r="SIX106" s="41"/>
      <c r="SIY106" s="41"/>
      <c r="SIZ106" s="41"/>
      <c r="SJA106" s="41"/>
      <c r="SJB106" s="41"/>
      <c r="SJC106" s="41"/>
      <c r="SJD106" s="41"/>
      <c r="SJE106" s="41"/>
      <c r="SJF106" s="41"/>
      <c r="SJG106" s="41"/>
      <c r="SJH106" s="41"/>
      <c r="SJI106" s="41"/>
      <c r="SJJ106" s="41"/>
      <c r="SJK106" s="41"/>
      <c r="SJL106" s="41"/>
      <c r="SJM106" s="41"/>
      <c r="SJN106" s="41"/>
      <c r="SJO106" s="41"/>
      <c r="SJP106" s="41"/>
      <c r="SJQ106" s="41"/>
      <c r="SJR106" s="41"/>
      <c r="SJS106" s="41"/>
      <c r="SJT106" s="41"/>
      <c r="SJU106" s="41"/>
      <c r="SJV106" s="41"/>
      <c r="SJW106" s="41"/>
      <c r="SJX106" s="41"/>
      <c r="SJY106" s="41"/>
      <c r="SJZ106" s="41"/>
      <c r="SKA106" s="41"/>
      <c r="SKB106" s="41"/>
      <c r="SKC106" s="41"/>
      <c r="SKD106" s="41"/>
      <c r="SKE106" s="41"/>
      <c r="SKF106" s="41"/>
      <c r="SKG106" s="41"/>
      <c r="SKH106" s="41"/>
      <c r="SKI106" s="41"/>
      <c r="SKJ106" s="41"/>
      <c r="SKK106" s="41"/>
      <c r="SKL106" s="41"/>
      <c r="SKM106" s="41"/>
      <c r="SKN106" s="41"/>
      <c r="SKO106" s="41"/>
      <c r="SKP106" s="41"/>
      <c r="SKQ106" s="41"/>
      <c r="SKR106" s="41"/>
      <c r="SKS106" s="41"/>
      <c r="SKT106" s="41"/>
      <c r="SKU106" s="41"/>
      <c r="SKV106" s="41"/>
      <c r="SKW106" s="41"/>
      <c r="SKX106" s="41"/>
      <c r="SKY106" s="41"/>
      <c r="SKZ106" s="41"/>
      <c r="SLA106" s="41"/>
      <c r="SLB106" s="41"/>
      <c r="SLC106" s="41"/>
      <c r="SLD106" s="41"/>
      <c r="SLE106" s="41"/>
      <c r="SLF106" s="41"/>
      <c r="SLG106" s="41"/>
      <c r="SLH106" s="41"/>
      <c r="SLI106" s="41"/>
      <c r="SLJ106" s="41"/>
      <c r="SLK106" s="41"/>
      <c r="SLL106" s="41"/>
      <c r="SLM106" s="41"/>
      <c r="SLN106" s="41"/>
      <c r="SLO106" s="41"/>
      <c r="SLP106" s="41"/>
      <c r="SLQ106" s="41"/>
      <c r="SLR106" s="41"/>
      <c r="SLS106" s="41"/>
      <c r="SLT106" s="41"/>
      <c r="SLU106" s="41"/>
      <c r="SLV106" s="41"/>
      <c r="SLW106" s="41"/>
      <c r="SLX106" s="41"/>
      <c r="SLY106" s="41"/>
      <c r="SLZ106" s="41"/>
      <c r="SMA106" s="41"/>
      <c r="SMB106" s="41"/>
      <c r="SMC106" s="41"/>
      <c r="SMD106" s="41"/>
      <c r="SME106" s="41"/>
      <c r="SMF106" s="41"/>
      <c r="SMG106" s="41"/>
      <c r="SMH106" s="41"/>
      <c r="SMI106" s="41"/>
      <c r="SMJ106" s="41"/>
      <c r="SMK106" s="41"/>
      <c r="SML106" s="41"/>
      <c r="SMM106" s="41"/>
      <c r="SMN106" s="41"/>
      <c r="SMO106" s="41"/>
      <c r="SMP106" s="41"/>
      <c r="SMQ106" s="41"/>
      <c r="SMR106" s="41"/>
      <c r="SMS106" s="41"/>
      <c r="SMT106" s="41"/>
      <c r="SMU106" s="41"/>
      <c r="SMV106" s="41"/>
      <c r="SMW106" s="41"/>
      <c r="SMX106" s="41"/>
      <c r="SMY106" s="41"/>
      <c r="SMZ106" s="41"/>
      <c r="SNA106" s="41"/>
      <c r="SNB106" s="41"/>
      <c r="SNC106" s="41"/>
      <c r="SND106" s="41"/>
      <c r="SNE106" s="41"/>
      <c r="SNF106" s="41"/>
      <c r="SNG106" s="41"/>
      <c r="SNH106" s="41"/>
      <c r="SNI106" s="41"/>
      <c r="SNJ106" s="41"/>
      <c r="SNK106" s="41"/>
      <c r="SNL106" s="41"/>
      <c r="SNM106" s="41"/>
      <c r="SNN106" s="41"/>
      <c r="SNO106" s="41"/>
      <c r="SNP106" s="41"/>
      <c r="SNQ106" s="41"/>
      <c r="SNR106" s="41"/>
      <c r="SNS106" s="41"/>
      <c r="SNT106" s="41"/>
      <c r="SNU106" s="41"/>
      <c r="SNV106" s="41"/>
      <c r="SNW106" s="41"/>
      <c r="SNX106" s="41"/>
      <c r="SNY106" s="41"/>
      <c r="SNZ106" s="41"/>
      <c r="SOA106" s="41"/>
      <c r="SOB106" s="41"/>
      <c r="SOC106" s="41"/>
      <c r="SOD106" s="41"/>
      <c r="SOE106" s="41"/>
      <c r="SOF106" s="41"/>
      <c r="SOG106" s="41"/>
      <c r="SOH106" s="41"/>
      <c r="SOI106" s="41"/>
      <c r="SOJ106" s="41"/>
      <c r="SOK106" s="41"/>
      <c r="SOL106" s="41"/>
      <c r="SOM106" s="41"/>
      <c r="SON106" s="41"/>
      <c r="SOO106" s="41"/>
      <c r="SOP106" s="41"/>
      <c r="SOQ106" s="41"/>
      <c r="SOR106" s="41"/>
      <c r="SOS106" s="41"/>
      <c r="SOT106" s="41"/>
      <c r="SOU106" s="41"/>
      <c r="SOV106" s="41"/>
      <c r="SOW106" s="41"/>
      <c r="SOX106" s="41"/>
      <c r="SOY106" s="41"/>
      <c r="SOZ106" s="41"/>
      <c r="SPA106" s="41"/>
      <c r="SPB106" s="41"/>
      <c r="SPC106" s="41"/>
      <c r="SPD106" s="41"/>
      <c r="SPE106" s="41"/>
      <c r="SPF106" s="41"/>
      <c r="SPG106" s="41"/>
      <c r="SPH106" s="41"/>
      <c r="SPI106" s="41"/>
      <c r="SPJ106" s="41"/>
      <c r="SPK106" s="41"/>
      <c r="SPL106" s="41"/>
      <c r="SPM106" s="41"/>
      <c r="SPN106" s="41"/>
      <c r="SPO106" s="41"/>
      <c r="SPP106" s="41"/>
      <c r="SPQ106" s="41"/>
      <c r="SPR106" s="41"/>
      <c r="SPS106" s="41"/>
      <c r="SPT106" s="41"/>
      <c r="SPU106" s="41"/>
      <c r="SPV106" s="41"/>
      <c r="SPW106" s="41"/>
      <c r="SPX106" s="41"/>
      <c r="SPY106" s="41"/>
      <c r="SPZ106" s="41"/>
      <c r="SQA106" s="41"/>
      <c r="SQB106" s="41"/>
      <c r="SQC106" s="41"/>
      <c r="SQD106" s="41"/>
      <c r="SQE106" s="41"/>
      <c r="SQF106" s="41"/>
      <c r="SQG106" s="41"/>
      <c r="SQH106" s="41"/>
      <c r="SQI106" s="41"/>
      <c r="SQJ106" s="41"/>
      <c r="SQK106" s="41"/>
      <c r="SQL106" s="41"/>
      <c r="SQM106" s="41"/>
      <c r="SQN106" s="41"/>
      <c r="SQO106" s="41"/>
      <c r="SQP106" s="41"/>
      <c r="SQQ106" s="41"/>
      <c r="SQR106" s="41"/>
      <c r="SQS106" s="41"/>
      <c r="SQT106" s="41"/>
      <c r="SQU106" s="41"/>
      <c r="SQV106" s="41"/>
      <c r="SQW106" s="41"/>
      <c r="SQX106" s="41"/>
      <c r="SQY106" s="41"/>
      <c r="SQZ106" s="41"/>
      <c r="SRA106" s="41"/>
      <c r="SRB106" s="41"/>
      <c r="SRC106" s="41"/>
      <c r="SRD106" s="41"/>
      <c r="SRE106" s="41"/>
      <c r="SRF106" s="41"/>
      <c r="SRG106" s="41"/>
      <c r="SRH106" s="41"/>
      <c r="SRI106" s="41"/>
      <c r="SRJ106" s="41"/>
      <c r="SRK106" s="41"/>
      <c r="SRL106" s="41"/>
      <c r="SRM106" s="41"/>
      <c r="SRN106" s="41"/>
      <c r="SRO106" s="41"/>
      <c r="SRP106" s="41"/>
      <c r="SRQ106" s="41"/>
      <c r="SRR106" s="41"/>
      <c r="SRS106" s="41"/>
      <c r="SRT106" s="41"/>
      <c r="SRU106" s="41"/>
      <c r="SRV106" s="41"/>
      <c r="SRW106" s="41"/>
      <c r="SRX106" s="41"/>
      <c r="SRY106" s="41"/>
      <c r="SRZ106" s="41"/>
      <c r="SSA106" s="41"/>
      <c r="SSB106" s="41"/>
      <c r="SSC106" s="41"/>
      <c r="SSD106" s="41"/>
      <c r="SSE106" s="41"/>
      <c r="SSF106" s="41"/>
      <c r="SSG106" s="41"/>
      <c r="SSH106" s="41"/>
      <c r="SSI106" s="41"/>
      <c r="SSJ106" s="41"/>
      <c r="SSK106" s="41"/>
      <c r="SSL106" s="41"/>
      <c r="SSM106" s="41"/>
      <c r="SSN106" s="41"/>
      <c r="SSO106" s="41"/>
      <c r="SSP106" s="41"/>
      <c r="SSQ106" s="41"/>
      <c r="SSR106" s="41"/>
      <c r="SSS106" s="41"/>
      <c r="SST106" s="41"/>
      <c r="SSU106" s="41"/>
      <c r="SSV106" s="41"/>
      <c r="SSW106" s="41"/>
      <c r="SSX106" s="41"/>
      <c r="SSY106" s="41"/>
      <c r="SSZ106" s="41"/>
      <c r="STA106" s="41"/>
      <c r="STB106" s="41"/>
      <c r="STC106" s="41"/>
      <c r="STD106" s="41"/>
      <c r="STE106" s="41"/>
      <c r="STF106" s="41"/>
      <c r="STG106" s="41"/>
      <c r="STH106" s="41"/>
      <c r="STI106" s="41"/>
      <c r="STJ106" s="41"/>
      <c r="STK106" s="41"/>
      <c r="STL106" s="41"/>
      <c r="STM106" s="41"/>
      <c r="STN106" s="41"/>
      <c r="STO106" s="41"/>
      <c r="STP106" s="41"/>
      <c r="STQ106" s="41"/>
      <c r="STR106" s="41"/>
      <c r="STS106" s="41"/>
      <c r="STT106" s="41"/>
      <c r="STU106" s="41"/>
      <c r="STV106" s="41"/>
      <c r="STW106" s="41"/>
      <c r="STX106" s="41"/>
      <c r="STY106" s="41"/>
      <c r="STZ106" s="41"/>
      <c r="SUA106" s="41"/>
      <c r="SUB106" s="41"/>
      <c r="SUC106" s="41"/>
      <c r="SUD106" s="41"/>
      <c r="SUE106" s="41"/>
      <c r="SUF106" s="41"/>
      <c r="SUG106" s="41"/>
      <c r="SUH106" s="41"/>
      <c r="SUI106" s="41"/>
      <c r="SUJ106" s="41"/>
      <c r="SUK106" s="41"/>
      <c r="SUL106" s="41"/>
      <c r="SUM106" s="41"/>
      <c r="SUN106" s="41"/>
      <c r="SUO106" s="41"/>
      <c r="SUP106" s="41"/>
      <c r="SUQ106" s="41"/>
      <c r="SUR106" s="41"/>
      <c r="SUS106" s="41"/>
      <c r="SUT106" s="41"/>
      <c r="SUU106" s="41"/>
      <c r="SUV106" s="41"/>
      <c r="SUW106" s="41"/>
      <c r="SUX106" s="41"/>
      <c r="SUY106" s="41"/>
      <c r="SUZ106" s="41"/>
      <c r="SVA106" s="41"/>
      <c r="SVB106" s="41"/>
      <c r="SVC106" s="41"/>
      <c r="SVD106" s="41"/>
      <c r="SVE106" s="41"/>
      <c r="SVF106" s="41"/>
      <c r="SVG106" s="41"/>
      <c r="SVH106" s="41"/>
      <c r="SVI106" s="41"/>
      <c r="SVJ106" s="41"/>
      <c r="SVK106" s="41"/>
      <c r="SVL106" s="41"/>
      <c r="SVM106" s="41"/>
      <c r="SVN106" s="41"/>
      <c r="SVO106" s="41"/>
      <c r="SVP106" s="41"/>
      <c r="SVQ106" s="41"/>
      <c r="SVR106" s="41"/>
      <c r="SVS106" s="41"/>
      <c r="SVT106" s="41"/>
      <c r="SVU106" s="41"/>
      <c r="SVV106" s="41"/>
      <c r="SVW106" s="41"/>
      <c r="SVX106" s="41"/>
      <c r="SVY106" s="41"/>
      <c r="SVZ106" s="41"/>
      <c r="SWA106" s="41"/>
      <c r="SWB106" s="41"/>
      <c r="SWC106" s="41"/>
      <c r="SWD106" s="41"/>
      <c r="SWE106" s="41"/>
      <c r="SWF106" s="41"/>
      <c r="SWG106" s="41"/>
      <c r="SWH106" s="41"/>
      <c r="SWI106" s="41"/>
      <c r="SWJ106" s="41"/>
      <c r="SWK106" s="41"/>
      <c r="SWL106" s="41"/>
      <c r="SWM106" s="41"/>
      <c r="SWN106" s="41"/>
      <c r="SWO106" s="41"/>
      <c r="SWP106" s="41"/>
      <c r="SWQ106" s="41"/>
      <c r="SWR106" s="41"/>
      <c r="SWS106" s="41"/>
      <c r="SWT106" s="41"/>
      <c r="SWU106" s="41"/>
      <c r="SWV106" s="41"/>
      <c r="SWW106" s="41"/>
      <c r="SWX106" s="41"/>
      <c r="SWY106" s="41"/>
      <c r="SWZ106" s="41"/>
      <c r="SXA106" s="41"/>
      <c r="SXB106" s="41"/>
      <c r="SXC106" s="41"/>
      <c r="SXD106" s="41"/>
      <c r="SXE106" s="41"/>
      <c r="SXF106" s="41"/>
      <c r="SXG106" s="41"/>
      <c r="SXH106" s="41"/>
      <c r="SXI106" s="41"/>
      <c r="SXJ106" s="41"/>
      <c r="SXK106" s="41"/>
      <c r="SXL106" s="41"/>
      <c r="SXM106" s="41"/>
      <c r="SXN106" s="41"/>
      <c r="SXO106" s="41"/>
      <c r="SXP106" s="41"/>
      <c r="SXQ106" s="41"/>
      <c r="SXR106" s="41"/>
      <c r="SXS106" s="41"/>
      <c r="SXT106" s="41"/>
      <c r="SXU106" s="41"/>
      <c r="SXV106" s="41"/>
      <c r="SXW106" s="41"/>
      <c r="SXX106" s="41"/>
      <c r="SXY106" s="41"/>
      <c r="SXZ106" s="41"/>
      <c r="SYA106" s="41"/>
      <c r="SYB106" s="41"/>
      <c r="SYC106" s="41"/>
      <c r="SYD106" s="41"/>
      <c r="SYE106" s="41"/>
      <c r="SYF106" s="41"/>
      <c r="SYG106" s="41"/>
      <c r="SYH106" s="41"/>
      <c r="SYI106" s="41"/>
      <c r="SYJ106" s="41"/>
      <c r="SYK106" s="41"/>
      <c r="SYL106" s="41"/>
      <c r="SYM106" s="41"/>
      <c r="SYN106" s="41"/>
      <c r="SYO106" s="41"/>
      <c r="SYP106" s="41"/>
      <c r="SYQ106" s="41"/>
      <c r="SYR106" s="41"/>
      <c r="SYS106" s="41"/>
      <c r="SYT106" s="41"/>
      <c r="SYU106" s="41"/>
      <c r="SYV106" s="41"/>
      <c r="SYW106" s="41"/>
      <c r="SYX106" s="41"/>
      <c r="SYY106" s="41"/>
      <c r="SYZ106" s="41"/>
      <c r="SZA106" s="41"/>
      <c r="SZB106" s="41"/>
      <c r="SZC106" s="41"/>
      <c r="SZD106" s="41"/>
      <c r="SZE106" s="41"/>
      <c r="SZF106" s="41"/>
      <c r="SZG106" s="41"/>
      <c r="SZH106" s="41"/>
      <c r="SZI106" s="41"/>
      <c r="SZJ106" s="41"/>
      <c r="SZK106" s="41"/>
      <c r="SZL106" s="41"/>
      <c r="SZM106" s="41"/>
      <c r="SZN106" s="41"/>
      <c r="SZO106" s="41"/>
      <c r="SZP106" s="41"/>
      <c r="SZQ106" s="41"/>
      <c r="SZR106" s="41"/>
      <c r="SZS106" s="41"/>
      <c r="SZT106" s="41"/>
      <c r="SZU106" s="41"/>
      <c r="SZV106" s="41"/>
      <c r="SZW106" s="41"/>
      <c r="SZX106" s="41"/>
      <c r="SZY106" s="41"/>
      <c r="SZZ106" s="41"/>
      <c r="TAA106" s="41"/>
      <c r="TAB106" s="41"/>
      <c r="TAC106" s="41"/>
      <c r="TAD106" s="41"/>
      <c r="TAE106" s="41"/>
      <c r="TAF106" s="41"/>
      <c r="TAG106" s="41"/>
      <c r="TAH106" s="41"/>
      <c r="TAI106" s="41"/>
      <c r="TAJ106" s="41"/>
      <c r="TAK106" s="41"/>
      <c r="TAL106" s="41"/>
      <c r="TAM106" s="41"/>
      <c r="TAN106" s="41"/>
      <c r="TAO106" s="41"/>
      <c r="TAP106" s="41"/>
      <c r="TAQ106" s="41"/>
      <c r="TAR106" s="41"/>
      <c r="TAS106" s="41"/>
      <c r="TAT106" s="41"/>
      <c r="TAU106" s="41"/>
      <c r="TAV106" s="41"/>
      <c r="TAW106" s="41"/>
      <c r="TAX106" s="41"/>
      <c r="TAY106" s="41"/>
      <c r="TAZ106" s="41"/>
      <c r="TBA106" s="41"/>
      <c r="TBB106" s="41"/>
      <c r="TBC106" s="41"/>
      <c r="TBD106" s="41"/>
      <c r="TBE106" s="41"/>
      <c r="TBF106" s="41"/>
      <c r="TBG106" s="41"/>
      <c r="TBH106" s="41"/>
      <c r="TBI106" s="41"/>
      <c r="TBJ106" s="41"/>
      <c r="TBK106" s="41"/>
      <c r="TBL106" s="41"/>
      <c r="TBM106" s="41"/>
      <c r="TBN106" s="41"/>
      <c r="TBO106" s="41"/>
      <c r="TBP106" s="41"/>
      <c r="TBQ106" s="41"/>
      <c r="TBR106" s="41"/>
      <c r="TBS106" s="41"/>
      <c r="TBT106" s="41"/>
      <c r="TBU106" s="41"/>
      <c r="TBV106" s="41"/>
      <c r="TBW106" s="41"/>
      <c r="TBX106" s="41"/>
      <c r="TBY106" s="41"/>
      <c r="TBZ106" s="41"/>
      <c r="TCA106" s="41"/>
      <c r="TCB106" s="41"/>
      <c r="TCC106" s="41"/>
      <c r="TCD106" s="41"/>
      <c r="TCE106" s="41"/>
      <c r="TCF106" s="41"/>
      <c r="TCG106" s="41"/>
      <c r="TCH106" s="41"/>
      <c r="TCI106" s="41"/>
      <c r="TCJ106" s="41"/>
      <c r="TCK106" s="41"/>
      <c r="TCL106" s="41"/>
      <c r="TCM106" s="41"/>
      <c r="TCN106" s="41"/>
      <c r="TCO106" s="41"/>
      <c r="TCP106" s="41"/>
      <c r="TCQ106" s="41"/>
      <c r="TCR106" s="41"/>
      <c r="TCS106" s="41"/>
      <c r="TCT106" s="41"/>
      <c r="TCU106" s="41"/>
      <c r="TCV106" s="41"/>
      <c r="TCW106" s="41"/>
      <c r="TCX106" s="41"/>
      <c r="TCY106" s="41"/>
      <c r="TCZ106" s="41"/>
      <c r="TDA106" s="41"/>
      <c r="TDB106" s="41"/>
      <c r="TDC106" s="41"/>
      <c r="TDD106" s="41"/>
      <c r="TDE106" s="41"/>
      <c r="TDF106" s="41"/>
      <c r="TDG106" s="41"/>
      <c r="TDH106" s="41"/>
      <c r="TDI106" s="41"/>
      <c r="TDJ106" s="41"/>
      <c r="TDK106" s="41"/>
      <c r="TDL106" s="41"/>
      <c r="TDM106" s="41"/>
      <c r="TDN106" s="41"/>
      <c r="TDO106" s="41"/>
      <c r="TDP106" s="41"/>
      <c r="TDQ106" s="41"/>
      <c r="TDR106" s="41"/>
      <c r="TDS106" s="41"/>
      <c r="TDT106" s="41"/>
      <c r="TDU106" s="41"/>
      <c r="TDV106" s="41"/>
      <c r="TDW106" s="41"/>
      <c r="TDX106" s="41"/>
      <c r="TDY106" s="41"/>
      <c r="TDZ106" s="41"/>
      <c r="TEA106" s="41"/>
      <c r="TEB106" s="41"/>
      <c r="TEC106" s="41"/>
      <c r="TED106" s="41"/>
      <c r="TEE106" s="41"/>
      <c r="TEF106" s="41"/>
      <c r="TEG106" s="41"/>
      <c r="TEH106" s="41"/>
      <c r="TEI106" s="41"/>
      <c r="TEJ106" s="41"/>
      <c r="TEK106" s="41"/>
      <c r="TEL106" s="41"/>
      <c r="TEM106" s="41"/>
      <c r="TEN106" s="41"/>
      <c r="TEO106" s="41"/>
      <c r="TEP106" s="41"/>
      <c r="TEQ106" s="41"/>
      <c r="TER106" s="41"/>
      <c r="TES106" s="41"/>
      <c r="TET106" s="41"/>
      <c r="TEU106" s="41"/>
      <c r="TEV106" s="41"/>
      <c r="TEW106" s="41"/>
      <c r="TEX106" s="41"/>
      <c r="TEY106" s="41"/>
      <c r="TEZ106" s="41"/>
      <c r="TFA106" s="41"/>
      <c r="TFB106" s="41"/>
      <c r="TFC106" s="41"/>
      <c r="TFD106" s="41"/>
      <c r="TFE106" s="41"/>
      <c r="TFF106" s="41"/>
      <c r="TFG106" s="41"/>
      <c r="TFH106" s="41"/>
      <c r="TFI106" s="41"/>
      <c r="TFJ106" s="41"/>
      <c r="TFK106" s="41"/>
      <c r="TFL106" s="41"/>
      <c r="TFM106" s="41"/>
      <c r="TFN106" s="41"/>
      <c r="TFO106" s="41"/>
      <c r="TFP106" s="41"/>
      <c r="TFQ106" s="41"/>
      <c r="TFR106" s="41"/>
      <c r="TFS106" s="41"/>
      <c r="TFT106" s="41"/>
      <c r="TFU106" s="41"/>
      <c r="TFV106" s="41"/>
      <c r="TFW106" s="41"/>
      <c r="TFX106" s="41"/>
      <c r="TFY106" s="41"/>
      <c r="TFZ106" s="41"/>
      <c r="TGA106" s="41"/>
      <c r="TGB106" s="41"/>
      <c r="TGC106" s="41"/>
      <c r="TGD106" s="41"/>
      <c r="TGE106" s="41"/>
      <c r="TGF106" s="41"/>
      <c r="TGG106" s="41"/>
      <c r="TGH106" s="41"/>
      <c r="TGI106" s="41"/>
      <c r="TGJ106" s="41"/>
      <c r="TGK106" s="41"/>
      <c r="TGL106" s="41"/>
      <c r="TGM106" s="41"/>
      <c r="TGN106" s="41"/>
      <c r="TGO106" s="41"/>
      <c r="TGP106" s="41"/>
      <c r="TGQ106" s="41"/>
      <c r="TGR106" s="41"/>
      <c r="TGS106" s="41"/>
      <c r="TGT106" s="41"/>
      <c r="TGU106" s="41"/>
      <c r="TGV106" s="41"/>
      <c r="TGW106" s="41"/>
      <c r="TGX106" s="41"/>
      <c r="TGY106" s="41"/>
      <c r="TGZ106" s="41"/>
      <c r="THA106" s="41"/>
      <c r="THB106" s="41"/>
      <c r="THC106" s="41"/>
      <c r="THD106" s="41"/>
      <c r="THE106" s="41"/>
      <c r="THF106" s="41"/>
      <c r="THG106" s="41"/>
      <c r="THH106" s="41"/>
      <c r="THI106" s="41"/>
      <c r="THJ106" s="41"/>
      <c r="THK106" s="41"/>
      <c r="THL106" s="41"/>
      <c r="THM106" s="41"/>
      <c r="THN106" s="41"/>
      <c r="THO106" s="41"/>
      <c r="THP106" s="41"/>
      <c r="THQ106" s="41"/>
      <c r="THR106" s="41"/>
      <c r="THS106" s="41"/>
      <c r="THT106" s="41"/>
      <c r="THU106" s="41"/>
      <c r="THV106" s="41"/>
      <c r="THW106" s="41"/>
      <c r="THX106" s="41"/>
      <c r="THY106" s="41"/>
      <c r="THZ106" s="41"/>
      <c r="TIA106" s="41"/>
      <c r="TIB106" s="41"/>
      <c r="TIC106" s="41"/>
      <c r="TID106" s="41"/>
      <c r="TIE106" s="41"/>
      <c r="TIF106" s="41"/>
      <c r="TIG106" s="41"/>
      <c r="TIH106" s="41"/>
      <c r="TII106" s="41"/>
      <c r="TIJ106" s="41"/>
      <c r="TIK106" s="41"/>
      <c r="TIL106" s="41"/>
      <c r="TIM106" s="41"/>
      <c r="TIN106" s="41"/>
      <c r="TIO106" s="41"/>
      <c r="TIP106" s="41"/>
      <c r="TIQ106" s="41"/>
      <c r="TIR106" s="41"/>
      <c r="TIS106" s="41"/>
      <c r="TIT106" s="41"/>
      <c r="TIU106" s="41"/>
      <c r="TIV106" s="41"/>
      <c r="TIW106" s="41"/>
      <c r="TIX106" s="41"/>
      <c r="TIY106" s="41"/>
      <c r="TIZ106" s="41"/>
      <c r="TJA106" s="41"/>
      <c r="TJB106" s="41"/>
      <c r="TJC106" s="41"/>
      <c r="TJD106" s="41"/>
      <c r="TJE106" s="41"/>
      <c r="TJF106" s="41"/>
      <c r="TJG106" s="41"/>
      <c r="TJH106" s="41"/>
      <c r="TJI106" s="41"/>
      <c r="TJJ106" s="41"/>
      <c r="TJK106" s="41"/>
      <c r="TJL106" s="41"/>
      <c r="TJM106" s="41"/>
      <c r="TJN106" s="41"/>
      <c r="TJO106" s="41"/>
      <c r="TJP106" s="41"/>
      <c r="TJQ106" s="41"/>
      <c r="TJR106" s="41"/>
      <c r="TJS106" s="41"/>
      <c r="TJT106" s="41"/>
      <c r="TJU106" s="41"/>
      <c r="TJV106" s="41"/>
      <c r="TJW106" s="41"/>
      <c r="TJX106" s="41"/>
      <c r="TJY106" s="41"/>
      <c r="TJZ106" s="41"/>
      <c r="TKA106" s="41"/>
      <c r="TKB106" s="41"/>
      <c r="TKC106" s="41"/>
      <c r="TKD106" s="41"/>
      <c r="TKE106" s="41"/>
      <c r="TKF106" s="41"/>
      <c r="TKG106" s="41"/>
      <c r="TKH106" s="41"/>
      <c r="TKI106" s="41"/>
      <c r="TKJ106" s="41"/>
      <c r="TKK106" s="41"/>
      <c r="TKL106" s="41"/>
      <c r="TKM106" s="41"/>
      <c r="TKN106" s="41"/>
      <c r="TKO106" s="41"/>
      <c r="TKP106" s="41"/>
      <c r="TKQ106" s="41"/>
      <c r="TKR106" s="41"/>
      <c r="TKS106" s="41"/>
      <c r="TKT106" s="41"/>
      <c r="TKU106" s="41"/>
      <c r="TKV106" s="41"/>
      <c r="TKW106" s="41"/>
      <c r="TKX106" s="41"/>
      <c r="TKY106" s="41"/>
      <c r="TKZ106" s="41"/>
      <c r="TLA106" s="41"/>
      <c r="TLB106" s="41"/>
      <c r="TLC106" s="41"/>
      <c r="TLD106" s="41"/>
      <c r="TLE106" s="41"/>
      <c r="TLF106" s="41"/>
      <c r="TLG106" s="41"/>
      <c r="TLH106" s="41"/>
      <c r="TLI106" s="41"/>
      <c r="TLJ106" s="41"/>
      <c r="TLK106" s="41"/>
      <c r="TLL106" s="41"/>
      <c r="TLM106" s="41"/>
      <c r="TLN106" s="41"/>
      <c r="TLO106" s="41"/>
      <c r="TLP106" s="41"/>
      <c r="TLQ106" s="41"/>
      <c r="TLR106" s="41"/>
      <c r="TLS106" s="41"/>
      <c r="TLT106" s="41"/>
      <c r="TLU106" s="41"/>
      <c r="TLV106" s="41"/>
      <c r="TLW106" s="41"/>
      <c r="TLX106" s="41"/>
      <c r="TLY106" s="41"/>
      <c r="TLZ106" s="41"/>
      <c r="TMA106" s="41"/>
      <c r="TMB106" s="41"/>
      <c r="TMC106" s="41"/>
      <c r="TMD106" s="41"/>
      <c r="TME106" s="41"/>
      <c r="TMF106" s="41"/>
      <c r="TMG106" s="41"/>
      <c r="TMH106" s="41"/>
      <c r="TMI106" s="41"/>
      <c r="TMJ106" s="41"/>
      <c r="TMK106" s="41"/>
      <c r="TML106" s="41"/>
      <c r="TMM106" s="41"/>
      <c r="TMN106" s="41"/>
      <c r="TMO106" s="41"/>
      <c r="TMP106" s="41"/>
      <c r="TMQ106" s="41"/>
      <c r="TMR106" s="41"/>
      <c r="TMS106" s="41"/>
      <c r="TMT106" s="41"/>
      <c r="TMU106" s="41"/>
      <c r="TMV106" s="41"/>
      <c r="TMW106" s="41"/>
      <c r="TMX106" s="41"/>
      <c r="TMY106" s="41"/>
      <c r="TMZ106" s="41"/>
      <c r="TNA106" s="41"/>
      <c r="TNB106" s="41"/>
      <c r="TNC106" s="41"/>
      <c r="TND106" s="41"/>
      <c r="TNE106" s="41"/>
      <c r="TNF106" s="41"/>
      <c r="TNG106" s="41"/>
      <c r="TNH106" s="41"/>
      <c r="TNI106" s="41"/>
      <c r="TNJ106" s="41"/>
      <c r="TNK106" s="41"/>
      <c r="TNL106" s="41"/>
      <c r="TNM106" s="41"/>
      <c r="TNN106" s="41"/>
      <c r="TNO106" s="41"/>
      <c r="TNP106" s="41"/>
      <c r="TNQ106" s="41"/>
      <c r="TNR106" s="41"/>
      <c r="TNS106" s="41"/>
      <c r="TNT106" s="41"/>
      <c r="TNU106" s="41"/>
      <c r="TNV106" s="41"/>
      <c r="TNW106" s="41"/>
      <c r="TNX106" s="41"/>
      <c r="TNY106" s="41"/>
      <c r="TNZ106" s="41"/>
      <c r="TOA106" s="41"/>
      <c r="TOB106" s="41"/>
      <c r="TOC106" s="41"/>
      <c r="TOD106" s="41"/>
      <c r="TOE106" s="41"/>
      <c r="TOF106" s="41"/>
      <c r="TOG106" s="41"/>
      <c r="TOH106" s="41"/>
      <c r="TOI106" s="41"/>
      <c r="TOJ106" s="41"/>
      <c r="TOK106" s="41"/>
      <c r="TOL106" s="41"/>
      <c r="TOM106" s="41"/>
      <c r="TON106" s="41"/>
      <c r="TOO106" s="41"/>
      <c r="TOP106" s="41"/>
      <c r="TOQ106" s="41"/>
      <c r="TOR106" s="41"/>
      <c r="TOS106" s="41"/>
      <c r="TOT106" s="41"/>
      <c r="TOU106" s="41"/>
      <c r="TOV106" s="41"/>
      <c r="TOW106" s="41"/>
      <c r="TOX106" s="41"/>
      <c r="TOY106" s="41"/>
      <c r="TOZ106" s="41"/>
      <c r="TPA106" s="41"/>
      <c r="TPB106" s="41"/>
      <c r="TPC106" s="41"/>
      <c r="TPD106" s="41"/>
      <c r="TPE106" s="41"/>
      <c r="TPF106" s="41"/>
      <c r="TPG106" s="41"/>
      <c r="TPH106" s="41"/>
      <c r="TPI106" s="41"/>
      <c r="TPJ106" s="41"/>
      <c r="TPK106" s="41"/>
      <c r="TPL106" s="41"/>
      <c r="TPM106" s="41"/>
      <c r="TPN106" s="41"/>
      <c r="TPO106" s="41"/>
      <c r="TPP106" s="41"/>
      <c r="TPQ106" s="41"/>
      <c r="TPR106" s="41"/>
      <c r="TPS106" s="41"/>
      <c r="TPT106" s="41"/>
      <c r="TPU106" s="41"/>
      <c r="TPV106" s="41"/>
      <c r="TPW106" s="41"/>
      <c r="TPX106" s="41"/>
      <c r="TPY106" s="41"/>
      <c r="TPZ106" s="41"/>
      <c r="TQA106" s="41"/>
      <c r="TQB106" s="41"/>
      <c r="TQC106" s="41"/>
      <c r="TQD106" s="41"/>
      <c r="TQE106" s="41"/>
      <c r="TQF106" s="41"/>
      <c r="TQG106" s="41"/>
      <c r="TQH106" s="41"/>
      <c r="TQI106" s="41"/>
      <c r="TQJ106" s="41"/>
      <c r="TQK106" s="41"/>
      <c r="TQL106" s="41"/>
      <c r="TQM106" s="41"/>
      <c r="TQN106" s="41"/>
      <c r="TQO106" s="41"/>
      <c r="TQP106" s="41"/>
      <c r="TQQ106" s="41"/>
      <c r="TQR106" s="41"/>
      <c r="TQS106" s="41"/>
      <c r="TQT106" s="41"/>
      <c r="TQU106" s="41"/>
      <c r="TQV106" s="41"/>
      <c r="TQW106" s="41"/>
      <c r="TQX106" s="41"/>
      <c r="TQY106" s="41"/>
      <c r="TQZ106" s="41"/>
      <c r="TRA106" s="41"/>
      <c r="TRB106" s="41"/>
      <c r="TRC106" s="41"/>
      <c r="TRD106" s="41"/>
      <c r="TRE106" s="41"/>
      <c r="TRF106" s="41"/>
      <c r="TRG106" s="41"/>
      <c r="TRH106" s="41"/>
      <c r="TRI106" s="41"/>
      <c r="TRJ106" s="41"/>
      <c r="TRK106" s="41"/>
      <c r="TRL106" s="41"/>
      <c r="TRM106" s="41"/>
      <c r="TRN106" s="41"/>
      <c r="TRO106" s="41"/>
      <c r="TRP106" s="41"/>
      <c r="TRQ106" s="41"/>
      <c r="TRR106" s="41"/>
      <c r="TRS106" s="41"/>
      <c r="TRT106" s="41"/>
      <c r="TRU106" s="41"/>
      <c r="TRV106" s="41"/>
      <c r="TRW106" s="41"/>
      <c r="TRX106" s="41"/>
      <c r="TRY106" s="41"/>
      <c r="TRZ106" s="41"/>
      <c r="TSA106" s="41"/>
      <c r="TSB106" s="41"/>
      <c r="TSC106" s="41"/>
      <c r="TSD106" s="41"/>
      <c r="TSE106" s="41"/>
      <c r="TSF106" s="41"/>
      <c r="TSG106" s="41"/>
      <c r="TSH106" s="41"/>
      <c r="TSI106" s="41"/>
      <c r="TSJ106" s="41"/>
      <c r="TSK106" s="41"/>
      <c r="TSL106" s="41"/>
      <c r="TSM106" s="41"/>
      <c r="TSN106" s="41"/>
      <c r="TSO106" s="41"/>
      <c r="TSP106" s="41"/>
      <c r="TSQ106" s="41"/>
      <c r="TSR106" s="41"/>
      <c r="TSS106" s="41"/>
      <c r="TST106" s="41"/>
      <c r="TSU106" s="41"/>
      <c r="TSV106" s="41"/>
      <c r="TSW106" s="41"/>
      <c r="TSX106" s="41"/>
      <c r="TSY106" s="41"/>
      <c r="TSZ106" s="41"/>
      <c r="TTA106" s="41"/>
      <c r="TTB106" s="41"/>
      <c r="TTC106" s="41"/>
      <c r="TTD106" s="41"/>
      <c r="TTE106" s="41"/>
      <c r="TTF106" s="41"/>
      <c r="TTG106" s="41"/>
      <c r="TTH106" s="41"/>
      <c r="TTI106" s="41"/>
      <c r="TTJ106" s="41"/>
      <c r="TTK106" s="41"/>
      <c r="TTL106" s="41"/>
      <c r="TTM106" s="41"/>
      <c r="TTN106" s="41"/>
      <c r="TTO106" s="41"/>
      <c r="TTP106" s="41"/>
      <c r="TTQ106" s="41"/>
      <c r="TTR106" s="41"/>
      <c r="TTS106" s="41"/>
      <c r="TTT106" s="41"/>
      <c r="TTU106" s="41"/>
      <c r="TTV106" s="41"/>
      <c r="TTW106" s="41"/>
      <c r="TTX106" s="41"/>
      <c r="TTY106" s="41"/>
      <c r="TTZ106" s="41"/>
      <c r="TUA106" s="41"/>
      <c r="TUB106" s="41"/>
      <c r="TUC106" s="41"/>
      <c r="TUD106" s="41"/>
      <c r="TUE106" s="41"/>
      <c r="TUF106" s="41"/>
      <c r="TUG106" s="41"/>
      <c r="TUH106" s="41"/>
      <c r="TUI106" s="41"/>
      <c r="TUJ106" s="41"/>
      <c r="TUK106" s="41"/>
      <c r="TUL106" s="41"/>
      <c r="TUM106" s="41"/>
      <c r="TUN106" s="41"/>
      <c r="TUO106" s="41"/>
      <c r="TUP106" s="41"/>
      <c r="TUQ106" s="41"/>
      <c r="TUR106" s="41"/>
      <c r="TUS106" s="41"/>
      <c r="TUT106" s="41"/>
      <c r="TUU106" s="41"/>
      <c r="TUV106" s="41"/>
      <c r="TUW106" s="41"/>
      <c r="TUX106" s="41"/>
      <c r="TUY106" s="41"/>
      <c r="TUZ106" s="41"/>
      <c r="TVA106" s="41"/>
      <c r="TVB106" s="41"/>
      <c r="TVC106" s="41"/>
      <c r="TVD106" s="41"/>
      <c r="TVE106" s="41"/>
      <c r="TVF106" s="41"/>
      <c r="TVG106" s="41"/>
      <c r="TVH106" s="41"/>
      <c r="TVI106" s="41"/>
      <c r="TVJ106" s="41"/>
      <c r="TVK106" s="41"/>
      <c r="TVL106" s="41"/>
      <c r="TVM106" s="41"/>
      <c r="TVN106" s="41"/>
      <c r="TVO106" s="41"/>
      <c r="TVP106" s="41"/>
      <c r="TVQ106" s="41"/>
      <c r="TVR106" s="41"/>
      <c r="TVS106" s="41"/>
      <c r="TVT106" s="41"/>
      <c r="TVU106" s="41"/>
      <c r="TVV106" s="41"/>
      <c r="TVW106" s="41"/>
      <c r="TVX106" s="41"/>
      <c r="TVY106" s="41"/>
      <c r="TVZ106" s="41"/>
      <c r="TWA106" s="41"/>
      <c r="TWB106" s="41"/>
      <c r="TWC106" s="41"/>
      <c r="TWD106" s="41"/>
      <c r="TWE106" s="41"/>
      <c r="TWF106" s="41"/>
      <c r="TWG106" s="41"/>
      <c r="TWH106" s="41"/>
      <c r="TWI106" s="41"/>
      <c r="TWJ106" s="41"/>
      <c r="TWK106" s="41"/>
      <c r="TWL106" s="41"/>
      <c r="TWM106" s="41"/>
      <c r="TWN106" s="41"/>
      <c r="TWO106" s="41"/>
      <c r="TWP106" s="41"/>
      <c r="TWQ106" s="41"/>
      <c r="TWR106" s="41"/>
      <c r="TWS106" s="41"/>
      <c r="TWT106" s="41"/>
      <c r="TWU106" s="41"/>
      <c r="TWV106" s="41"/>
      <c r="TWW106" s="41"/>
      <c r="TWX106" s="41"/>
      <c r="TWY106" s="41"/>
      <c r="TWZ106" s="41"/>
      <c r="TXA106" s="41"/>
      <c r="TXB106" s="41"/>
      <c r="TXC106" s="41"/>
      <c r="TXD106" s="41"/>
      <c r="TXE106" s="41"/>
      <c r="TXF106" s="41"/>
      <c r="TXG106" s="41"/>
      <c r="TXH106" s="41"/>
      <c r="TXI106" s="41"/>
      <c r="TXJ106" s="41"/>
      <c r="TXK106" s="41"/>
      <c r="TXL106" s="41"/>
      <c r="TXM106" s="41"/>
      <c r="TXN106" s="41"/>
      <c r="TXO106" s="41"/>
      <c r="TXP106" s="41"/>
      <c r="TXQ106" s="41"/>
      <c r="TXR106" s="41"/>
      <c r="TXS106" s="41"/>
      <c r="TXT106" s="41"/>
      <c r="TXU106" s="41"/>
      <c r="TXV106" s="41"/>
      <c r="TXW106" s="41"/>
      <c r="TXX106" s="41"/>
      <c r="TXY106" s="41"/>
      <c r="TXZ106" s="41"/>
      <c r="TYA106" s="41"/>
      <c r="TYB106" s="41"/>
      <c r="TYC106" s="41"/>
      <c r="TYD106" s="41"/>
      <c r="TYE106" s="41"/>
      <c r="TYF106" s="41"/>
      <c r="TYG106" s="41"/>
      <c r="TYH106" s="41"/>
      <c r="TYI106" s="41"/>
      <c r="TYJ106" s="41"/>
      <c r="TYK106" s="41"/>
      <c r="TYL106" s="41"/>
      <c r="TYM106" s="41"/>
      <c r="TYN106" s="41"/>
      <c r="TYO106" s="41"/>
      <c r="TYP106" s="41"/>
      <c r="TYQ106" s="41"/>
      <c r="TYR106" s="41"/>
      <c r="TYS106" s="41"/>
      <c r="TYT106" s="41"/>
      <c r="TYU106" s="41"/>
      <c r="TYV106" s="41"/>
      <c r="TYW106" s="41"/>
      <c r="TYX106" s="41"/>
      <c r="TYY106" s="41"/>
      <c r="TYZ106" s="41"/>
      <c r="TZA106" s="41"/>
      <c r="TZB106" s="41"/>
      <c r="TZC106" s="41"/>
      <c r="TZD106" s="41"/>
      <c r="TZE106" s="41"/>
      <c r="TZF106" s="41"/>
      <c r="TZG106" s="41"/>
      <c r="TZH106" s="41"/>
      <c r="TZI106" s="41"/>
      <c r="TZJ106" s="41"/>
      <c r="TZK106" s="41"/>
      <c r="TZL106" s="41"/>
      <c r="TZM106" s="41"/>
      <c r="TZN106" s="41"/>
      <c r="TZO106" s="41"/>
      <c r="TZP106" s="41"/>
      <c r="TZQ106" s="41"/>
      <c r="TZR106" s="41"/>
      <c r="TZS106" s="41"/>
      <c r="TZT106" s="41"/>
      <c r="TZU106" s="41"/>
      <c r="TZV106" s="41"/>
      <c r="TZW106" s="41"/>
      <c r="TZX106" s="41"/>
      <c r="TZY106" s="41"/>
      <c r="TZZ106" s="41"/>
      <c r="UAA106" s="41"/>
      <c r="UAB106" s="41"/>
      <c r="UAC106" s="41"/>
      <c r="UAD106" s="41"/>
      <c r="UAE106" s="41"/>
      <c r="UAF106" s="41"/>
      <c r="UAG106" s="41"/>
      <c r="UAH106" s="41"/>
      <c r="UAI106" s="41"/>
      <c r="UAJ106" s="41"/>
      <c r="UAK106" s="41"/>
      <c r="UAL106" s="41"/>
      <c r="UAM106" s="41"/>
      <c r="UAN106" s="41"/>
      <c r="UAO106" s="41"/>
      <c r="UAP106" s="41"/>
      <c r="UAQ106" s="41"/>
      <c r="UAR106" s="41"/>
      <c r="UAS106" s="41"/>
      <c r="UAT106" s="41"/>
      <c r="UAU106" s="41"/>
      <c r="UAV106" s="41"/>
      <c r="UAW106" s="41"/>
      <c r="UAX106" s="41"/>
      <c r="UAY106" s="41"/>
      <c r="UAZ106" s="41"/>
      <c r="UBA106" s="41"/>
      <c r="UBB106" s="41"/>
      <c r="UBC106" s="41"/>
      <c r="UBD106" s="41"/>
      <c r="UBE106" s="41"/>
      <c r="UBF106" s="41"/>
      <c r="UBG106" s="41"/>
      <c r="UBH106" s="41"/>
      <c r="UBI106" s="41"/>
      <c r="UBJ106" s="41"/>
      <c r="UBK106" s="41"/>
      <c r="UBL106" s="41"/>
      <c r="UBM106" s="41"/>
      <c r="UBN106" s="41"/>
      <c r="UBO106" s="41"/>
      <c r="UBP106" s="41"/>
      <c r="UBQ106" s="41"/>
      <c r="UBR106" s="41"/>
      <c r="UBS106" s="41"/>
      <c r="UBT106" s="41"/>
      <c r="UBU106" s="41"/>
      <c r="UBV106" s="41"/>
      <c r="UBW106" s="41"/>
      <c r="UBX106" s="41"/>
      <c r="UBY106" s="41"/>
      <c r="UBZ106" s="41"/>
      <c r="UCA106" s="41"/>
      <c r="UCB106" s="41"/>
      <c r="UCC106" s="41"/>
      <c r="UCD106" s="41"/>
      <c r="UCE106" s="41"/>
      <c r="UCF106" s="41"/>
      <c r="UCG106" s="41"/>
      <c r="UCH106" s="41"/>
      <c r="UCI106" s="41"/>
      <c r="UCJ106" s="41"/>
      <c r="UCK106" s="41"/>
      <c r="UCL106" s="41"/>
      <c r="UCM106" s="41"/>
      <c r="UCN106" s="41"/>
      <c r="UCO106" s="41"/>
      <c r="UCP106" s="41"/>
      <c r="UCQ106" s="41"/>
      <c r="UCR106" s="41"/>
      <c r="UCS106" s="41"/>
      <c r="UCT106" s="41"/>
      <c r="UCU106" s="41"/>
      <c r="UCV106" s="41"/>
      <c r="UCW106" s="41"/>
      <c r="UCX106" s="41"/>
      <c r="UCY106" s="41"/>
      <c r="UCZ106" s="41"/>
      <c r="UDA106" s="41"/>
      <c r="UDB106" s="41"/>
      <c r="UDC106" s="41"/>
      <c r="UDD106" s="41"/>
      <c r="UDE106" s="41"/>
      <c r="UDF106" s="41"/>
      <c r="UDG106" s="41"/>
      <c r="UDH106" s="41"/>
      <c r="UDI106" s="41"/>
      <c r="UDJ106" s="41"/>
      <c r="UDK106" s="41"/>
      <c r="UDL106" s="41"/>
      <c r="UDM106" s="41"/>
      <c r="UDN106" s="41"/>
      <c r="UDO106" s="41"/>
      <c r="UDP106" s="41"/>
      <c r="UDQ106" s="41"/>
      <c r="UDR106" s="41"/>
      <c r="UDS106" s="41"/>
      <c r="UDT106" s="41"/>
      <c r="UDU106" s="41"/>
      <c r="UDV106" s="41"/>
      <c r="UDW106" s="41"/>
      <c r="UDX106" s="41"/>
      <c r="UDY106" s="41"/>
      <c r="UDZ106" s="41"/>
      <c r="UEA106" s="41"/>
      <c r="UEB106" s="41"/>
      <c r="UEC106" s="41"/>
      <c r="UED106" s="41"/>
      <c r="UEE106" s="41"/>
      <c r="UEF106" s="41"/>
      <c r="UEG106" s="41"/>
      <c r="UEH106" s="41"/>
      <c r="UEI106" s="41"/>
      <c r="UEJ106" s="41"/>
      <c r="UEK106" s="41"/>
      <c r="UEL106" s="41"/>
      <c r="UEM106" s="41"/>
      <c r="UEN106" s="41"/>
      <c r="UEO106" s="41"/>
      <c r="UEP106" s="41"/>
      <c r="UEQ106" s="41"/>
      <c r="UER106" s="41"/>
      <c r="UES106" s="41"/>
      <c r="UET106" s="41"/>
      <c r="UEU106" s="41"/>
      <c r="UEV106" s="41"/>
      <c r="UEW106" s="41"/>
      <c r="UEX106" s="41"/>
      <c r="UEY106" s="41"/>
      <c r="UEZ106" s="41"/>
      <c r="UFA106" s="41"/>
      <c r="UFB106" s="41"/>
      <c r="UFC106" s="41"/>
      <c r="UFD106" s="41"/>
      <c r="UFE106" s="41"/>
      <c r="UFF106" s="41"/>
      <c r="UFG106" s="41"/>
      <c r="UFH106" s="41"/>
      <c r="UFI106" s="41"/>
      <c r="UFJ106" s="41"/>
      <c r="UFK106" s="41"/>
      <c r="UFL106" s="41"/>
      <c r="UFM106" s="41"/>
      <c r="UFN106" s="41"/>
      <c r="UFO106" s="41"/>
      <c r="UFP106" s="41"/>
      <c r="UFQ106" s="41"/>
      <c r="UFR106" s="41"/>
      <c r="UFS106" s="41"/>
      <c r="UFT106" s="41"/>
      <c r="UFU106" s="41"/>
      <c r="UFV106" s="41"/>
      <c r="UFW106" s="41"/>
      <c r="UFX106" s="41"/>
      <c r="UFY106" s="41"/>
      <c r="UFZ106" s="41"/>
      <c r="UGA106" s="41"/>
      <c r="UGB106" s="41"/>
      <c r="UGC106" s="41"/>
      <c r="UGD106" s="41"/>
      <c r="UGE106" s="41"/>
      <c r="UGF106" s="41"/>
      <c r="UGG106" s="41"/>
      <c r="UGH106" s="41"/>
      <c r="UGI106" s="41"/>
      <c r="UGJ106" s="41"/>
      <c r="UGK106" s="41"/>
      <c r="UGL106" s="41"/>
      <c r="UGM106" s="41"/>
      <c r="UGN106" s="41"/>
      <c r="UGO106" s="41"/>
      <c r="UGP106" s="41"/>
      <c r="UGQ106" s="41"/>
      <c r="UGR106" s="41"/>
      <c r="UGS106" s="41"/>
      <c r="UGT106" s="41"/>
      <c r="UGU106" s="41"/>
      <c r="UGV106" s="41"/>
      <c r="UGW106" s="41"/>
      <c r="UGX106" s="41"/>
      <c r="UGY106" s="41"/>
      <c r="UGZ106" s="41"/>
      <c r="UHA106" s="41"/>
      <c r="UHB106" s="41"/>
      <c r="UHC106" s="41"/>
      <c r="UHD106" s="41"/>
      <c r="UHE106" s="41"/>
      <c r="UHF106" s="41"/>
      <c r="UHG106" s="41"/>
      <c r="UHH106" s="41"/>
      <c r="UHI106" s="41"/>
      <c r="UHJ106" s="41"/>
      <c r="UHK106" s="41"/>
      <c r="UHL106" s="41"/>
      <c r="UHM106" s="41"/>
      <c r="UHN106" s="41"/>
      <c r="UHO106" s="41"/>
      <c r="UHP106" s="41"/>
      <c r="UHQ106" s="41"/>
      <c r="UHR106" s="41"/>
      <c r="UHS106" s="41"/>
      <c r="UHT106" s="41"/>
      <c r="UHU106" s="41"/>
      <c r="UHV106" s="41"/>
      <c r="UHW106" s="41"/>
      <c r="UHX106" s="41"/>
      <c r="UHY106" s="41"/>
      <c r="UHZ106" s="41"/>
      <c r="UIA106" s="41"/>
      <c r="UIB106" s="41"/>
      <c r="UIC106" s="41"/>
      <c r="UID106" s="41"/>
      <c r="UIE106" s="41"/>
      <c r="UIF106" s="41"/>
      <c r="UIG106" s="41"/>
      <c r="UIH106" s="41"/>
      <c r="UII106" s="41"/>
      <c r="UIJ106" s="41"/>
      <c r="UIK106" s="41"/>
      <c r="UIL106" s="41"/>
      <c r="UIM106" s="41"/>
      <c r="UIN106" s="41"/>
      <c r="UIO106" s="41"/>
      <c r="UIP106" s="41"/>
      <c r="UIQ106" s="41"/>
      <c r="UIR106" s="41"/>
      <c r="UIS106" s="41"/>
      <c r="UIT106" s="41"/>
      <c r="UIU106" s="41"/>
      <c r="UIV106" s="41"/>
      <c r="UIW106" s="41"/>
      <c r="UIX106" s="41"/>
      <c r="UIY106" s="41"/>
      <c r="UIZ106" s="41"/>
      <c r="UJA106" s="41"/>
      <c r="UJB106" s="41"/>
      <c r="UJC106" s="41"/>
      <c r="UJD106" s="41"/>
      <c r="UJE106" s="41"/>
      <c r="UJF106" s="41"/>
      <c r="UJG106" s="41"/>
      <c r="UJH106" s="41"/>
      <c r="UJI106" s="41"/>
      <c r="UJJ106" s="41"/>
      <c r="UJK106" s="41"/>
      <c r="UJL106" s="41"/>
      <c r="UJM106" s="41"/>
      <c r="UJN106" s="41"/>
      <c r="UJO106" s="41"/>
      <c r="UJP106" s="41"/>
      <c r="UJQ106" s="41"/>
      <c r="UJR106" s="41"/>
      <c r="UJS106" s="41"/>
      <c r="UJT106" s="41"/>
      <c r="UJU106" s="41"/>
      <c r="UJV106" s="41"/>
      <c r="UJW106" s="41"/>
      <c r="UJX106" s="41"/>
      <c r="UJY106" s="41"/>
      <c r="UJZ106" s="41"/>
      <c r="UKA106" s="41"/>
      <c r="UKB106" s="41"/>
      <c r="UKC106" s="41"/>
      <c r="UKD106" s="41"/>
      <c r="UKE106" s="41"/>
      <c r="UKF106" s="41"/>
      <c r="UKG106" s="41"/>
      <c r="UKH106" s="41"/>
      <c r="UKI106" s="41"/>
      <c r="UKJ106" s="41"/>
      <c r="UKK106" s="41"/>
      <c r="UKL106" s="41"/>
      <c r="UKM106" s="41"/>
      <c r="UKN106" s="41"/>
      <c r="UKO106" s="41"/>
      <c r="UKP106" s="41"/>
      <c r="UKQ106" s="41"/>
      <c r="UKR106" s="41"/>
      <c r="UKS106" s="41"/>
      <c r="UKT106" s="41"/>
      <c r="UKU106" s="41"/>
      <c r="UKV106" s="41"/>
      <c r="UKW106" s="41"/>
      <c r="UKX106" s="41"/>
      <c r="UKY106" s="41"/>
      <c r="UKZ106" s="41"/>
      <c r="ULA106" s="41"/>
      <c r="ULB106" s="41"/>
      <c r="ULC106" s="41"/>
      <c r="ULD106" s="41"/>
      <c r="ULE106" s="41"/>
      <c r="ULF106" s="41"/>
      <c r="ULG106" s="41"/>
      <c r="ULH106" s="41"/>
      <c r="ULI106" s="41"/>
      <c r="ULJ106" s="41"/>
      <c r="ULK106" s="41"/>
      <c r="ULL106" s="41"/>
      <c r="ULM106" s="41"/>
      <c r="ULN106" s="41"/>
      <c r="ULO106" s="41"/>
      <c r="ULP106" s="41"/>
      <c r="ULQ106" s="41"/>
      <c r="ULR106" s="41"/>
      <c r="ULS106" s="41"/>
      <c r="ULT106" s="41"/>
      <c r="ULU106" s="41"/>
      <c r="ULV106" s="41"/>
      <c r="ULW106" s="41"/>
      <c r="ULX106" s="41"/>
      <c r="ULY106" s="41"/>
      <c r="ULZ106" s="41"/>
      <c r="UMA106" s="41"/>
      <c r="UMB106" s="41"/>
      <c r="UMC106" s="41"/>
      <c r="UMD106" s="41"/>
      <c r="UME106" s="41"/>
      <c r="UMF106" s="41"/>
      <c r="UMG106" s="41"/>
      <c r="UMH106" s="41"/>
      <c r="UMI106" s="41"/>
      <c r="UMJ106" s="41"/>
      <c r="UMK106" s="41"/>
      <c r="UML106" s="41"/>
      <c r="UMM106" s="41"/>
      <c r="UMN106" s="41"/>
      <c r="UMO106" s="41"/>
      <c r="UMP106" s="41"/>
      <c r="UMQ106" s="41"/>
      <c r="UMR106" s="41"/>
      <c r="UMS106" s="41"/>
      <c r="UMT106" s="41"/>
      <c r="UMU106" s="41"/>
      <c r="UMV106" s="41"/>
      <c r="UMW106" s="41"/>
      <c r="UMX106" s="41"/>
      <c r="UMY106" s="41"/>
      <c r="UMZ106" s="41"/>
      <c r="UNA106" s="41"/>
      <c r="UNB106" s="41"/>
      <c r="UNC106" s="41"/>
      <c r="UND106" s="41"/>
      <c r="UNE106" s="41"/>
      <c r="UNF106" s="41"/>
      <c r="UNG106" s="41"/>
      <c r="UNH106" s="41"/>
      <c r="UNI106" s="41"/>
      <c r="UNJ106" s="41"/>
      <c r="UNK106" s="41"/>
      <c r="UNL106" s="41"/>
      <c r="UNM106" s="41"/>
      <c r="UNN106" s="41"/>
      <c r="UNO106" s="41"/>
      <c r="UNP106" s="41"/>
      <c r="UNQ106" s="41"/>
      <c r="UNR106" s="41"/>
      <c r="UNS106" s="41"/>
      <c r="UNT106" s="41"/>
      <c r="UNU106" s="41"/>
      <c r="UNV106" s="41"/>
      <c r="UNW106" s="41"/>
      <c r="UNX106" s="41"/>
      <c r="UNY106" s="41"/>
      <c r="UNZ106" s="41"/>
      <c r="UOA106" s="41"/>
      <c r="UOB106" s="41"/>
      <c r="UOC106" s="41"/>
      <c r="UOD106" s="41"/>
      <c r="UOE106" s="41"/>
      <c r="UOF106" s="41"/>
      <c r="UOG106" s="41"/>
      <c r="UOH106" s="41"/>
      <c r="UOI106" s="41"/>
      <c r="UOJ106" s="41"/>
      <c r="UOK106" s="41"/>
      <c r="UOL106" s="41"/>
      <c r="UOM106" s="41"/>
      <c r="UON106" s="41"/>
      <c r="UOO106" s="41"/>
      <c r="UOP106" s="41"/>
      <c r="UOQ106" s="41"/>
      <c r="UOR106" s="41"/>
      <c r="UOS106" s="41"/>
      <c r="UOT106" s="41"/>
      <c r="UOU106" s="41"/>
      <c r="UOV106" s="41"/>
      <c r="UOW106" s="41"/>
      <c r="UOX106" s="41"/>
      <c r="UOY106" s="41"/>
      <c r="UOZ106" s="41"/>
      <c r="UPA106" s="41"/>
      <c r="UPB106" s="41"/>
      <c r="UPC106" s="41"/>
      <c r="UPD106" s="41"/>
      <c r="UPE106" s="41"/>
      <c r="UPF106" s="41"/>
      <c r="UPG106" s="41"/>
      <c r="UPH106" s="41"/>
      <c r="UPI106" s="41"/>
      <c r="UPJ106" s="41"/>
      <c r="UPK106" s="41"/>
      <c r="UPL106" s="41"/>
      <c r="UPM106" s="41"/>
      <c r="UPN106" s="41"/>
      <c r="UPO106" s="41"/>
      <c r="UPP106" s="41"/>
      <c r="UPQ106" s="41"/>
      <c r="UPR106" s="41"/>
      <c r="UPS106" s="41"/>
      <c r="UPT106" s="41"/>
      <c r="UPU106" s="41"/>
      <c r="UPV106" s="41"/>
      <c r="UPW106" s="41"/>
      <c r="UPX106" s="41"/>
      <c r="UPY106" s="41"/>
      <c r="UPZ106" s="41"/>
      <c r="UQA106" s="41"/>
      <c r="UQB106" s="41"/>
      <c r="UQC106" s="41"/>
      <c r="UQD106" s="41"/>
      <c r="UQE106" s="41"/>
      <c r="UQF106" s="41"/>
      <c r="UQG106" s="41"/>
      <c r="UQH106" s="41"/>
      <c r="UQI106" s="41"/>
      <c r="UQJ106" s="41"/>
      <c r="UQK106" s="41"/>
      <c r="UQL106" s="41"/>
      <c r="UQM106" s="41"/>
      <c r="UQN106" s="41"/>
      <c r="UQO106" s="41"/>
      <c r="UQP106" s="41"/>
      <c r="UQQ106" s="41"/>
      <c r="UQR106" s="41"/>
      <c r="UQS106" s="41"/>
      <c r="UQT106" s="41"/>
      <c r="UQU106" s="41"/>
      <c r="UQV106" s="41"/>
      <c r="UQW106" s="41"/>
      <c r="UQX106" s="41"/>
      <c r="UQY106" s="41"/>
      <c r="UQZ106" s="41"/>
      <c r="URA106" s="41"/>
      <c r="URB106" s="41"/>
      <c r="URC106" s="41"/>
      <c r="URD106" s="41"/>
      <c r="URE106" s="41"/>
      <c r="URF106" s="41"/>
      <c r="URG106" s="41"/>
      <c r="URH106" s="41"/>
      <c r="URI106" s="41"/>
      <c r="URJ106" s="41"/>
      <c r="URK106" s="41"/>
      <c r="URL106" s="41"/>
      <c r="URM106" s="41"/>
      <c r="URN106" s="41"/>
      <c r="URO106" s="41"/>
      <c r="URP106" s="41"/>
      <c r="URQ106" s="41"/>
      <c r="URR106" s="41"/>
      <c r="URS106" s="41"/>
      <c r="URT106" s="41"/>
      <c r="URU106" s="41"/>
      <c r="URV106" s="41"/>
      <c r="URW106" s="41"/>
      <c r="URX106" s="41"/>
      <c r="URY106" s="41"/>
      <c r="URZ106" s="41"/>
      <c r="USA106" s="41"/>
      <c r="USB106" s="41"/>
      <c r="USC106" s="41"/>
      <c r="USD106" s="41"/>
      <c r="USE106" s="41"/>
      <c r="USF106" s="41"/>
      <c r="USG106" s="41"/>
      <c r="USH106" s="41"/>
      <c r="USI106" s="41"/>
      <c r="USJ106" s="41"/>
      <c r="USK106" s="41"/>
      <c r="USL106" s="41"/>
      <c r="USM106" s="41"/>
      <c r="USN106" s="41"/>
      <c r="USO106" s="41"/>
      <c r="USP106" s="41"/>
      <c r="USQ106" s="41"/>
      <c r="USR106" s="41"/>
      <c r="USS106" s="41"/>
      <c r="UST106" s="41"/>
      <c r="USU106" s="41"/>
      <c r="USV106" s="41"/>
      <c r="USW106" s="41"/>
      <c r="USX106" s="41"/>
      <c r="USY106" s="41"/>
      <c r="USZ106" s="41"/>
      <c r="UTA106" s="41"/>
      <c r="UTB106" s="41"/>
      <c r="UTC106" s="41"/>
      <c r="UTD106" s="41"/>
      <c r="UTE106" s="41"/>
      <c r="UTF106" s="41"/>
      <c r="UTG106" s="41"/>
      <c r="UTH106" s="41"/>
      <c r="UTI106" s="41"/>
      <c r="UTJ106" s="41"/>
      <c r="UTK106" s="41"/>
      <c r="UTL106" s="41"/>
      <c r="UTM106" s="41"/>
      <c r="UTN106" s="41"/>
      <c r="UTO106" s="41"/>
      <c r="UTP106" s="41"/>
      <c r="UTQ106" s="41"/>
      <c r="UTR106" s="41"/>
      <c r="UTS106" s="41"/>
      <c r="UTT106" s="41"/>
      <c r="UTU106" s="41"/>
      <c r="UTV106" s="41"/>
      <c r="UTW106" s="41"/>
      <c r="UTX106" s="41"/>
      <c r="UTY106" s="41"/>
      <c r="UTZ106" s="41"/>
      <c r="UUA106" s="41"/>
      <c r="UUB106" s="41"/>
      <c r="UUC106" s="41"/>
      <c r="UUD106" s="41"/>
      <c r="UUE106" s="41"/>
      <c r="UUF106" s="41"/>
      <c r="UUG106" s="41"/>
      <c r="UUH106" s="41"/>
      <c r="UUI106" s="41"/>
      <c r="UUJ106" s="41"/>
      <c r="UUK106" s="41"/>
      <c r="UUL106" s="41"/>
      <c r="UUM106" s="41"/>
      <c r="UUN106" s="41"/>
      <c r="UUO106" s="41"/>
      <c r="UUP106" s="41"/>
      <c r="UUQ106" s="41"/>
      <c r="UUR106" s="41"/>
      <c r="UUS106" s="41"/>
      <c r="UUT106" s="41"/>
      <c r="UUU106" s="41"/>
      <c r="UUV106" s="41"/>
      <c r="UUW106" s="41"/>
      <c r="UUX106" s="41"/>
      <c r="UUY106" s="41"/>
      <c r="UUZ106" s="41"/>
      <c r="UVA106" s="41"/>
      <c r="UVB106" s="41"/>
      <c r="UVC106" s="41"/>
      <c r="UVD106" s="41"/>
      <c r="UVE106" s="41"/>
      <c r="UVF106" s="41"/>
      <c r="UVG106" s="41"/>
      <c r="UVH106" s="41"/>
      <c r="UVI106" s="41"/>
      <c r="UVJ106" s="41"/>
      <c r="UVK106" s="41"/>
      <c r="UVL106" s="41"/>
      <c r="UVM106" s="41"/>
      <c r="UVN106" s="41"/>
      <c r="UVO106" s="41"/>
      <c r="UVP106" s="41"/>
      <c r="UVQ106" s="41"/>
      <c r="UVR106" s="41"/>
      <c r="UVS106" s="41"/>
      <c r="UVT106" s="41"/>
      <c r="UVU106" s="41"/>
      <c r="UVV106" s="41"/>
      <c r="UVW106" s="41"/>
      <c r="UVX106" s="41"/>
      <c r="UVY106" s="41"/>
      <c r="UVZ106" s="41"/>
      <c r="UWA106" s="41"/>
      <c r="UWB106" s="41"/>
      <c r="UWC106" s="41"/>
      <c r="UWD106" s="41"/>
      <c r="UWE106" s="41"/>
      <c r="UWF106" s="41"/>
      <c r="UWG106" s="41"/>
      <c r="UWH106" s="41"/>
      <c r="UWI106" s="41"/>
      <c r="UWJ106" s="41"/>
      <c r="UWK106" s="41"/>
      <c r="UWL106" s="41"/>
      <c r="UWM106" s="41"/>
      <c r="UWN106" s="41"/>
      <c r="UWO106" s="41"/>
      <c r="UWP106" s="41"/>
      <c r="UWQ106" s="41"/>
      <c r="UWR106" s="41"/>
      <c r="UWS106" s="41"/>
      <c r="UWT106" s="41"/>
      <c r="UWU106" s="41"/>
      <c r="UWV106" s="41"/>
      <c r="UWW106" s="41"/>
      <c r="UWX106" s="41"/>
      <c r="UWY106" s="41"/>
      <c r="UWZ106" s="41"/>
      <c r="UXA106" s="41"/>
      <c r="UXB106" s="41"/>
      <c r="UXC106" s="41"/>
      <c r="UXD106" s="41"/>
      <c r="UXE106" s="41"/>
      <c r="UXF106" s="41"/>
      <c r="UXG106" s="41"/>
      <c r="UXH106" s="41"/>
      <c r="UXI106" s="41"/>
      <c r="UXJ106" s="41"/>
      <c r="UXK106" s="41"/>
      <c r="UXL106" s="41"/>
      <c r="UXM106" s="41"/>
      <c r="UXN106" s="41"/>
      <c r="UXO106" s="41"/>
      <c r="UXP106" s="41"/>
      <c r="UXQ106" s="41"/>
      <c r="UXR106" s="41"/>
      <c r="UXS106" s="41"/>
      <c r="UXT106" s="41"/>
      <c r="UXU106" s="41"/>
      <c r="UXV106" s="41"/>
      <c r="UXW106" s="41"/>
      <c r="UXX106" s="41"/>
      <c r="UXY106" s="41"/>
      <c r="UXZ106" s="41"/>
      <c r="UYA106" s="41"/>
      <c r="UYB106" s="41"/>
      <c r="UYC106" s="41"/>
      <c r="UYD106" s="41"/>
      <c r="UYE106" s="41"/>
      <c r="UYF106" s="41"/>
      <c r="UYG106" s="41"/>
      <c r="UYH106" s="41"/>
      <c r="UYI106" s="41"/>
      <c r="UYJ106" s="41"/>
      <c r="UYK106" s="41"/>
      <c r="UYL106" s="41"/>
      <c r="UYM106" s="41"/>
      <c r="UYN106" s="41"/>
      <c r="UYO106" s="41"/>
      <c r="UYP106" s="41"/>
      <c r="UYQ106" s="41"/>
      <c r="UYR106" s="41"/>
      <c r="UYS106" s="41"/>
      <c r="UYT106" s="41"/>
      <c r="UYU106" s="41"/>
      <c r="UYV106" s="41"/>
      <c r="UYW106" s="41"/>
      <c r="UYX106" s="41"/>
      <c r="UYY106" s="41"/>
      <c r="UYZ106" s="41"/>
      <c r="UZA106" s="41"/>
      <c r="UZB106" s="41"/>
      <c r="UZC106" s="41"/>
      <c r="UZD106" s="41"/>
      <c r="UZE106" s="41"/>
      <c r="UZF106" s="41"/>
      <c r="UZG106" s="41"/>
      <c r="UZH106" s="41"/>
      <c r="UZI106" s="41"/>
      <c r="UZJ106" s="41"/>
      <c r="UZK106" s="41"/>
      <c r="UZL106" s="41"/>
      <c r="UZM106" s="41"/>
      <c r="UZN106" s="41"/>
      <c r="UZO106" s="41"/>
      <c r="UZP106" s="41"/>
      <c r="UZQ106" s="41"/>
      <c r="UZR106" s="41"/>
      <c r="UZS106" s="41"/>
      <c r="UZT106" s="41"/>
      <c r="UZU106" s="41"/>
      <c r="UZV106" s="41"/>
      <c r="UZW106" s="41"/>
      <c r="UZX106" s="41"/>
      <c r="UZY106" s="41"/>
      <c r="UZZ106" s="41"/>
      <c r="VAA106" s="41"/>
      <c r="VAB106" s="41"/>
      <c r="VAC106" s="41"/>
      <c r="VAD106" s="41"/>
      <c r="VAE106" s="41"/>
      <c r="VAF106" s="41"/>
      <c r="VAG106" s="41"/>
      <c r="VAH106" s="41"/>
      <c r="VAI106" s="41"/>
      <c r="VAJ106" s="41"/>
      <c r="VAK106" s="41"/>
      <c r="VAL106" s="41"/>
      <c r="VAM106" s="41"/>
      <c r="VAN106" s="41"/>
      <c r="VAO106" s="41"/>
      <c r="VAP106" s="41"/>
      <c r="VAQ106" s="41"/>
      <c r="VAR106" s="41"/>
      <c r="VAS106" s="41"/>
      <c r="VAT106" s="41"/>
      <c r="VAU106" s="41"/>
      <c r="VAV106" s="41"/>
      <c r="VAW106" s="41"/>
      <c r="VAX106" s="41"/>
      <c r="VAY106" s="41"/>
      <c r="VAZ106" s="41"/>
      <c r="VBA106" s="41"/>
      <c r="VBB106" s="41"/>
      <c r="VBC106" s="41"/>
      <c r="VBD106" s="41"/>
      <c r="VBE106" s="41"/>
      <c r="VBF106" s="41"/>
      <c r="VBG106" s="41"/>
      <c r="VBH106" s="41"/>
      <c r="VBI106" s="41"/>
      <c r="VBJ106" s="41"/>
      <c r="VBK106" s="41"/>
      <c r="VBL106" s="41"/>
      <c r="VBM106" s="41"/>
      <c r="VBN106" s="41"/>
      <c r="VBO106" s="41"/>
      <c r="VBP106" s="41"/>
      <c r="VBQ106" s="41"/>
      <c r="VBR106" s="41"/>
      <c r="VBS106" s="41"/>
      <c r="VBT106" s="41"/>
      <c r="VBU106" s="41"/>
      <c r="VBV106" s="41"/>
      <c r="VBW106" s="41"/>
      <c r="VBX106" s="41"/>
      <c r="VBY106" s="41"/>
      <c r="VBZ106" s="41"/>
      <c r="VCA106" s="41"/>
      <c r="VCB106" s="41"/>
      <c r="VCC106" s="41"/>
      <c r="VCD106" s="41"/>
      <c r="VCE106" s="41"/>
      <c r="VCF106" s="41"/>
      <c r="VCG106" s="41"/>
      <c r="VCH106" s="41"/>
      <c r="VCI106" s="41"/>
      <c r="VCJ106" s="41"/>
      <c r="VCK106" s="41"/>
      <c r="VCL106" s="41"/>
      <c r="VCM106" s="41"/>
      <c r="VCN106" s="41"/>
      <c r="VCO106" s="41"/>
      <c r="VCP106" s="41"/>
      <c r="VCQ106" s="41"/>
      <c r="VCR106" s="41"/>
      <c r="VCS106" s="41"/>
      <c r="VCT106" s="41"/>
      <c r="VCU106" s="41"/>
      <c r="VCV106" s="41"/>
      <c r="VCW106" s="41"/>
      <c r="VCX106" s="41"/>
      <c r="VCY106" s="41"/>
      <c r="VCZ106" s="41"/>
      <c r="VDA106" s="41"/>
      <c r="VDB106" s="41"/>
      <c r="VDC106" s="41"/>
      <c r="VDD106" s="41"/>
      <c r="VDE106" s="41"/>
      <c r="VDF106" s="41"/>
      <c r="VDG106" s="41"/>
      <c r="VDH106" s="41"/>
      <c r="VDI106" s="41"/>
      <c r="VDJ106" s="41"/>
      <c r="VDK106" s="41"/>
      <c r="VDL106" s="41"/>
      <c r="VDM106" s="41"/>
      <c r="VDN106" s="41"/>
      <c r="VDO106" s="41"/>
      <c r="VDP106" s="41"/>
      <c r="VDQ106" s="41"/>
      <c r="VDR106" s="41"/>
      <c r="VDS106" s="41"/>
      <c r="VDT106" s="41"/>
      <c r="VDU106" s="41"/>
      <c r="VDV106" s="41"/>
      <c r="VDW106" s="41"/>
      <c r="VDX106" s="41"/>
      <c r="VDY106" s="41"/>
      <c r="VDZ106" s="41"/>
      <c r="VEA106" s="41"/>
      <c r="VEB106" s="41"/>
      <c r="VEC106" s="41"/>
      <c r="VED106" s="41"/>
      <c r="VEE106" s="41"/>
      <c r="VEF106" s="41"/>
      <c r="VEG106" s="41"/>
      <c r="VEH106" s="41"/>
      <c r="VEI106" s="41"/>
      <c r="VEJ106" s="41"/>
      <c r="VEK106" s="41"/>
      <c r="VEL106" s="41"/>
      <c r="VEM106" s="41"/>
      <c r="VEN106" s="41"/>
      <c r="VEO106" s="41"/>
      <c r="VEP106" s="41"/>
      <c r="VEQ106" s="41"/>
      <c r="VER106" s="41"/>
      <c r="VES106" s="41"/>
      <c r="VET106" s="41"/>
      <c r="VEU106" s="41"/>
      <c r="VEV106" s="41"/>
      <c r="VEW106" s="41"/>
      <c r="VEX106" s="41"/>
      <c r="VEY106" s="41"/>
      <c r="VEZ106" s="41"/>
      <c r="VFA106" s="41"/>
      <c r="VFB106" s="41"/>
      <c r="VFC106" s="41"/>
      <c r="VFD106" s="41"/>
      <c r="VFE106" s="41"/>
      <c r="VFF106" s="41"/>
      <c r="VFG106" s="41"/>
      <c r="VFH106" s="41"/>
      <c r="VFI106" s="41"/>
      <c r="VFJ106" s="41"/>
      <c r="VFK106" s="41"/>
      <c r="VFL106" s="41"/>
      <c r="VFM106" s="41"/>
      <c r="VFN106" s="41"/>
      <c r="VFO106" s="41"/>
      <c r="VFP106" s="41"/>
      <c r="VFQ106" s="41"/>
      <c r="VFR106" s="41"/>
      <c r="VFS106" s="41"/>
      <c r="VFT106" s="41"/>
      <c r="VFU106" s="41"/>
      <c r="VFV106" s="41"/>
      <c r="VFW106" s="41"/>
      <c r="VFX106" s="41"/>
      <c r="VFY106" s="41"/>
      <c r="VFZ106" s="41"/>
      <c r="VGA106" s="41"/>
      <c r="VGB106" s="41"/>
      <c r="VGC106" s="41"/>
      <c r="VGD106" s="41"/>
      <c r="VGE106" s="41"/>
      <c r="VGF106" s="41"/>
      <c r="VGG106" s="41"/>
      <c r="VGH106" s="41"/>
      <c r="VGI106" s="41"/>
      <c r="VGJ106" s="41"/>
      <c r="VGK106" s="41"/>
      <c r="VGL106" s="41"/>
      <c r="VGM106" s="41"/>
      <c r="VGN106" s="41"/>
      <c r="VGO106" s="41"/>
      <c r="VGP106" s="41"/>
      <c r="VGQ106" s="41"/>
      <c r="VGR106" s="41"/>
      <c r="VGS106" s="41"/>
      <c r="VGT106" s="41"/>
      <c r="VGU106" s="41"/>
      <c r="VGV106" s="41"/>
      <c r="VGW106" s="41"/>
      <c r="VGX106" s="41"/>
      <c r="VGY106" s="41"/>
      <c r="VGZ106" s="41"/>
      <c r="VHA106" s="41"/>
      <c r="VHB106" s="41"/>
      <c r="VHC106" s="41"/>
      <c r="VHD106" s="41"/>
      <c r="VHE106" s="41"/>
      <c r="VHF106" s="41"/>
      <c r="VHG106" s="41"/>
      <c r="VHH106" s="41"/>
      <c r="VHI106" s="41"/>
      <c r="VHJ106" s="41"/>
      <c r="VHK106" s="41"/>
      <c r="VHL106" s="41"/>
      <c r="VHM106" s="41"/>
      <c r="VHN106" s="41"/>
      <c r="VHO106" s="41"/>
      <c r="VHP106" s="41"/>
      <c r="VHQ106" s="41"/>
      <c r="VHR106" s="41"/>
      <c r="VHS106" s="41"/>
      <c r="VHT106" s="41"/>
      <c r="VHU106" s="41"/>
      <c r="VHV106" s="41"/>
      <c r="VHW106" s="41"/>
      <c r="VHX106" s="41"/>
      <c r="VHY106" s="41"/>
      <c r="VHZ106" s="41"/>
      <c r="VIA106" s="41"/>
      <c r="VIB106" s="41"/>
      <c r="VIC106" s="41"/>
      <c r="VID106" s="41"/>
      <c r="VIE106" s="41"/>
      <c r="VIF106" s="41"/>
      <c r="VIG106" s="41"/>
      <c r="VIH106" s="41"/>
      <c r="VII106" s="41"/>
      <c r="VIJ106" s="41"/>
      <c r="VIK106" s="41"/>
      <c r="VIL106" s="41"/>
      <c r="VIM106" s="41"/>
      <c r="VIN106" s="41"/>
      <c r="VIO106" s="41"/>
      <c r="VIP106" s="41"/>
      <c r="VIQ106" s="41"/>
      <c r="VIR106" s="41"/>
      <c r="VIS106" s="41"/>
      <c r="VIT106" s="41"/>
      <c r="VIU106" s="41"/>
      <c r="VIV106" s="41"/>
      <c r="VIW106" s="41"/>
      <c r="VIX106" s="41"/>
      <c r="VIY106" s="41"/>
      <c r="VIZ106" s="41"/>
      <c r="VJA106" s="41"/>
      <c r="VJB106" s="41"/>
      <c r="VJC106" s="41"/>
      <c r="VJD106" s="41"/>
      <c r="VJE106" s="41"/>
      <c r="VJF106" s="41"/>
      <c r="VJG106" s="41"/>
      <c r="VJH106" s="41"/>
      <c r="VJI106" s="41"/>
      <c r="VJJ106" s="41"/>
      <c r="VJK106" s="41"/>
      <c r="VJL106" s="41"/>
      <c r="VJM106" s="41"/>
      <c r="VJN106" s="41"/>
      <c r="VJO106" s="41"/>
      <c r="VJP106" s="41"/>
      <c r="VJQ106" s="41"/>
      <c r="VJR106" s="41"/>
      <c r="VJS106" s="41"/>
      <c r="VJT106" s="41"/>
      <c r="VJU106" s="41"/>
      <c r="VJV106" s="41"/>
      <c r="VJW106" s="41"/>
      <c r="VJX106" s="41"/>
      <c r="VJY106" s="41"/>
      <c r="VJZ106" s="41"/>
      <c r="VKA106" s="41"/>
      <c r="VKB106" s="41"/>
      <c r="VKC106" s="41"/>
      <c r="VKD106" s="41"/>
      <c r="VKE106" s="41"/>
      <c r="VKF106" s="41"/>
      <c r="VKG106" s="41"/>
      <c r="VKH106" s="41"/>
      <c r="VKI106" s="41"/>
      <c r="VKJ106" s="41"/>
      <c r="VKK106" s="41"/>
      <c r="VKL106" s="41"/>
      <c r="VKM106" s="41"/>
      <c r="VKN106" s="41"/>
      <c r="VKO106" s="41"/>
      <c r="VKP106" s="41"/>
      <c r="VKQ106" s="41"/>
      <c r="VKR106" s="41"/>
      <c r="VKS106" s="41"/>
      <c r="VKT106" s="41"/>
      <c r="VKU106" s="41"/>
      <c r="VKV106" s="41"/>
      <c r="VKW106" s="41"/>
      <c r="VKX106" s="41"/>
      <c r="VKY106" s="41"/>
      <c r="VKZ106" s="41"/>
      <c r="VLA106" s="41"/>
      <c r="VLB106" s="41"/>
      <c r="VLC106" s="41"/>
      <c r="VLD106" s="41"/>
      <c r="VLE106" s="41"/>
      <c r="VLF106" s="41"/>
      <c r="VLG106" s="41"/>
      <c r="VLH106" s="41"/>
      <c r="VLI106" s="41"/>
      <c r="VLJ106" s="41"/>
      <c r="VLK106" s="41"/>
      <c r="VLL106" s="41"/>
      <c r="VLM106" s="41"/>
      <c r="VLN106" s="41"/>
      <c r="VLO106" s="41"/>
      <c r="VLP106" s="41"/>
      <c r="VLQ106" s="41"/>
      <c r="VLR106" s="41"/>
      <c r="VLS106" s="41"/>
      <c r="VLT106" s="41"/>
      <c r="VLU106" s="41"/>
      <c r="VLV106" s="41"/>
      <c r="VLW106" s="41"/>
      <c r="VLX106" s="41"/>
      <c r="VLY106" s="41"/>
      <c r="VLZ106" s="41"/>
      <c r="VMA106" s="41"/>
      <c r="VMB106" s="41"/>
      <c r="VMC106" s="41"/>
      <c r="VMD106" s="41"/>
      <c r="VME106" s="41"/>
      <c r="VMF106" s="41"/>
      <c r="VMG106" s="41"/>
      <c r="VMH106" s="41"/>
      <c r="VMI106" s="41"/>
      <c r="VMJ106" s="41"/>
      <c r="VMK106" s="41"/>
      <c r="VML106" s="41"/>
      <c r="VMM106" s="41"/>
      <c r="VMN106" s="41"/>
      <c r="VMO106" s="41"/>
      <c r="VMP106" s="41"/>
      <c r="VMQ106" s="41"/>
      <c r="VMR106" s="41"/>
      <c r="VMS106" s="41"/>
      <c r="VMT106" s="41"/>
      <c r="VMU106" s="41"/>
      <c r="VMV106" s="41"/>
      <c r="VMW106" s="41"/>
      <c r="VMX106" s="41"/>
      <c r="VMY106" s="41"/>
      <c r="VMZ106" s="41"/>
      <c r="VNA106" s="41"/>
      <c r="VNB106" s="41"/>
      <c r="VNC106" s="41"/>
      <c r="VND106" s="41"/>
      <c r="VNE106" s="41"/>
      <c r="VNF106" s="41"/>
      <c r="VNG106" s="41"/>
      <c r="VNH106" s="41"/>
      <c r="VNI106" s="41"/>
      <c r="VNJ106" s="41"/>
      <c r="VNK106" s="41"/>
      <c r="VNL106" s="41"/>
      <c r="VNM106" s="41"/>
      <c r="VNN106" s="41"/>
      <c r="VNO106" s="41"/>
      <c r="VNP106" s="41"/>
      <c r="VNQ106" s="41"/>
      <c r="VNR106" s="41"/>
      <c r="VNS106" s="41"/>
      <c r="VNT106" s="41"/>
      <c r="VNU106" s="41"/>
      <c r="VNV106" s="41"/>
      <c r="VNW106" s="41"/>
      <c r="VNX106" s="41"/>
      <c r="VNY106" s="41"/>
      <c r="VNZ106" s="41"/>
      <c r="VOA106" s="41"/>
      <c r="VOB106" s="41"/>
      <c r="VOC106" s="41"/>
      <c r="VOD106" s="41"/>
      <c r="VOE106" s="41"/>
      <c r="VOF106" s="41"/>
      <c r="VOG106" s="41"/>
      <c r="VOH106" s="41"/>
      <c r="VOI106" s="41"/>
      <c r="VOJ106" s="41"/>
      <c r="VOK106" s="41"/>
      <c r="VOL106" s="41"/>
      <c r="VOM106" s="41"/>
      <c r="VON106" s="41"/>
      <c r="VOO106" s="41"/>
      <c r="VOP106" s="41"/>
      <c r="VOQ106" s="41"/>
      <c r="VOR106" s="41"/>
      <c r="VOS106" s="41"/>
      <c r="VOT106" s="41"/>
      <c r="VOU106" s="41"/>
      <c r="VOV106" s="41"/>
      <c r="VOW106" s="41"/>
      <c r="VOX106" s="41"/>
      <c r="VOY106" s="41"/>
      <c r="VOZ106" s="41"/>
      <c r="VPA106" s="41"/>
      <c r="VPB106" s="41"/>
      <c r="VPC106" s="41"/>
      <c r="VPD106" s="41"/>
      <c r="VPE106" s="41"/>
      <c r="VPF106" s="41"/>
      <c r="VPG106" s="41"/>
      <c r="VPH106" s="41"/>
      <c r="VPI106" s="41"/>
      <c r="VPJ106" s="41"/>
      <c r="VPK106" s="41"/>
      <c r="VPL106" s="41"/>
      <c r="VPM106" s="41"/>
      <c r="VPN106" s="41"/>
      <c r="VPO106" s="41"/>
      <c r="VPP106" s="41"/>
      <c r="VPQ106" s="41"/>
      <c r="VPR106" s="41"/>
      <c r="VPS106" s="41"/>
      <c r="VPT106" s="41"/>
      <c r="VPU106" s="41"/>
      <c r="VPV106" s="41"/>
      <c r="VPW106" s="41"/>
      <c r="VPX106" s="41"/>
      <c r="VPY106" s="41"/>
      <c r="VPZ106" s="41"/>
      <c r="VQA106" s="41"/>
      <c r="VQB106" s="41"/>
      <c r="VQC106" s="41"/>
      <c r="VQD106" s="41"/>
      <c r="VQE106" s="41"/>
      <c r="VQF106" s="41"/>
      <c r="VQG106" s="41"/>
      <c r="VQH106" s="41"/>
      <c r="VQI106" s="41"/>
      <c r="VQJ106" s="41"/>
      <c r="VQK106" s="41"/>
      <c r="VQL106" s="41"/>
      <c r="VQM106" s="41"/>
      <c r="VQN106" s="41"/>
      <c r="VQO106" s="41"/>
      <c r="VQP106" s="41"/>
      <c r="VQQ106" s="41"/>
      <c r="VQR106" s="41"/>
      <c r="VQS106" s="41"/>
      <c r="VQT106" s="41"/>
      <c r="VQU106" s="41"/>
      <c r="VQV106" s="41"/>
      <c r="VQW106" s="41"/>
      <c r="VQX106" s="41"/>
      <c r="VQY106" s="41"/>
      <c r="VQZ106" s="41"/>
      <c r="VRA106" s="41"/>
      <c r="VRB106" s="41"/>
      <c r="VRC106" s="41"/>
      <c r="VRD106" s="41"/>
      <c r="VRE106" s="41"/>
      <c r="VRF106" s="41"/>
      <c r="VRG106" s="41"/>
      <c r="VRH106" s="41"/>
      <c r="VRI106" s="41"/>
      <c r="VRJ106" s="41"/>
      <c r="VRK106" s="41"/>
      <c r="VRL106" s="41"/>
      <c r="VRM106" s="41"/>
      <c r="VRN106" s="41"/>
      <c r="VRO106" s="41"/>
      <c r="VRP106" s="41"/>
      <c r="VRQ106" s="41"/>
      <c r="VRR106" s="41"/>
      <c r="VRS106" s="41"/>
      <c r="VRT106" s="41"/>
      <c r="VRU106" s="41"/>
      <c r="VRV106" s="41"/>
      <c r="VRW106" s="41"/>
      <c r="VRX106" s="41"/>
      <c r="VRY106" s="41"/>
      <c r="VRZ106" s="41"/>
      <c r="VSA106" s="41"/>
      <c r="VSB106" s="41"/>
      <c r="VSC106" s="41"/>
      <c r="VSD106" s="41"/>
      <c r="VSE106" s="41"/>
      <c r="VSF106" s="41"/>
      <c r="VSG106" s="41"/>
      <c r="VSH106" s="41"/>
      <c r="VSI106" s="41"/>
      <c r="VSJ106" s="41"/>
      <c r="VSK106" s="41"/>
      <c r="VSL106" s="41"/>
      <c r="VSM106" s="41"/>
      <c r="VSN106" s="41"/>
      <c r="VSO106" s="41"/>
      <c r="VSP106" s="41"/>
      <c r="VSQ106" s="41"/>
      <c r="VSR106" s="41"/>
      <c r="VSS106" s="41"/>
      <c r="VST106" s="41"/>
      <c r="VSU106" s="41"/>
      <c r="VSV106" s="41"/>
      <c r="VSW106" s="41"/>
      <c r="VSX106" s="41"/>
      <c r="VSY106" s="41"/>
      <c r="VSZ106" s="41"/>
      <c r="VTA106" s="41"/>
      <c r="VTB106" s="41"/>
      <c r="VTC106" s="41"/>
      <c r="VTD106" s="41"/>
      <c r="VTE106" s="41"/>
      <c r="VTF106" s="41"/>
      <c r="VTG106" s="41"/>
      <c r="VTH106" s="41"/>
      <c r="VTI106" s="41"/>
      <c r="VTJ106" s="41"/>
      <c r="VTK106" s="41"/>
      <c r="VTL106" s="41"/>
      <c r="VTM106" s="41"/>
      <c r="VTN106" s="41"/>
      <c r="VTO106" s="41"/>
      <c r="VTP106" s="41"/>
      <c r="VTQ106" s="41"/>
      <c r="VTR106" s="41"/>
      <c r="VTS106" s="41"/>
      <c r="VTT106" s="41"/>
      <c r="VTU106" s="41"/>
      <c r="VTV106" s="41"/>
      <c r="VTW106" s="41"/>
      <c r="VTX106" s="41"/>
      <c r="VTY106" s="41"/>
      <c r="VTZ106" s="41"/>
      <c r="VUA106" s="41"/>
      <c r="VUB106" s="41"/>
      <c r="VUC106" s="41"/>
      <c r="VUD106" s="41"/>
      <c r="VUE106" s="41"/>
      <c r="VUF106" s="41"/>
      <c r="VUG106" s="41"/>
      <c r="VUH106" s="41"/>
      <c r="VUI106" s="41"/>
      <c r="VUJ106" s="41"/>
      <c r="VUK106" s="41"/>
      <c r="VUL106" s="41"/>
      <c r="VUM106" s="41"/>
      <c r="VUN106" s="41"/>
      <c r="VUO106" s="41"/>
      <c r="VUP106" s="41"/>
      <c r="VUQ106" s="41"/>
      <c r="VUR106" s="41"/>
      <c r="VUS106" s="41"/>
      <c r="VUT106" s="41"/>
      <c r="VUU106" s="41"/>
      <c r="VUV106" s="41"/>
      <c r="VUW106" s="41"/>
      <c r="VUX106" s="41"/>
      <c r="VUY106" s="41"/>
      <c r="VUZ106" s="41"/>
      <c r="VVA106" s="41"/>
      <c r="VVB106" s="41"/>
      <c r="VVC106" s="41"/>
      <c r="VVD106" s="41"/>
      <c r="VVE106" s="41"/>
      <c r="VVF106" s="41"/>
      <c r="VVG106" s="41"/>
      <c r="VVH106" s="41"/>
      <c r="VVI106" s="41"/>
      <c r="VVJ106" s="41"/>
      <c r="VVK106" s="41"/>
      <c r="VVL106" s="41"/>
      <c r="VVM106" s="41"/>
      <c r="VVN106" s="41"/>
      <c r="VVO106" s="41"/>
      <c r="VVP106" s="41"/>
      <c r="VVQ106" s="41"/>
      <c r="VVR106" s="41"/>
      <c r="VVS106" s="41"/>
      <c r="VVT106" s="41"/>
      <c r="VVU106" s="41"/>
      <c r="VVV106" s="41"/>
      <c r="VVW106" s="41"/>
      <c r="VVX106" s="41"/>
      <c r="VVY106" s="41"/>
      <c r="VVZ106" s="41"/>
      <c r="VWA106" s="41"/>
      <c r="VWB106" s="41"/>
      <c r="VWC106" s="41"/>
      <c r="VWD106" s="41"/>
      <c r="VWE106" s="41"/>
      <c r="VWF106" s="41"/>
      <c r="VWG106" s="41"/>
      <c r="VWH106" s="41"/>
      <c r="VWI106" s="41"/>
      <c r="VWJ106" s="41"/>
      <c r="VWK106" s="41"/>
      <c r="VWL106" s="41"/>
      <c r="VWM106" s="41"/>
      <c r="VWN106" s="41"/>
      <c r="VWO106" s="41"/>
      <c r="VWP106" s="41"/>
      <c r="VWQ106" s="41"/>
      <c r="VWR106" s="41"/>
      <c r="VWS106" s="41"/>
      <c r="VWT106" s="41"/>
      <c r="VWU106" s="41"/>
      <c r="VWV106" s="41"/>
      <c r="VWW106" s="41"/>
      <c r="VWX106" s="41"/>
      <c r="VWY106" s="41"/>
      <c r="VWZ106" s="41"/>
      <c r="VXA106" s="41"/>
      <c r="VXB106" s="41"/>
      <c r="VXC106" s="41"/>
      <c r="VXD106" s="41"/>
      <c r="VXE106" s="41"/>
      <c r="VXF106" s="41"/>
      <c r="VXG106" s="41"/>
      <c r="VXH106" s="41"/>
      <c r="VXI106" s="41"/>
      <c r="VXJ106" s="41"/>
      <c r="VXK106" s="41"/>
      <c r="VXL106" s="41"/>
      <c r="VXM106" s="41"/>
      <c r="VXN106" s="41"/>
      <c r="VXO106" s="41"/>
      <c r="VXP106" s="41"/>
      <c r="VXQ106" s="41"/>
      <c r="VXR106" s="41"/>
      <c r="VXS106" s="41"/>
      <c r="VXT106" s="41"/>
      <c r="VXU106" s="41"/>
      <c r="VXV106" s="41"/>
      <c r="VXW106" s="41"/>
      <c r="VXX106" s="41"/>
      <c r="VXY106" s="41"/>
      <c r="VXZ106" s="41"/>
      <c r="VYA106" s="41"/>
      <c r="VYB106" s="41"/>
      <c r="VYC106" s="41"/>
      <c r="VYD106" s="41"/>
      <c r="VYE106" s="41"/>
      <c r="VYF106" s="41"/>
      <c r="VYG106" s="41"/>
      <c r="VYH106" s="41"/>
      <c r="VYI106" s="41"/>
      <c r="VYJ106" s="41"/>
      <c r="VYK106" s="41"/>
      <c r="VYL106" s="41"/>
      <c r="VYM106" s="41"/>
      <c r="VYN106" s="41"/>
      <c r="VYO106" s="41"/>
      <c r="VYP106" s="41"/>
      <c r="VYQ106" s="41"/>
      <c r="VYR106" s="41"/>
      <c r="VYS106" s="41"/>
      <c r="VYT106" s="41"/>
      <c r="VYU106" s="41"/>
      <c r="VYV106" s="41"/>
      <c r="VYW106" s="41"/>
      <c r="VYX106" s="41"/>
      <c r="VYY106" s="41"/>
      <c r="VYZ106" s="41"/>
      <c r="VZA106" s="41"/>
      <c r="VZB106" s="41"/>
      <c r="VZC106" s="41"/>
      <c r="VZD106" s="41"/>
      <c r="VZE106" s="41"/>
      <c r="VZF106" s="41"/>
      <c r="VZG106" s="41"/>
      <c r="VZH106" s="41"/>
      <c r="VZI106" s="41"/>
      <c r="VZJ106" s="41"/>
      <c r="VZK106" s="41"/>
      <c r="VZL106" s="41"/>
      <c r="VZM106" s="41"/>
      <c r="VZN106" s="41"/>
      <c r="VZO106" s="41"/>
      <c r="VZP106" s="41"/>
      <c r="VZQ106" s="41"/>
      <c r="VZR106" s="41"/>
      <c r="VZS106" s="41"/>
      <c r="VZT106" s="41"/>
      <c r="VZU106" s="41"/>
      <c r="VZV106" s="41"/>
      <c r="VZW106" s="41"/>
      <c r="VZX106" s="41"/>
      <c r="VZY106" s="41"/>
      <c r="VZZ106" s="41"/>
      <c r="WAA106" s="41"/>
      <c r="WAB106" s="41"/>
      <c r="WAC106" s="41"/>
      <c r="WAD106" s="41"/>
      <c r="WAE106" s="41"/>
      <c r="WAF106" s="41"/>
      <c r="WAG106" s="41"/>
      <c r="WAH106" s="41"/>
      <c r="WAI106" s="41"/>
      <c r="WAJ106" s="41"/>
      <c r="WAK106" s="41"/>
      <c r="WAL106" s="41"/>
      <c r="WAM106" s="41"/>
      <c r="WAN106" s="41"/>
      <c r="WAO106" s="41"/>
      <c r="WAP106" s="41"/>
      <c r="WAQ106" s="41"/>
      <c r="WAR106" s="41"/>
      <c r="WAS106" s="41"/>
      <c r="WAT106" s="41"/>
      <c r="WAU106" s="41"/>
      <c r="WAV106" s="41"/>
      <c r="WAW106" s="41"/>
      <c r="WAX106" s="41"/>
      <c r="WAY106" s="41"/>
      <c r="WAZ106" s="41"/>
      <c r="WBA106" s="41"/>
      <c r="WBB106" s="41"/>
      <c r="WBC106" s="41"/>
      <c r="WBD106" s="41"/>
      <c r="WBE106" s="41"/>
      <c r="WBF106" s="41"/>
      <c r="WBG106" s="41"/>
      <c r="WBH106" s="41"/>
      <c r="WBI106" s="41"/>
      <c r="WBJ106" s="41"/>
      <c r="WBK106" s="41"/>
      <c r="WBL106" s="41"/>
      <c r="WBM106" s="41"/>
      <c r="WBN106" s="41"/>
      <c r="WBO106" s="41"/>
      <c r="WBP106" s="41"/>
      <c r="WBQ106" s="41"/>
      <c r="WBR106" s="41"/>
      <c r="WBS106" s="41"/>
      <c r="WBT106" s="41"/>
      <c r="WBU106" s="41"/>
      <c r="WBV106" s="41"/>
      <c r="WBW106" s="41"/>
      <c r="WBX106" s="41"/>
      <c r="WBY106" s="41"/>
      <c r="WBZ106" s="41"/>
      <c r="WCA106" s="41"/>
      <c r="WCB106" s="41"/>
      <c r="WCC106" s="41"/>
      <c r="WCD106" s="41"/>
      <c r="WCE106" s="41"/>
      <c r="WCF106" s="41"/>
      <c r="WCG106" s="41"/>
      <c r="WCH106" s="41"/>
      <c r="WCI106" s="41"/>
      <c r="WCJ106" s="41"/>
      <c r="WCK106" s="41"/>
      <c r="WCL106" s="41"/>
      <c r="WCM106" s="41"/>
      <c r="WCN106" s="41"/>
      <c r="WCO106" s="41"/>
      <c r="WCP106" s="41"/>
      <c r="WCQ106" s="41"/>
      <c r="WCR106" s="41"/>
      <c r="WCS106" s="41"/>
      <c r="WCT106" s="41"/>
      <c r="WCU106" s="41"/>
      <c r="WCV106" s="41"/>
      <c r="WCW106" s="41"/>
      <c r="WCX106" s="41"/>
      <c r="WCY106" s="41"/>
      <c r="WCZ106" s="41"/>
      <c r="WDA106" s="41"/>
      <c r="WDB106" s="41"/>
      <c r="WDC106" s="41"/>
      <c r="WDD106" s="41"/>
      <c r="WDE106" s="41"/>
      <c r="WDF106" s="41"/>
      <c r="WDG106" s="41"/>
      <c r="WDH106" s="41"/>
      <c r="WDI106" s="41"/>
      <c r="WDJ106" s="41"/>
      <c r="WDK106" s="41"/>
      <c r="WDL106" s="41"/>
      <c r="WDM106" s="41"/>
      <c r="WDN106" s="41"/>
      <c r="WDO106" s="41"/>
      <c r="WDP106" s="41"/>
      <c r="WDQ106" s="41"/>
      <c r="WDR106" s="41"/>
      <c r="WDS106" s="41"/>
      <c r="WDT106" s="41"/>
      <c r="WDU106" s="41"/>
      <c r="WDV106" s="41"/>
      <c r="WDW106" s="41"/>
      <c r="WDX106" s="41"/>
      <c r="WDY106" s="41"/>
      <c r="WDZ106" s="41"/>
      <c r="WEA106" s="41"/>
      <c r="WEB106" s="41"/>
      <c r="WEC106" s="41"/>
      <c r="WED106" s="41"/>
      <c r="WEE106" s="41"/>
      <c r="WEF106" s="41"/>
      <c r="WEG106" s="41"/>
      <c r="WEH106" s="41"/>
      <c r="WEI106" s="41"/>
      <c r="WEJ106" s="41"/>
      <c r="WEK106" s="41"/>
      <c r="WEL106" s="41"/>
      <c r="WEM106" s="41"/>
      <c r="WEN106" s="41"/>
      <c r="WEO106" s="41"/>
      <c r="WEP106" s="41"/>
      <c r="WEQ106" s="41"/>
      <c r="WER106" s="41"/>
      <c r="WES106" s="41"/>
      <c r="WET106" s="41"/>
      <c r="WEU106" s="41"/>
      <c r="WEV106" s="41"/>
      <c r="WEW106" s="41"/>
      <c r="WEX106" s="41"/>
      <c r="WEY106" s="41"/>
      <c r="WEZ106" s="41"/>
      <c r="WFA106" s="41"/>
      <c r="WFB106" s="41"/>
      <c r="WFC106" s="41"/>
      <c r="WFD106" s="41"/>
      <c r="WFE106" s="41"/>
      <c r="WFF106" s="41"/>
      <c r="WFG106" s="41"/>
      <c r="WFH106" s="41"/>
      <c r="WFI106" s="41"/>
      <c r="WFJ106" s="41"/>
      <c r="WFK106" s="41"/>
      <c r="WFL106" s="41"/>
      <c r="WFM106" s="41"/>
      <c r="WFN106" s="41"/>
      <c r="WFO106" s="41"/>
      <c r="WFP106" s="41"/>
      <c r="WFQ106" s="41"/>
      <c r="WFR106" s="41"/>
      <c r="WFS106" s="41"/>
      <c r="WFT106" s="41"/>
      <c r="WFU106" s="41"/>
      <c r="WFV106" s="41"/>
      <c r="WFW106" s="41"/>
      <c r="WFX106" s="41"/>
      <c r="WFY106" s="41"/>
      <c r="WFZ106" s="41"/>
      <c r="WGA106" s="41"/>
      <c r="WGB106" s="41"/>
      <c r="WGC106" s="41"/>
      <c r="WGD106" s="41"/>
      <c r="WGE106" s="41"/>
      <c r="WGF106" s="41"/>
      <c r="WGG106" s="41"/>
      <c r="WGH106" s="41"/>
      <c r="WGI106" s="41"/>
      <c r="WGJ106" s="41"/>
      <c r="WGK106" s="41"/>
      <c r="WGL106" s="41"/>
      <c r="WGM106" s="41"/>
      <c r="WGN106" s="41"/>
      <c r="WGO106" s="41"/>
      <c r="WGP106" s="41"/>
      <c r="WGQ106" s="41"/>
      <c r="WGR106" s="41"/>
      <c r="WGS106" s="41"/>
      <c r="WGT106" s="41"/>
      <c r="WGU106" s="41"/>
      <c r="WGV106" s="41"/>
      <c r="WGW106" s="41"/>
      <c r="WGX106" s="41"/>
      <c r="WGY106" s="41"/>
      <c r="WGZ106" s="41"/>
      <c r="WHA106" s="41"/>
      <c r="WHB106" s="41"/>
      <c r="WHC106" s="41"/>
      <c r="WHD106" s="41"/>
      <c r="WHE106" s="41"/>
      <c r="WHF106" s="41"/>
      <c r="WHG106" s="41"/>
      <c r="WHH106" s="41"/>
      <c r="WHI106" s="41"/>
      <c r="WHJ106" s="41"/>
      <c r="WHK106" s="41"/>
      <c r="WHL106" s="41"/>
      <c r="WHM106" s="41"/>
      <c r="WHN106" s="41"/>
      <c r="WHO106" s="41"/>
      <c r="WHP106" s="41"/>
      <c r="WHQ106" s="41"/>
      <c r="WHR106" s="41"/>
      <c r="WHS106" s="41"/>
      <c r="WHT106" s="41"/>
      <c r="WHU106" s="41"/>
      <c r="WHV106" s="41"/>
      <c r="WHW106" s="41"/>
      <c r="WHX106" s="41"/>
      <c r="WHY106" s="41"/>
      <c r="WHZ106" s="41"/>
      <c r="WIA106" s="41"/>
      <c r="WIB106" s="41"/>
      <c r="WIC106" s="41"/>
      <c r="WID106" s="41"/>
      <c r="WIE106" s="41"/>
      <c r="WIF106" s="41"/>
      <c r="WIG106" s="41"/>
      <c r="WIH106" s="41"/>
      <c r="WII106" s="41"/>
      <c r="WIJ106" s="41"/>
      <c r="WIK106" s="41"/>
      <c r="WIL106" s="41"/>
      <c r="WIM106" s="41"/>
      <c r="WIN106" s="41"/>
      <c r="WIO106" s="41"/>
      <c r="WIP106" s="41"/>
      <c r="WIQ106" s="41"/>
      <c r="WIR106" s="41"/>
      <c r="WIS106" s="41"/>
      <c r="WIT106" s="41"/>
      <c r="WIU106" s="41"/>
      <c r="WIV106" s="41"/>
      <c r="WIW106" s="41"/>
      <c r="WIX106" s="41"/>
      <c r="WIY106" s="41"/>
      <c r="WIZ106" s="41"/>
      <c r="WJA106" s="41"/>
      <c r="WJB106" s="41"/>
      <c r="WJC106" s="41"/>
      <c r="WJD106" s="41"/>
      <c r="WJE106" s="41"/>
      <c r="WJF106" s="41"/>
      <c r="WJG106" s="41"/>
      <c r="WJH106" s="41"/>
      <c r="WJI106" s="41"/>
      <c r="WJJ106" s="41"/>
      <c r="WJK106" s="41"/>
      <c r="WJL106" s="41"/>
      <c r="WJM106" s="41"/>
      <c r="WJN106" s="41"/>
      <c r="WJO106" s="41"/>
      <c r="WJP106" s="41"/>
      <c r="WJQ106" s="41"/>
      <c r="WJR106" s="41"/>
      <c r="WJS106" s="41"/>
      <c r="WJT106" s="41"/>
      <c r="WJU106" s="41"/>
      <c r="WJV106" s="41"/>
      <c r="WJW106" s="41"/>
      <c r="WJX106" s="41"/>
      <c r="WJY106" s="41"/>
      <c r="WJZ106" s="41"/>
      <c r="WKA106" s="41"/>
      <c r="WKB106" s="41"/>
      <c r="WKC106" s="41"/>
      <c r="WKD106" s="41"/>
      <c r="WKE106" s="41"/>
      <c r="WKF106" s="41"/>
      <c r="WKG106" s="41"/>
      <c r="WKH106" s="41"/>
      <c r="WKI106" s="41"/>
      <c r="WKJ106" s="41"/>
      <c r="WKK106" s="41"/>
      <c r="WKL106" s="41"/>
      <c r="WKM106" s="41"/>
      <c r="WKN106" s="41"/>
      <c r="WKO106" s="41"/>
      <c r="WKP106" s="41"/>
      <c r="WKQ106" s="41"/>
      <c r="WKR106" s="41"/>
      <c r="WKS106" s="41"/>
      <c r="WKT106" s="41"/>
      <c r="WKU106" s="41"/>
      <c r="WKV106" s="41"/>
      <c r="WKW106" s="41"/>
      <c r="WKX106" s="41"/>
      <c r="WKY106" s="41"/>
      <c r="WKZ106" s="41"/>
      <c r="WLA106" s="41"/>
      <c r="WLB106" s="41"/>
      <c r="WLC106" s="41"/>
      <c r="WLD106" s="41"/>
      <c r="WLE106" s="41"/>
      <c r="WLF106" s="41"/>
      <c r="WLG106" s="41"/>
      <c r="WLH106" s="41"/>
      <c r="WLI106" s="41"/>
      <c r="WLJ106" s="41"/>
      <c r="WLK106" s="41"/>
      <c r="WLL106" s="41"/>
      <c r="WLM106" s="41"/>
      <c r="WLN106" s="41"/>
      <c r="WLO106" s="41"/>
      <c r="WLP106" s="41"/>
      <c r="WLQ106" s="41"/>
      <c r="WLR106" s="41"/>
      <c r="WLS106" s="41"/>
      <c r="WLT106" s="41"/>
      <c r="WLU106" s="41"/>
      <c r="WLV106" s="41"/>
      <c r="WLW106" s="41"/>
      <c r="WLX106" s="41"/>
      <c r="WLY106" s="41"/>
      <c r="WLZ106" s="41"/>
      <c r="WMA106" s="41"/>
      <c r="WMB106" s="41"/>
      <c r="WMC106" s="41"/>
      <c r="WMD106" s="41"/>
      <c r="WME106" s="41"/>
      <c r="WMF106" s="41"/>
      <c r="WMG106" s="41"/>
      <c r="WMH106" s="41"/>
      <c r="WMI106" s="41"/>
      <c r="WMJ106" s="41"/>
      <c r="WMK106" s="41"/>
      <c r="WML106" s="41"/>
      <c r="WMM106" s="41"/>
      <c r="WMN106" s="41"/>
      <c r="WMO106" s="41"/>
      <c r="WMP106" s="41"/>
      <c r="WMQ106" s="41"/>
      <c r="WMR106" s="41"/>
      <c r="WMS106" s="41"/>
      <c r="WMT106" s="41"/>
      <c r="WMU106" s="41"/>
      <c r="WMV106" s="41"/>
      <c r="WMW106" s="41"/>
      <c r="WMX106" s="41"/>
      <c r="WMY106" s="41"/>
      <c r="WMZ106" s="41"/>
      <c r="WNA106" s="41"/>
      <c r="WNB106" s="41"/>
      <c r="WNC106" s="41"/>
      <c r="WND106" s="41"/>
      <c r="WNE106" s="41"/>
      <c r="WNF106" s="41"/>
      <c r="WNG106" s="41"/>
      <c r="WNH106" s="41"/>
      <c r="WNI106" s="41"/>
      <c r="WNJ106" s="41"/>
      <c r="WNK106" s="41"/>
      <c r="WNL106" s="41"/>
      <c r="WNM106" s="41"/>
      <c r="WNN106" s="41"/>
      <c r="WNO106" s="41"/>
      <c r="WNP106" s="41"/>
      <c r="WNQ106" s="41"/>
      <c r="WNR106" s="41"/>
      <c r="WNS106" s="41"/>
      <c r="WNT106" s="41"/>
      <c r="WNU106" s="41"/>
      <c r="WNV106" s="41"/>
      <c r="WNW106" s="41"/>
      <c r="WNX106" s="41"/>
      <c r="WNY106" s="41"/>
      <c r="WNZ106" s="41"/>
      <c r="WOA106" s="41"/>
      <c r="WOB106" s="41"/>
      <c r="WOC106" s="41"/>
      <c r="WOD106" s="41"/>
      <c r="WOE106" s="41"/>
      <c r="WOF106" s="41"/>
      <c r="WOG106" s="41"/>
      <c r="WOH106" s="41"/>
      <c r="WOI106" s="41"/>
      <c r="WOJ106" s="41"/>
      <c r="WOK106" s="41"/>
      <c r="WOL106" s="41"/>
      <c r="WOM106" s="41"/>
      <c r="WON106" s="41"/>
      <c r="WOO106" s="41"/>
      <c r="WOP106" s="41"/>
      <c r="WOQ106" s="41"/>
      <c r="WOR106" s="41"/>
      <c r="WOS106" s="41"/>
      <c r="WOT106" s="41"/>
      <c r="WOU106" s="41"/>
      <c r="WOV106" s="41"/>
      <c r="WOW106" s="41"/>
      <c r="WOX106" s="41"/>
      <c r="WOY106" s="41"/>
      <c r="WOZ106" s="41"/>
      <c r="WPA106" s="41"/>
      <c r="WPB106" s="41"/>
      <c r="WPC106" s="41"/>
      <c r="WPD106" s="41"/>
      <c r="WPE106" s="41"/>
      <c r="WPF106" s="41"/>
      <c r="WPG106" s="41"/>
      <c r="WPH106" s="41"/>
      <c r="WPI106" s="41"/>
      <c r="WPJ106" s="41"/>
      <c r="WPK106" s="41"/>
      <c r="WPL106" s="41"/>
      <c r="WPM106" s="41"/>
      <c r="WPN106" s="41"/>
      <c r="WPO106" s="41"/>
      <c r="WPP106" s="41"/>
      <c r="WPQ106" s="41"/>
      <c r="WPR106" s="41"/>
      <c r="WPS106" s="41"/>
      <c r="WPT106" s="41"/>
      <c r="WPU106" s="41"/>
      <c r="WPV106" s="41"/>
      <c r="WPW106" s="41"/>
      <c r="WPX106" s="41"/>
      <c r="WPY106" s="41"/>
      <c r="WPZ106" s="41"/>
      <c r="WQA106" s="41"/>
      <c r="WQB106" s="41"/>
      <c r="WQC106" s="41"/>
      <c r="WQD106" s="41"/>
      <c r="WQE106" s="41"/>
      <c r="WQF106" s="41"/>
      <c r="WQG106" s="41"/>
      <c r="WQH106" s="41"/>
      <c r="WQI106" s="41"/>
      <c r="WQJ106" s="41"/>
      <c r="WQK106" s="41"/>
      <c r="WQL106" s="41"/>
      <c r="WQM106" s="41"/>
      <c r="WQN106" s="41"/>
      <c r="WQO106" s="41"/>
      <c r="WQP106" s="41"/>
      <c r="WQQ106" s="41"/>
      <c r="WQR106" s="41"/>
      <c r="WQS106" s="41"/>
      <c r="WQT106" s="41"/>
      <c r="WQU106" s="41"/>
      <c r="WQV106" s="41"/>
      <c r="WQW106" s="41"/>
      <c r="WQX106" s="41"/>
      <c r="WQY106" s="41"/>
      <c r="WQZ106" s="41"/>
      <c r="WRA106" s="41"/>
      <c r="WRB106" s="41"/>
      <c r="WRC106" s="41"/>
      <c r="WRD106" s="41"/>
      <c r="WRE106" s="41"/>
      <c r="WRF106" s="41"/>
      <c r="WRG106" s="41"/>
      <c r="WRH106" s="41"/>
      <c r="WRI106" s="41"/>
      <c r="WRJ106" s="41"/>
      <c r="WRK106" s="41"/>
      <c r="WRL106" s="41"/>
      <c r="WRM106" s="41"/>
      <c r="WRN106" s="41"/>
      <c r="WRO106" s="41"/>
      <c r="WRP106" s="41"/>
      <c r="WRQ106" s="41"/>
      <c r="WRR106" s="41"/>
      <c r="WRS106" s="41"/>
      <c r="WRT106" s="41"/>
      <c r="WRU106" s="41"/>
      <c r="WRV106" s="41"/>
      <c r="WRW106" s="41"/>
      <c r="WRX106" s="41"/>
      <c r="WRY106" s="41"/>
      <c r="WRZ106" s="41"/>
      <c r="WSA106" s="41"/>
      <c r="WSB106" s="41"/>
      <c r="WSC106" s="41"/>
      <c r="WSD106" s="41"/>
      <c r="WSE106" s="41"/>
      <c r="WSF106" s="41"/>
      <c r="WSG106" s="41"/>
      <c r="WSH106" s="41"/>
      <c r="WSI106" s="41"/>
      <c r="WSJ106" s="41"/>
      <c r="WSK106" s="41"/>
      <c r="WSL106" s="41"/>
      <c r="WSM106" s="41"/>
      <c r="WSN106" s="41"/>
      <c r="WSO106" s="41"/>
      <c r="WSP106" s="41"/>
      <c r="WSQ106" s="41"/>
      <c r="WSR106" s="41"/>
      <c r="WSS106" s="41"/>
      <c r="WST106" s="41"/>
      <c r="WSU106" s="41"/>
      <c r="WSV106" s="41"/>
      <c r="WSW106" s="41"/>
      <c r="WSX106" s="41"/>
      <c r="WSY106" s="41"/>
      <c r="WSZ106" s="41"/>
      <c r="WTA106" s="41"/>
      <c r="WTB106" s="41"/>
      <c r="WTC106" s="41"/>
      <c r="WTD106" s="41"/>
      <c r="WTE106" s="41"/>
      <c r="WTF106" s="41"/>
      <c r="WTG106" s="41"/>
      <c r="WTH106" s="41"/>
      <c r="WTI106" s="41"/>
      <c r="WTJ106" s="41"/>
      <c r="WTK106" s="41"/>
      <c r="WTL106" s="41"/>
      <c r="WTM106" s="41"/>
      <c r="WTN106" s="41"/>
      <c r="WTO106" s="41"/>
      <c r="WTP106" s="41"/>
      <c r="WTQ106" s="41"/>
      <c r="WTR106" s="41"/>
      <c r="WTS106" s="41"/>
      <c r="WTT106" s="41"/>
      <c r="WTU106" s="41"/>
      <c r="WTV106" s="41"/>
      <c r="WTW106" s="41"/>
      <c r="WTX106" s="41"/>
      <c r="WTY106" s="41"/>
      <c r="WTZ106" s="41"/>
      <c r="WUA106" s="41"/>
      <c r="WUB106" s="41"/>
      <c r="WUC106" s="41"/>
      <c r="WUD106" s="41"/>
      <c r="WUE106" s="41"/>
      <c r="WUF106" s="41"/>
      <c r="WUG106" s="41"/>
      <c r="WUH106" s="41"/>
      <c r="WUI106" s="41"/>
      <c r="WUJ106" s="41"/>
      <c r="WUK106" s="41"/>
      <c r="WUL106" s="41"/>
      <c r="WUM106" s="41"/>
      <c r="WUN106" s="41"/>
      <c r="WUO106" s="41"/>
      <c r="WUP106" s="41"/>
      <c r="WUQ106" s="41"/>
      <c r="WUR106" s="41"/>
      <c r="WUS106" s="41"/>
      <c r="WUT106" s="41"/>
      <c r="WUU106" s="41"/>
      <c r="WUV106" s="41"/>
      <c r="WUW106" s="41"/>
      <c r="WUX106" s="41"/>
      <c r="WUY106" s="41"/>
      <c r="WUZ106" s="41"/>
      <c r="WVA106" s="41"/>
      <c r="WVB106" s="41"/>
      <c r="WVC106" s="41"/>
      <c r="WVD106" s="41"/>
      <c r="WVE106" s="41"/>
      <c r="WVF106" s="41"/>
      <c r="WVG106" s="41"/>
      <c r="WVH106" s="41"/>
      <c r="WVI106" s="41"/>
      <c r="WVJ106" s="41"/>
      <c r="WVK106" s="41"/>
      <c r="WVL106" s="41"/>
      <c r="WVM106" s="41"/>
      <c r="WVN106" s="41"/>
      <c r="WVO106" s="41"/>
      <c r="WVP106" s="41"/>
      <c r="WVQ106" s="41"/>
      <c r="WVR106" s="41"/>
      <c r="WVS106" s="41"/>
      <c r="WVT106" s="41"/>
      <c r="WVU106" s="41"/>
      <c r="WVV106" s="41"/>
      <c r="WVW106" s="41"/>
      <c r="WVX106" s="41"/>
      <c r="WVY106" s="41"/>
      <c r="WVZ106" s="41"/>
      <c r="WWA106" s="41"/>
      <c r="WWB106" s="41"/>
      <c r="WWC106" s="41"/>
      <c r="WWD106" s="41"/>
      <c r="WWE106" s="41"/>
      <c r="WWF106" s="41"/>
      <c r="WWG106" s="41"/>
      <c r="WWH106" s="41"/>
      <c r="WWI106" s="41"/>
      <c r="WWJ106" s="41"/>
      <c r="WWK106" s="41"/>
      <c r="WWL106" s="41"/>
      <c r="WWM106" s="41"/>
      <c r="WWN106" s="41"/>
      <c r="WWO106" s="41"/>
      <c r="WWP106" s="41"/>
      <c r="WWQ106" s="41"/>
      <c r="WWR106" s="41"/>
      <c r="WWS106" s="41"/>
      <c r="WWT106" s="41"/>
      <c r="WWU106" s="41"/>
      <c r="WWV106" s="41"/>
      <c r="WWW106" s="41"/>
      <c r="WWX106" s="41"/>
      <c r="WWY106" s="41"/>
      <c r="WWZ106" s="41"/>
      <c r="WXA106" s="41"/>
      <c r="WXB106" s="41"/>
      <c r="WXC106" s="41"/>
      <c r="WXD106" s="41"/>
      <c r="WXE106" s="41"/>
      <c r="WXF106" s="41"/>
      <c r="WXG106" s="41"/>
      <c r="WXH106" s="41"/>
      <c r="WXI106" s="41"/>
      <c r="WXJ106" s="41"/>
      <c r="WXK106" s="41"/>
      <c r="WXL106" s="41"/>
      <c r="WXM106" s="41"/>
      <c r="WXN106" s="41"/>
      <c r="WXO106" s="41"/>
      <c r="WXP106" s="41"/>
      <c r="WXQ106" s="41"/>
      <c r="WXR106" s="41"/>
      <c r="WXS106" s="41"/>
      <c r="WXT106" s="41"/>
      <c r="WXU106" s="41"/>
      <c r="WXV106" s="41"/>
      <c r="WXW106" s="41"/>
      <c r="WXX106" s="41"/>
      <c r="WXY106" s="41"/>
      <c r="WXZ106" s="41"/>
      <c r="WYA106" s="41"/>
      <c r="WYB106" s="41"/>
      <c r="WYC106" s="41"/>
      <c r="WYD106" s="41"/>
      <c r="WYE106" s="41"/>
      <c r="WYF106" s="41"/>
      <c r="WYG106" s="41"/>
      <c r="WYH106" s="41"/>
      <c r="WYI106" s="41"/>
      <c r="WYJ106" s="41"/>
      <c r="WYK106" s="41"/>
      <c r="WYL106" s="41"/>
      <c r="WYM106" s="41"/>
      <c r="WYN106" s="41"/>
      <c r="WYO106" s="41"/>
      <c r="WYP106" s="41"/>
      <c r="WYQ106" s="41"/>
      <c r="WYR106" s="41"/>
      <c r="WYS106" s="41"/>
      <c r="WYT106" s="41"/>
      <c r="WYU106" s="41"/>
      <c r="WYV106" s="41"/>
      <c r="WYW106" s="41"/>
      <c r="WYX106" s="41"/>
      <c r="WYY106" s="41"/>
      <c r="WYZ106" s="41"/>
      <c r="WZA106" s="41"/>
      <c r="WZB106" s="41"/>
      <c r="WZC106" s="41"/>
      <c r="WZD106" s="41"/>
      <c r="WZE106" s="41"/>
      <c r="WZF106" s="41"/>
      <c r="WZG106" s="41"/>
      <c r="WZH106" s="41"/>
      <c r="WZI106" s="41"/>
      <c r="WZJ106" s="41"/>
      <c r="WZK106" s="41"/>
      <c r="WZL106" s="41"/>
      <c r="WZM106" s="41"/>
      <c r="WZN106" s="41"/>
      <c r="WZO106" s="41"/>
      <c r="WZP106" s="41"/>
      <c r="WZQ106" s="41"/>
      <c r="WZR106" s="41"/>
      <c r="WZS106" s="41"/>
      <c r="WZT106" s="41"/>
      <c r="WZU106" s="41"/>
      <c r="WZV106" s="41"/>
      <c r="WZW106" s="41"/>
      <c r="WZX106" s="41"/>
      <c r="WZY106" s="41"/>
      <c r="WZZ106" s="41"/>
      <c r="XAA106" s="41"/>
      <c r="XAB106" s="41"/>
      <c r="XAC106" s="41"/>
      <c r="XAD106" s="41"/>
      <c r="XAE106" s="41"/>
      <c r="XAF106" s="41"/>
      <c r="XAG106" s="41"/>
      <c r="XAH106" s="41"/>
      <c r="XAI106" s="41"/>
      <c r="XAJ106" s="41"/>
      <c r="XAK106" s="41"/>
      <c r="XAL106" s="41"/>
      <c r="XAM106" s="41"/>
      <c r="XAN106" s="41"/>
      <c r="XAO106" s="41"/>
      <c r="XAP106" s="41"/>
      <c r="XAQ106" s="41"/>
      <c r="XAR106" s="41"/>
      <c r="XAS106" s="41"/>
      <c r="XAT106" s="41"/>
      <c r="XAU106" s="41"/>
      <c r="XAV106" s="41"/>
      <c r="XAW106" s="41"/>
      <c r="XAX106" s="41"/>
      <c r="XAY106" s="41"/>
      <c r="XAZ106" s="41"/>
      <c r="XBA106" s="41"/>
      <c r="XBB106" s="41"/>
      <c r="XBC106" s="41"/>
      <c r="XBD106" s="41"/>
      <c r="XBE106" s="41"/>
      <c r="XBF106" s="41"/>
      <c r="XBG106" s="41"/>
      <c r="XBH106" s="41"/>
      <c r="XBI106" s="41"/>
      <c r="XBJ106" s="41"/>
      <c r="XBK106" s="41"/>
      <c r="XBL106" s="41"/>
      <c r="XBM106" s="41"/>
      <c r="XBN106" s="41"/>
      <c r="XBO106" s="41"/>
      <c r="XBP106" s="41"/>
      <c r="XBQ106" s="41"/>
      <c r="XBR106" s="41"/>
      <c r="XBS106" s="41"/>
      <c r="XBT106" s="41"/>
      <c r="XBU106" s="41"/>
      <c r="XBV106" s="41"/>
      <c r="XBW106" s="41"/>
      <c r="XBX106" s="41"/>
      <c r="XBY106" s="41"/>
      <c r="XBZ106" s="41"/>
      <c r="XCA106" s="41"/>
      <c r="XCB106" s="41"/>
      <c r="XCC106" s="41"/>
      <c r="XCD106" s="41"/>
      <c r="XCE106" s="41"/>
      <c r="XCF106" s="41"/>
      <c r="XCG106" s="41"/>
      <c r="XCH106" s="41"/>
      <c r="XCI106" s="41"/>
      <c r="XCJ106" s="41"/>
      <c r="XCK106" s="41"/>
      <c r="XCL106" s="41"/>
      <c r="XCM106" s="41"/>
      <c r="XCN106" s="41"/>
      <c r="XCO106" s="41"/>
      <c r="XCP106" s="41"/>
      <c r="XCQ106" s="41"/>
      <c r="XCR106" s="41"/>
      <c r="XCS106" s="41"/>
      <c r="XCT106" s="41"/>
      <c r="XCU106" s="41"/>
      <c r="XCV106" s="41"/>
      <c r="XCW106" s="41"/>
      <c r="XCX106" s="41"/>
      <c r="XCY106" s="41"/>
      <c r="XCZ106" s="41"/>
      <c r="XDA106" s="41"/>
      <c r="XDB106" s="41"/>
      <c r="XDC106" s="41"/>
      <c r="XDD106" s="41"/>
      <c r="XDE106" s="41"/>
      <c r="XDF106" s="41"/>
      <c r="XDG106" s="41"/>
      <c r="XDH106" s="41"/>
      <c r="XDI106" s="41"/>
      <c r="XDJ106" s="41"/>
      <c r="XDK106" s="41"/>
      <c r="XDL106" s="41"/>
      <c r="XDM106" s="41"/>
      <c r="XDN106" s="41"/>
      <c r="XDO106" s="41"/>
      <c r="XDP106" s="41"/>
      <c r="XDQ106" s="41"/>
      <c r="XDR106" s="41"/>
      <c r="XDS106" s="41"/>
      <c r="XDT106" s="41"/>
      <c r="XDU106" s="41"/>
      <c r="XDV106" s="41"/>
      <c r="XDW106" s="41"/>
      <c r="XDX106" s="41"/>
      <c r="XDY106" s="41"/>
      <c r="XDZ106" s="41"/>
      <c r="XEA106" s="41"/>
      <c r="XEB106" s="41"/>
      <c r="XEC106" s="41"/>
      <c r="XED106" s="41"/>
      <c r="XEE106" s="41"/>
      <c r="XEF106" s="41"/>
      <c r="XEG106" s="41"/>
      <c r="XEH106" s="41"/>
      <c r="XEI106" s="41"/>
      <c r="XEJ106" s="41"/>
      <c r="XEK106" s="41"/>
      <c r="XEL106" s="41"/>
      <c r="XEM106" s="41"/>
      <c r="XEN106" s="41"/>
      <c r="XEO106" s="41"/>
      <c r="XEP106" s="41"/>
      <c r="XEQ106" s="41"/>
      <c r="XER106" s="41"/>
      <c r="XES106" s="41"/>
    </row>
    <row r="107" spans="1:16373" s="41" customFormat="1">
      <c r="A107" s="3" t="s">
        <v>92</v>
      </c>
      <c r="B107" s="3" t="s">
        <v>93</v>
      </c>
      <c r="C107" s="6" t="s">
        <v>13</v>
      </c>
      <c r="D107" s="3" t="s">
        <v>1583</v>
      </c>
      <c r="E107" s="3" t="s">
        <v>1584</v>
      </c>
      <c r="F107" s="3" t="s">
        <v>192</v>
      </c>
      <c r="G107" s="3" t="s">
        <v>1585</v>
      </c>
      <c r="H107" s="3" t="s">
        <v>1563</v>
      </c>
      <c r="I107" s="2">
        <v>63406.25</v>
      </c>
      <c r="J107" s="2">
        <v>31875</v>
      </c>
      <c r="K107" s="105">
        <v>31531.25</v>
      </c>
      <c r="L107" s="2"/>
      <c r="M107" s="2"/>
      <c r="N107" s="2"/>
      <c r="O107" s="2"/>
      <c r="P107" s="2"/>
      <c r="Q107" s="2"/>
      <c r="R107" s="2"/>
    </row>
    <row r="108" spans="1:16373" s="41" customFormat="1">
      <c r="A108" s="3" t="s">
        <v>92</v>
      </c>
      <c r="B108" s="3" t="s">
        <v>93</v>
      </c>
      <c r="C108" s="6" t="s">
        <v>13</v>
      </c>
      <c r="D108" s="3" t="s">
        <v>1586</v>
      </c>
      <c r="E108" s="3" t="s">
        <v>1587</v>
      </c>
      <c r="F108" s="3" t="s">
        <v>1588</v>
      </c>
      <c r="G108" s="3" t="s">
        <v>185</v>
      </c>
      <c r="H108" s="3" t="s">
        <v>1566</v>
      </c>
      <c r="I108" s="2">
        <v>4813.5600000000004</v>
      </c>
      <c r="J108" s="2">
        <v>962.71</v>
      </c>
      <c r="K108" s="105">
        <v>3850.85</v>
      </c>
      <c r="L108" s="2"/>
      <c r="M108" s="2"/>
      <c r="N108" s="2"/>
      <c r="O108" s="2"/>
      <c r="P108" s="2"/>
      <c r="Q108" s="2"/>
      <c r="R108" s="2"/>
    </row>
    <row r="109" spans="1:16373" s="41" customFormat="1">
      <c r="A109" s="3" t="s">
        <v>92</v>
      </c>
      <c r="B109" s="3" t="s">
        <v>93</v>
      </c>
      <c r="C109" s="6" t="s">
        <v>13</v>
      </c>
      <c r="D109" s="3" t="s">
        <v>1589</v>
      </c>
      <c r="E109" s="3" t="s">
        <v>1570</v>
      </c>
      <c r="F109" s="3" t="s">
        <v>198</v>
      </c>
      <c r="G109" s="3" t="s">
        <v>187</v>
      </c>
      <c r="H109" s="3" t="s">
        <v>1554</v>
      </c>
      <c r="I109" s="2">
        <v>821000</v>
      </c>
      <c r="J109" s="2">
        <v>102625</v>
      </c>
      <c r="K109" s="105">
        <v>718375</v>
      </c>
      <c r="L109" s="2"/>
      <c r="M109" s="2"/>
      <c r="N109" s="2"/>
      <c r="O109" s="2"/>
      <c r="P109" s="2"/>
      <c r="Q109" s="2"/>
      <c r="R109" s="2"/>
    </row>
    <row r="110" spans="1:16373" s="41" customFormat="1">
      <c r="A110" s="3" t="s">
        <v>92</v>
      </c>
      <c r="B110" s="3" t="s">
        <v>93</v>
      </c>
      <c r="C110" s="6" t="s">
        <v>13</v>
      </c>
      <c r="D110" s="3" t="s">
        <v>1590</v>
      </c>
      <c r="E110" s="3" t="s">
        <v>1570</v>
      </c>
      <c r="F110" s="3" t="s">
        <v>1591</v>
      </c>
      <c r="G110" s="3" t="s">
        <v>187</v>
      </c>
      <c r="H110" s="3" t="s">
        <v>1554</v>
      </c>
      <c r="I110" s="2">
        <v>104842.46857142857</v>
      </c>
      <c r="J110" s="2">
        <v>13105.308571428572</v>
      </c>
      <c r="K110" s="105">
        <v>91737.16</v>
      </c>
      <c r="L110" s="2"/>
      <c r="M110" s="2"/>
      <c r="N110" s="2"/>
      <c r="O110" s="2"/>
      <c r="P110" s="2"/>
      <c r="Q110" s="2"/>
      <c r="R110" s="2"/>
    </row>
    <row r="111" spans="1:16373" s="41" customFormat="1">
      <c r="A111" s="3" t="s">
        <v>92</v>
      </c>
      <c r="B111" s="3" t="s">
        <v>93</v>
      </c>
      <c r="C111" s="6" t="s">
        <v>1592</v>
      </c>
      <c r="D111" s="3" t="s">
        <v>1593</v>
      </c>
      <c r="E111" s="3" t="s">
        <v>1594</v>
      </c>
      <c r="F111" s="3" t="s">
        <v>33</v>
      </c>
      <c r="G111" s="3" t="s">
        <v>1595</v>
      </c>
      <c r="H111" s="3" t="s">
        <v>1596</v>
      </c>
      <c r="I111" s="2">
        <v>5005.47</v>
      </c>
      <c r="J111" s="2">
        <v>1661.1000000000001</v>
      </c>
      <c r="K111" s="105">
        <v>3344.37</v>
      </c>
      <c r="L111" s="2"/>
      <c r="M111" s="2"/>
      <c r="N111" s="2"/>
      <c r="O111" s="2"/>
      <c r="P111" s="2"/>
      <c r="Q111" s="2"/>
      <c r="R111" s="2"/>
    </row>
    <row r="112" spans="1:16373" s="41" customFormat="1">
      <c r="A112" s="3" t="s">
        <v>92</v>
      </c>
      <c r="B112" s="3" t="s">
        <v>93</v>
      </c>
      <c r="C112" s="120" t="s">
        <v>14</v>
      </c>
      <c r="D112" s="25" t="s">
        <v>1597</v>
      </c>
      <c r="E112" s="25" t="s">
        <v>1568</v>
      </c>
      <c r="F112" s="25" t="s">
        <v>78</v>
      </c>
      <c r="G112" s="25" t="s">
        <v>1598</v>
      </c>
      <c r="H112" s="25" t="s">
        <v>1566</v>
      </c>
      <c r="I112" s="50">
        <v>252963.83000000002</v>
      </c>
      <c r="J112" s="50">
        <v>37944.57</v>
      </c>
      <c r="K112" s="106">
        <v>215019.26</v>
      </c>
      <c r="L112" s="2"/>
      <c r="M112" s="2"/>
      <c r="N112" s="2"/>
      <c r="O112" s="2"/>
      <c r="P112" s="2"/>
      <c r="Q112" s="2"/>
      <c r="R112" s="2"/>
    </row>
    <row r="113" spans="1:20" s="41" customFormat="1">
      <c r="A113" s="3" t="s">
        <v>92</v>
      </c>
      <c r="B113" s="3" t="s">
        <v>93</v>
      </c>
      <c r="C113" s="6" t="s">
        <v>14</v>
      </c>
      <c r="D113" s="3" t="s">
        <v>1599</v>
      </c>
      <c r="E113" s="3" t="s">
        <v>1587</v>
      </c>
      <c r="F113" s="3" t="s">
        <v>78</v>
      </c>
      <c r="G113" s="3" t="s">
        <v>1598</v>
      </c>
      <c r="H113" s="3" t="s">
        <v>1566</v>
      </c>
      <c r="I113" s="2">
        <v>38675</v>
      </c>
      <c r="J113" s="2">
        <v>7735</v>
      </c>
      <c r="K113" s="105">
        <v>30940</v>
      </c>
      <c r="L113" s="2"/>
      <c r="M113" s="2"/>
      <c r="N113" s="2"/>
      <c r="O113" s="2"/>
      <c r="P113" s="2"/>
      <c r="Q113" s="2"/>
      <c r="R113" s="2"/>
    </row>
    <row r="114" spans="1:20" s="41" customFormat="1">
      <c r="A114" s="3" t="s">
        <v>92</v>
      </c>
      <c r="B114" s="3" t="s">
        <v>93</v>
      </c>
      <c r="C114" s="6" t="s">
        <v>14</v>
      </c>
      <c r="D114" s="3" t="s">
        <v>1600</v>
      </c>
      <c r="E114" s="3" t="s">
        <v>1601</v>
      </c>
      <c r="F114" s="3" t="s">
        <v>78</v>
      </c>
      <c r="G114" s="3" t="s">
        <v>1598</v>
      </c>
      <c r="H114" s="3" t="s">
        <v>1602</v>
      </c>
      <c r="I114" s="2">
        <v>20076.449999999997</v>
      </c>
      <c r="J114" s="2">
        <v>4015.2899999999995</v>
      </c>
      <c r="K114" s="105">
        <v>16061.159999999998</v>
      </c>
      <c r="L114" s="2"/>
      <c r="M114" s="2"/>
      <c r="N114" s="2"/>
      <c r="O114" s="2"/>
      <c r="P114" s="2"/>
      <c r="Q114" s="2"/>
      <c r="R114" s="2"/>
    </row>
    <row r="115" spans="1:20" s="41" customFormat="1">
      <c r="A115" s="3" t="s">
        <v>92</v>
      </c>
      <c r="B115" s="3" t="s">
        <v>93</v>
      </c>
      <c r="C115" s="6" t="s">
        <v>1603</v>
      </c>
      <c r="D115" s="3" t="s">
        <v>1604</v>
      </c>
      <c r="E115" s="3" t="s">
        <v>1556</v>
      </c>
      <c r="F115" s="3" t="s">
        <v>1603</v>
      </c>
      <c r="G115" s="3" t="s">
        <v>1605</v>
      </c>
      <c r="H115" s="3" t="s">
        <v>1558</v>
      </c>
      <c r="I115" s="2">
        <v>4439931.5</v>
      </c>
      <c r="J115" s="2">
        <v>927986.3</v>
      </c>
      <c r="K115" s="105">
        <v>3511945.2</v>
      </c>
      <c r="L115" s="2"/>
      <c r="M115" s="2"/>
      <c r="N115" s="2"/>
      <c r="O115" s="2"/>
      <c r="P115" s="2"/>
      <c r="Q115" s="2"/>
      <c r="R115" s="2"/>
    </row>
    <row r="116" spans="1:20" s="41" customFormat="1">
      <c r="A116" s="3" t="s">
        <v>92</v>
      </c>
      <c r="B116" s="3" t="s">
        <v>93</v>
      </c>
      <c r="C116" s="6" t="s">
        <v>30</v>
      </c>
      <c r="D116" s="3" t="s">
        <v>1606</v>
      </c>
      <c r="E116" s="3" t="s">
        <v>1607</v>
      </c>
      <c r="F116" s="3" t="s">
        <v>1608</v>
      </c>
      <c r="G116" s="3" t="s">
        <v>170</v>
      </c>
      <c r="H116" s="3" t="s">
        <v>1609</v>
      </c>
      <c r="I116" s="2">
        <v>180000</v>
      </c>
      <c r="J116" s="2">
        <f>I116*0.125</f>
        <v>22500</v>
      </c>
      <c r="K116" s="105">
        <f>I116-J116</f>
        <v>157500</v>
      </c>
      <c r="L116" s="2"/>
      <c r="M116" s="2"/>
      <c r="N116" s="2"/>
      <c r="O116" s="2"/>
      <c r="P116" s="2"/>
      <c r="Q116" s="2"/>
      <c r="R116" s="2"/>
    </row>
    <row r="117" spans="1:20" s="41" customFormat="1">
      <c r="A117" s="3" t="s">
        <v>92</v>
      </c>
      <c r="B117" s="3" t="s">
        <v>93</v>
      </c>
      <c r="C117" s="6" t="s">
        <v>1610</v>
      </c>
      <c r="D117" s="3" t="s">
        <v>1611</v>
      </c>
      <c r="E117" s="3" t="s">
        <v>1560</v>
      </c>
      <c r="F117" s="3" t="s">
        <v>1549</v>
      </c>
      <c r="G117" s="3" t="s">
        <v>57</v>
      </c>
      <c r="H117" s="3" t="s">
        <v>1563</v>
      </c>
      <c r="I117" s="2">
        <v>370000</v>
      </c>
      <c r="J117" s="2">
        <v>74000</v>
      </c>
      <c r="K117" s="105">
        <v>296000</v>
      </c>
      <c r="L117" s="2"/>
      <c r="M117" s="2"/>
      <c r="N117" s="2"/>
      <c r="O117" s="2"/>
      <c r="P117" s="2"/>
      <c r="Q117" s="2"/>
      <c r="R117" s="2"/>
    </row>
    <row r="118" spans="1:20" s="41" customFormat="1">
      <c r="A118" s="3" t="s">
        <v>92</v>
      </c>
      <c r="B118" s="3" t="s">
        <v>93</v>
      </c>
      <c r="C118" s="6" t="s">
        <v>17</v>
      </c>
      <c r="D118" s="3" t="s">
        <v>1612</v>
      </c>
      <c r="E118" s="3" t="s">
        <v>1613</v>
      </c>
      <c r="F118" s="3" t="s">
        <v>1377</v>
      </c>
      <c r="G118" s="3" t="s">
        <v>1614</v>
      </c>
      <c r="H118" s="3" t="s">
        <v>1563</v>
      </c>
      <c r="I118" s="2">
        <f>+K118/0.875</f>
        <v>27441.70285714286</v>
      </c>
      <c r="J118" s="2">
        <f>+I118-K118</f>
        <v>3430.2128571428584</v>
      </c>
      <c r="K118" s="105">
        <v>24011.49</v>
      </c>
      <c r="L118" s="2"/>
      <c r="M118" s="2"/>
      <c r="N118" s="2"/>
      <c r="O118" s="2"/>
      <c r="P118" s="2"/>
      <c r="Q118" s="2"/>
      <c r="R118" s="2"/>
    </row>
    <row r="119" spans="1:20" s="41" customFormat="1">
      <c r="A119" s="3" t="s">
        <v>92</v>
      </c>
      <c r="B119" s="3" t="s">
        <v>93</v>
      </c>
      <c r="C119" s="6" t="s">
        <v>17</v>
      </c>
      <c r="D119" s="3" t="s">
        <v>1615</v>
      </c>
      <c r="E119" s="3" t="s">
        <v>1570</v>
      </c>
      <c r="F119" s="3" t="s">
        <v>1616</v>
      </c>
      <c r="G119" s="3" t="s">
        <v>1198</v>
      </c>
      <c r="H119" s="3" t="s">
        <v>1554</v>
      </c>
      <c r="I119" s="2">
        <v>540685.76</v>
      </c>
      <c r="J119" s="2">
        <v>67585.72</v>
      </c>
      <c r="K119" s="105">
        <v>473100.04000000004</v>
      </c>
      <c r="L119" s="2"/>
      <c r="M119" s="2"/>
      <c r="N119" s="2"/>
      <c r="O119" s="2"/>
      <c r="P119" s="2"/>
      <c r="Q119" s="2"/>
      <c r="R119" s="2"/>
    </row>
    <row r="120" spans="1:20" s="41" customFormat="1">
      <c r="A120" s="3" t="s">
        <v>92</v>
      </c>
      <c r="B120" s="3" t="s">
        <v>93</v>
      </c>
      <c r="C120" s="6" t="s">
        <v>10</v>
      </c>
      <c r="D120" s="3" t="s">
        <v>1617</v>
      </c>
      <c r="E120" s="3" t="s">
        <v>1618</v>
      </c>
      <c r="F120" s="3" t="s">
        <v>311</v>
      </c>
      <c r="G120" s="3" t="s">
        <v>162</v>
      </c>
      <c r="H120" s="3" t="s">
        <v>1619</v>
      </c>
      <c r="I120" s="2">
        <v>20000</v>
      </c>
      <c r="J120" s="2">
        <v>4000</v>
      </c>
      <c r="K120" s="105">
        <v>16000</v>
      </c>
      <c r="L120" s="2"/>
      <c r="M120" s="2"/>
      <c r="N120" s="2"/>
      <c r="O120" s="2"/>
      <c r="P120" s="2"/>
      <c r="Q120" s="2"/>
      <c r="R120" s="2"/>
    </row>
    <row r="121" spans="1:20" s="41" customFormat="1">
      <c r="A121" s="3" t="s">
        <v>92</v>
      </c>
      <c r="B121" s="3" t="s">
        <v>93</v>
      </c>
      <c r="C121" s="6" t="s">
        <v>10</v>
      </c>
      <c r="D121" s="3" t="s">
        <v>1620</v>
      </c>
      <c r="E121" s="3" t="s">
        <v>1621</v>
      </c>
      <c r="F121" s="3" t="s">
        <v>311</v>
      </c>
      <c r="G121" s="3" t="s">
        <v>268</v>
      </c>
      <c r="H121" s="3" t="s">
        <v>1619</v>
      </c>
      <c r="I121" s="2">
        <v>6000</v>
      </c>
      <c r="J121" s="2">
        <v>1200</v>
      </c>
      <c r="K121" s="105">
        <v>4800</v>
      </c>
      <c r="L121" s="2"/>
      <c r="M121" s="2"/>
      <c r="N121" s="2"/>
      <c r="O121" s="2"/>
      <c r="P121" s="2"/>
      <c r="Q121" s="2"/>
      <c r="R121" s="2"/>
    </row>
    <row r="122" spans="1:20" s="41" customFormat="1">
      <c r="A122" s="41" t="s">
        <v>230</v>
      </c>
      <c r="B122" s="41" t="s">
        <v>231</v>
      </c>
      <c r="C122" s="55" t="s">
        <v>14</v>
      </c>
      <c r="D122" s="41" t="s">
        <v>3168</v>
      </c>
      <c r="E122" s="41" t="s">
        <v>3169</v>
      </c>
      <c r="F122" s="41" t="s">
        <v>3170</v>
      </c>
      <c r="G122" s="41" t="s">
        <v>1951</v>
      </c>
      <c r="H122" s="41" t="s">
        <v>3171</v>
      </c>
      <c r="I122" s="4">
        <v>190000</v>
      </c>
      <c r="J122" s="4">
        <v>23750</v>
      </c>
      <c r="K122" s="111">
        <v>166250</v>
      </c>
      <c r="L122" s="4"/>
      <c r="M122" s="4"/>
      <c r="N122" s="4"/>
      <c r="O122" s="4"/>
      <c r="P122" s="4"/>
      <c r="Q122" s="4"/>
      <c r="R122" s="4"/>
    </row>
    <row r="123" spans="1:20" s="41" customFormat="1">
      <c r="A123" s="3" t="s">
        <v>230</v>
      </c>
      <c r="B123" s="3" t="s">
        <v>231</v>
      </c>
      <c r="C123" s="6" t="s">
        <v>1794</v>
      </c>
      <c r="D123" s="3" t="s">
        <v>1795</v>
      </c>
      <c r="E123" s="3" t="s">
        <v>1796</v>
      </c>
      <c r="F123" s="3" t="s">
        <v>22</v>
      </c>
      <c r="G123" s="3" t="s">
        <v>25</v>
      </c>
      <c r="H123" s="3" t="s">
        <v>1797</v>
      </c>
      <c r="I123" s="2">
        <v>901072.2</v>
      </c>
      <c r="J123" s="2">
        <v>180214.43999999994</v>
      </c>
      <c r="K123" s="105">
        <v>720857.76</v>
      </c>
      <c r="L123" s="2"/>
      <c r="M123" s="2"/>
      <c r="N123" s="2"/>
      <c r="O123" s="2"/>
      <c r="P123" s="2"/>
      <c r="Q123" s="2"/>
      <c r="R123" s="2"/>
    </row>
    <row r="124" spans="1:20" s="41" customFormat="1">
      <c r="A124" s="13" t="s">
        <v>998</v>
      </c>
      <c r="B124" s="13" t="s">
        <v>999</v>
      </c>
      <c r="C124" s="122">
        <v>40686</v>
      </c>
      <c r="D124" s="18" t="s">
        <v>1000</v>
      </c>
      <c r="E124" s="18" t="s">
        <v>1001</v>
      </c>
      <c r="F124" s="18" t="s">
        <v>141</v>
      </c>
      <c r="G124" s="18" t="s">
        <v>272</v>
      </c>
      <c r="H124" s="18" t="s">
        <v>1002</v>
      </c>
      <c r="I124" s="65">
        <v>63013.7</v>
      </c>
      <c r="J124" s="65">
        <v>7876.71</v>
      </c>
      <c r="K124" s="107">
        <v>55136.99</v>
      </c>
      <c r="L124" s="10"/>
      <c r="M124" s="14"/>
      <c r="N124" s="14"/>
      <c r="O124" s="14"/>
      <c r="P124" s="14"/>
      <c r="Q124" s="14"/>
      <c r="R124" s="14"/>
    </row>
    <row r="125" spans="1:20" s="41" customFormat="1">
      <c r="A125" s="41" t="s">
        <v>94</v>
      </c>
      <c r="B125" s="41" t="s">
        <v>95</v>
      </c>
      <c r="C125" s="66">
        <v>39975</v>
      </c>
      <c r="D125" s="41" t="s">
        <v>2787</v>
      </c>
      <c r="E125" s="41" t="s">
        <v>2788</v>
      </c>
      <c r="F125" s="41">
        <v>39965</v>
      </c>
      <c r="G125" s="41">
        <v>40330</v>
      </c>
      <c r="H125" s="41" t="s">
        <v>2789</v>
      </c>
      <c r="I125" s="4">
        <v>83624.8125</v>
      </c>
      <c r="J125" s="4">
        <v>16724.962500000001</v>
      </c>
      <c r="K125" s="111">
        <v>66899.850000000006</v>
      </c>
      <c r="L125" s="4"/>
      <c r="M125" s="4"/>
      <c r="N125" s="4"/>
      <c r="O125" s="4"/>
      <c r="P125" s="4"/>
      <c r="Q125" s="4"/>
      <c r="R125" s="4"/>
    </row>
    <row r="126" spans="1:20" s="41" customFormat="1">
      <c r="A126" s="3" t="s">
        <v>1283</v>
      </c>
      <c r="B126" s="3" t="s">
        <v>168</v>
      </c>
      <c r="C126" s="6" t="s">
        <v>15</v>
      </c>
      <c r="D126" s="3" t="s">
        <v>1284</v>
      </c>
      <c r="E126" s="3" t="s">
        <v>1285</v>
      </c>
      <c r="F126" s="3" t="s">
        <v>1286</v>
      </c>
      <c r="G126" s="3" t="s">
        <v>1287</v>
      </c>
      <c r="H126" s="3" t="s">
        <v>1288</v>
      </c>
      <c r="I126" s="2">
        <v>54565.05</v>
      </c>
      <c r="J126" s="2">
        <v>10913.01</v>
      </c>
      <c r="K126" s="105">
        <v>43652.04</v>
      </c>
      <c r="L126" s="2"/>
      <c r="M126" s="2"/>
      <c r="N126" s="2"/>
      <c r="O126" s="2"/>
      <c r="P126" s="2"/>
      <c r="Q126" s="2"/>
      <c r="R126" s="2"/>
      <c r="S126" s="2"/>
      <c r="T126" s="3"/>
    </row>
    <row r="127" spans="1:20" s="41" customFormat="1">
      <c r="A127" s="3" t="s">
        <v>1283</v>
      </c>
      <c r="B127" s="3" t="s">
        <v>168</v>
      </c>
      <c r="C127" s="6" t="s">
        <v>15</v>
      </c>
      <c r="D127" s="3" t="s">
        <v>1289</v>
      </c>
      <c r="E127" s="3" t="s">
        <v>1290</v>
      </c>
      <c r="F127" s="3" t="s">
        <v>1286</v>
      </c>
      <c r="G127" s="3" t="s">
        <v>1287</v>
      </c>
      <c r="H127" s="3" t="s">
        <v>1291</v>
      </c>
      <c r="I127" s="2">
        <v>93371.290000000008</v>
      </c>
      <c r="J127" s="2">
        <v>18674.259999999998</v>
      </c>
      <c r="K127" s="105">
        <v>74697.03</v>
      </c>
      <c r="L127" s="2"/>
      <c r="M127" s="2"/>
      <c r="N127" s="2"/>
      <c r="O127" s="2"/>
      <c r="P127" s="2"/>
      <c r="Q127" s="2"/>
      <c r="R127" s="2"/>
      <c r="S127" s="2"/>
      <c r="T127" s="3"/>
    </row>
    <row r="128" spans="1:20" s="41" customFormat="1">
      <c r="A128" s="34" t="s">
        <v>118</v>
      </c>
      <c r="B128" s="41" t="s">
        <v>1623</v>
      </c>
      <c r="C128" s="34" t="s">
        <v>15</v>
      </c>
      <c r="D128" s="35" t="s">
        <v>436</v>
      </c>
      <c r="E128" s="11" t="s">
        <v>437</v>
      </c>
      <c r="F128" s="34" t="s">
        <v>184</v>
      </c>
      <c r="G128" s="35" t="s">
        <v>185</v>
      </c>
      <c r="H128" s="35" t="s">
        <v>438</v>
      </c>
      <c r="I128" s="36">
        <v>467500</v>
      </c>
      <c r="J128" s="36">
        <v>58437.5</v>
      </c>
      <c r="K128" s="97">
        <v>409062.5</v>
      </c>
      <c r="L128" s="36"/>
      <c r="M128" s="37"/>
      <c r="N128" s="37"/>
      <c r="O128" s="37"/>
      <c r="P128" s="37"/>
      <c r="R128" s="37"/>
    </row>
    <row r="129" spans="1:258" s="41" customFormat="1">
      <c r="A129" s="34" t="s">
        <v>118</v>
      </c>
      <c r="B129" s="41" t="s">
        <v>1623</v>
      </c>
      <c r="C129" s="34" t="s">
        <v>17</v>
      </c>
      <c r="D129" s="35" t="s">
        <v>439</v>
      </c>
      <c r="E129" s="11" t="s">
        <v>440</v>
      </c>
      <c r="F129" s="34" t="s">
        <v>17</v>
      </c>
      <c r="G129" s="35" t="s">
        <v>180</v>
      </c>
      <c r="H129" s="35" t="s">
        <v>441</v>
      </c>
      <c r="I129" s="36">
        <v>141180</v>
      </c>
      <c r="J129" s="36">
        <v>37647.5</v>
      </c>
      <c r="K129" s="97">
        <v>103532.5</v>
      </c>
      <c r="L129" s="36"/>
      <c r="M129" s="37"/>
      <c r="N129" s="37"/>
      <c r="O129" s="37"/>
      <c r="P129" s="37"/>
      <c r="Q129" s="37"/>
      <c r="R129" s="37"/>
      <c r="S129" s="35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67"/>
      <c r="BK129" s="67"/>
      <c r="BL129" s="67"/>
      <c r="BM129" s="67"/>
      <c r="BN129" s="67"/>
      <c r="BO129" s="67"/>
      <c r="BP129" s="67"/>
      <c r="BQ129" s="67"/>
      <c r="BR129" s="67"/>
      <c r="BS129" s="67"/>
      <c r="BT129" s="67"/>
      <c r="BU129" s="67"/>
      <c r="BV129" s="67"/>
      <c r="BW129" s="67"/>
      <c r="BX129" s="67"/>
      <c r="BY129" s="67"/>
      <c r="BZ129" s="67"/>
      <c r="CA129" s="67"/>
      <c r="CB129" s="67"/>
      <c r="CC129" s="67"/>
      <c r="CD129" s="67"/>
      <c r="CE129" s="67"/>
      <c r="CF129" s="67"/>
      <c r="CG129" s="67"/>
      <c r="CH129" s="67"/>
      <c r="CI129" s="67"/>
      <c r="CJ129" s="67"/>
      <c r="CK129" s="67"/>
      <c r="CL129" s="67"/>
      <c r="CM129" s="67"/>
      <c r="CN129" s="67"/>
      <c r="CO129" s="67"/>
      <c r="CP129" s="67"/>
      <c r="CQ129" s="67"/>
      <c r="CR129" s="67"/>
      <c r="CS129" s="67"/>
      <c r="CT129" s="67"/>
      <c r="CU129" s="67"/>
      <c r="CV129" s="67"/>
      <c r="CW129" s="67"/>
      <c r="CX129" s="67"/>
      <c r="CY129" s="67"/>
      <c r="CZ129" s="67"/>
      <c r="DA129" s="67"/>
      <c r="DB129" s="67"/>
      <c r="DC129" s="67"/>
      <c r="DD129" s="67"/>
      <c r="DE129" s="67"/>
      <c r="DF129" s="67"/>
      <c r="DG129" s="67"/>
      <c r="DH129" s="67"/>
      <c r="DI129" s="67"/>
      <c r="DJ129" s="67"/>
      <c r="DK129" s="67"/>
      <c r="DL129" s="67"/>
      <c r="DM129" s="67"/>
      <c r="DN129" s="67"/>
      <c r="DO129" s="67"/>
      <c r="DP129" s="67"/>
      <c r="DQ129" s="67"/>
      <c r="DR129" s="67"/>
      <c r="DS129" s="67"/>
      <c r="DT129" s="67"/>
      <c r="DU129" s="67"/>
      <c r="DV129" s="67"/>
      <c r="DW129" s="67"/>
      <c r="DX129" s="67"/>
      <c r="DY129" s="67"/>
      <c r="DZ129" s="67"/>
      <c r="EA129" s="67"/>
      <c r="EB129" s="67"/>
      <c r="EC129" s="67"/>
      <c r="ED129" s="67"/>
      <c r="EE129" s="67"/>
      <c r="EF129" s="67"/>
      <c r="EG129" s="67"/>
      <c r="EH129" s="67"/>
      <c r="EI129" s="67"/>
      <c r="EJ129" s="67"/>
      <c r="EK129" s="67"/>
      <c r="EL129" s="67"/>
      <c r="EM129" s="67"/>
      <c r="EN129" s="67"/>
      <c r="EO129" s="67"/>
      <c r="EP129" s="67"/>
      <c r="EQ129" s="67"/>
      <c r="ER129" s="67"/>
      <c r="ES129" s="67"/>
      <c r="ET129" s="67"/>
      <c r="EU129" s="67"/>
      <c r="EV129" s="67"/>
      <c r="EW129" s="67"/>
      <c r="EX129" s="67"/>
      <c r="EY129" s="67"/>
      <c r="EZ129" s="67"/>
      <c r="FA129" s="67"/>
      <c r="FB129" s="67"/>
      <c r="FC129" s="67"/>
      <c r="FD129" s="67"/>
      <c r="FE129" s="67"/>
      <c r="FF129" s="67"/>
      <c r="FG129" s="67"/>
      <c r="FH129" s="67"/>
      <c r="FI129" s="67"/>
      <c r="FJ129" s="67"/>
      <c r="FK129" s="67"/>
      <c r="FL129" s="67"/>
      <c r="FM129" s="67"/>
      <c r="FN129" s="67"/>
      <c r="FO129" s="67"/>
      <c r="FP129" s="67"/>
      <c r="FQ129" s="67"/>
      <c r="FR129" s="67"/>
      <c r="FS129" s="67"/>
      <c r="FT129" s="67"/>
      <c r="FU129" s="67"/>
      <c r="FV129" s="67"/>
      <c r="FW129" s="67"/>
      <c r="FX129" s="67"/>
      <c r="FY129" s="67"/>
      <c r="FZ129" s="67"/>
      <c r="GA129" s="67"/>
      <c r="GB129" s="67"/>
      <c r="GC129" s="67"/>
      <c r="GD129" s="67"/>
      <c r="GE129" s="67"/>
      <c r="GF129" s="67"/>
      <c r="GG129" s="67"/>
      <c r="GH129" s="67"/>
      <c r="GI129" s="67"/>
      <c r="GJ129" s="67"/>
      <c r="GK129" s="67"/>
      <c r="GL129" s="67"/>
      <c r="GM129" s="67"/>
      <c r="GN129" s="67"/>
      <c r="GO129" s="67"/>
      <c r="GP129" s="67"/>
      <c r="GQ129" s="67"/>
      <c r="GR129" s="67"/>
      <c r="GS129" s="67"/>
      <c r="GT129" s="67"/>
      <c r="GU129" s="67"/>
      <c r="GV129" s="67"/>
      <c r="GW129" s="67"/>
      <c r="GX129" s="67"/>
      <c r="GY129" s="67"/>
      <c r="GZ129" s="67"/>
      <c r="HA129" s="67"/>
      <c r="HB129" s="67"/>
      <c r="HC129" s="67"/>
      <c r="HD129" s="67"/>
      <c r="HE129" s="67"/>
      <c r="HF129" s="67"/>
      <c r="HG129" s="67"/>
      <c r="HH129" s="67"/>
      <c r="HI129" s="67"/>
      <c r="HJ129" s="67"/>
      <c r="HK129" s="67"/>
      <c r="HL129" s="67"/>
      <c r="HM129" s="67"/>
      <c r="HN129" s="67"/>
      <c r="HO129" s="67"/>
      <c r="HP129" s="67"/>
      <c r="HQ129" s="67"/>
      <c r="HR129" s="67"/>
      <c r="HS129" s="67"/>
      <c r="HT129" s="67"/>
      <c r="HU129" s="67"/>
      <c r="HV129" s="67"/>
      <c r="HW129" s="67"/>
      <c r="HX129" s="67"/>
      <c r="HY129" s="67"/>
      <c r="HZ129" s="67"/>
      <c r="IA129" s="67"/>
      <c r="IB129" s="67"/>
      <c r="IC129" s="67"/>
      <c r="ID129" s="67"/>
      <c r="IE129" s="67"/>
      <c r="IF129" s="67"/>
      <c r="IG129" s="67"/>
      <c r="IH129" s="67"/>
      <c r="II129" s="67"/>
      <c r="IJ129" s="67"/>
      <c r="IK129" s="67"/>
      <c r="IL129" s="67"/>
      <c r="IM129" s="67"/>
      <c r="IN129" s="67"/>
      <c r="IO129" s="67"/>
      <c r="IP129" s="67"/>
      <c r="IQ129" s="67"/>
      <c r="IR129" s="67"/>
      <c r="IS129" s="67"/>
      <c r="IT129" s="67"/>
    </row>
    <row r="130" spans="1:258" s="41" customFormat="1">
      <c r="A130" s="55" t="s">
        <v>118</v>
      </c>
      <c r="B130" s="41" t="s">
        <v>1623</v>
      </c>
      <c r="C130" s="55" t="s">
        <v>1822</v>
      </c>
      <c r="D130" s="41" t="s">
        <v>3864</v>
      </c>
      <c r="E130" s="41" t="s">
        <v>3865</v>
      </c>
      <c r="F130" s="41" t="s">
        <v>43</v>
      </c>
      <c r="G130" s="41" t="s">
        <v>374</v>
      </c>
      <c r="H130" s="41" t="s">
        <v>3866</v>
      </c>
      <c r="I130" s="4">
        <v>899156.91</v>
      </c>
      <c r="J130" s="4">
        <v>112394.61</v>
      </c>
      <c r="K130" s="111">
        <v>786762.29</v>
      </c>
      <c r="L130" s="4"/>
      <c r="M130" s="4"/>
      <c r="N130" s="4"/>
      <c r="O130" s="4"/>
      <c r="P130" s="4"/>
      <c r="Q130" s="4"/>
      <c r="R130" s="4"/>
    </row>
    <row r="131" spans="1:258" s="41" customFormat="1">
      <c r="A131" s="3" t="s">
        <v>1257</v>
      </c>
      <c r="B131" s="3" t="s">
        <v>1258</v>
      </c>
      <c r="C131" s="6" t="s">
        <v>1259</v>
      </c>
      <c r="D131" s="3" t="s">
        <v>1260</v>
      </c>
      <c r="E131" s="3" t="s">
        <v>1261</v>
      </c>
      <c r="F131" s="3" t="s">
        <v>1262</v>
      </c>
      <c r="G131" s="3" t="s">
        <v>1263</v>
      </c>
      <c r="H131" s="3" t="s">
        <v>1264</v>
      </c>
      <c r="I131" s="2">
        <f>16153.6/0.8</f>
        <v>20192</v>
      </c>
      <c r="J131" s="2">
        <f>I131*0.2</f>
        <v>4038.4</v>
      </c>
      <c r="K131" s="105">
        <f>I131-J131</f>
        <v>16153.6</v>
      </c>
      <c r="L131" s="2"/>
      <c r="M131" s="2"/>
      <c r="N131" s="2"/>
      <c r="O131" s="2"/>
      <c r="P131" s="2"/>
      <c r="Q131" s="2"/>
      <c r="R131" s="2"/>
      <c r="S131" s="2"/>
      <c r="T131" s="3"/>
    </row>
    <row r="132" spans="1:258" s="41" customFormat="1">
      <c r="A132" s="3" t="s">
        <v>1257</v>
      </c>
      <c r="B132" s="3" t="s">
        <v>1258</v>
      </c>
      <c r="C132" s="6" t="s">
        <v>306</v>
      </c>
      <c r="D132" s="3" t="s">
        <v>1265</v>
      </c>
      <c r="E132" s="3" t="s">
        <v>1266</v>
      </c>
      <c r="F132" s="3" t="s">
        <v>1267</v>
      </c>
      <c r="G132" s="3" t="s">
        <v>1268</v>
      </c>
      <c r="H132" s="3" t="s">
        <v>1269</v>
      </c>
      <c r="I132" s="2">
        <v>276616.94</v>
      </c>
      <c r="J132" s="2">
        <v>55323.39</v>
      </c>
      <c r="K132" s="105">
        <v>221293.55000000002</v>
      </c>
      <c r="L132" s="2"/>
      <c r="M132" s="2"/>
      <c r="N132" s="2"/>
      <c r="O132" s="2"/>
      <c r="P132" s="2"/>
      <c r="Q132" s="2"/>
      <c r="R132" s="2"/>
      <c r="S132" s="2"/>
      <c r="T132" s="3"/>
    </row>
    <row r="133" spans="1:258" s="41" customFormat="1">
      <c r="A133" s="3" t="s">
        <v>1257</v>
      </c>
      <c r="B133" s="3" t="s">
        <v>1258</v>
      </c>
      <c r="C133" s="6" t="s">
        <v>30</v>
      </c>
      <c r="D133" s="3" t="s">
        <v>1270</v>
      </c>
      <c r="E133" s="3" t="s">
        <v>1266</v>
      </c>
      <c r="F133" s="3" t="s">
        <v>1271</v>
      </c>
      <c r="G133" s="3" t="s">
        <v>1272</v>
      </c>
      <c r="H133" s="3" t="s">
        <v>1269</v>
      </c>
      <c r="I133" s="2">
        <v>242895</v>
      </c>
      <c r="J133" s="2">
        <v>48579</v>
      </c>
      <c r="K133" s="105">
        <v>194316</v>
      </c>
      <c r="L133" s="2"/>
      <c r="M133" s="2"/>
      <c r="N133" s="2"/>
      <c r="O133" s="2"/>
      <c r="P133" s="2"/>
      <c r="Q133" s="2"/>
      <c r="R133" s="2"/>
      <c r="S133" s="2"/>
      <c r="T133" s="3"/>
    </row>
    <row r="134" spans="1:258" s="41" customFormat="1">
      <c r="A134" s="55" t="s">
        <v>1798</v>
      </c>
      <c r="B134" s="41" t="s">
        <v>1799</v>
      </c>
      <c r="C134" s="55" t="s">
        <v>2307</v>
      </c>
      <c r="D134" s="41" t="s">
        <v>3879</v>
      </c>
      <c r="E134" s="41" t="s">
        <v>3880</v>
      </c>
      <c r="F134" s="41" t="s">
        <v>3881</v>
      </c>
      <c r="G134" s="41" t="s">
        <v>210</v>
      </c>
      <c r="H134" s="41" t="s">
        <v>3867</v>
      </c>
      <c r="I134" s="4">
        <v>125330.03749999999</v>
      </c>
      <c r="J134" s="4">
        <v>25066.0075</v>
      </c>
      <c r="K134" s="111">
        <v>100264.03</v>
      </c>
      <c r="L134" s="4"/>
      <c r="M134" s="4"/>
      <c r="N134" s="4"/>
      <c r="O134" s="4"/>
      <c r="P134" s="4"/>
      <c r="Q134" s="4"/>
      <c r="R134" s="4"/>
    </row>
    <row r="135" spans="1:258" s="41" customFormat="1">
      <c r="A135" s="41" t="s">
        <v>3172</v>
      </c>
      <c r="B135" s="41" t="s">
        <v>3173</v>
      </c>
      <c r="C135" s="55" t="s">
        <v>10</v>
      </c>
      <c r="D135" s="41" t="s">
        <v>3174</v>
      </c>
      <c r="E135" s="41" t="s">
        <v>3175</v>
      </c>
      <c r="F135" s="41" t="s">
        <v>375</v>
      </c>
      <c r="G135" s="41" t="s">
        <v>340</v>
      </c>
      <c r="H135" s="41" t="s">
        <v>3176</v>
      </c>
      <c r="I135" s="4">
        <v>108000</v>
      </c>
      <c r="J135" s="4">
        <v>13500</v>
      </c>
      <c r="K135" s="111">
        <v>94500</v>
      </c>
      <c r="L135" s="4"/>
      <c r="M135" s="4"/>
      <c r="N135" s="4"/>
      <c r="O135" s="4"/>
      <c r="P135" s="4"/>
      <c r="Q135" s="4"/>
      <c r="R135" s="4"/>
    </row>
    <row r="136" spans="1:258" s="41" customFormat="1">
      <c r="A136" s="6" t="s">
        <v>341</v>
      </c>
      <c r="B136" s="41" t="s">
        <v>342</v>
      </c>
      <c r="C136" s="34" t="s">
        <v>14</v>
      </c>
      <c r="D136" s="12" t="s">
        <v>520</v>
      </c>
      <c r="E136" s="12" t="s">
        <v>521</v>
      </c>
      <c r="F136" s="34" t="s">
        <v>190</v>
      </c>
      <c r="G136" s="35" t="s">
        <v>119</v>
      </c>
      <c r="H136" s="35" t="s">
        <v>522</v>
      </c>
      <c r="I136" s="36">
        <f>3612009.42/0.875</f>
        <v>4128010.7657142854</v>
      </c>
      <c r="J136" s="36">
        <f>I136*0.125</f>
        <v>516001.34571428568</v>
      </c>
      <c r="K136" s="112">
        <f>I136-J136</f>
        <v>3612009.42</v>
      </c>
      <c r="L136" s="36"/>
      <c r="M136" s="37"/>
      <c r="N136" s="37"/>
      <c r="O136" s="37"/>
      <c r="P136" s="37"/>
      <c r="Q136" s="62"/>
      <c r="R136" s="37"/>
      <c r="S136" s="35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7"/>
      <c r="BK136" s="67"/>
      <c r="BL136" s="67"/>
      <c r="BM136" s="67"/>
      <c r="BN136" s="67"/>
      <c r="BO136" s="67"/>
      <c r="BP136" s="67"/>
      <c r="BQ136" s="67"/>
      <c r="BR136" s="67"/>
      <c r="BS136" s="67"/>
      <c r="BT136" s="67"/>
      <c r="BU136" s="67"/>
      <c r="BV136" s="67"/>
      <c r="BW136" s="67"/>
      <c r="BX136" s="67"/>
      <c r="BY136" s="67"/>
      <c r="BZ136" s="67"/>
      <c r="CA136" s="67"/>
      <c r="CB136" s="67"/>
      <c r="CC136" s="67"/>
      <c r="CD136" s="67"/>
      <c r="CE136" s="67"/>
      <c r="CF136" s="67"/>
      <c r="CG136" s="67"/>
      <c r="CH136" s="67"/>
      <c r="CI136" s="67"/>
      <c r="CJ136" s="67"/>
      <c r="CK136" s="67"/>
      <c r="CL136" s="67"/>
      <c r="CM136" s="67"/>
      <c r="CN136" s="67"/>
      <c r="CO136" s="67"/>
      <c r="CP136" s="67"/>
      <c r="CQ136" s="67"/>
      <c r="CR136" s="67"/>
      <c r="CS136" s="67"/>
      <c r="CT136" s="67"/>
      <c r="CU136" s="67"/>
      <c r="CV136" s="67"/>
      <c r="CW136" s="67"/>
      <c r="CX136" s="67"/>
      <c r="CY136" s="67"/>
      <c r="CZ136" s="67"/>
      <c r="DA136" s="67"/>
      <c r="DB136" s="67"/>
      <c r="DC136" s="67"/>
      <c r="DD136" s="67"/>
      <c r="DE136" s="67"/>
      <c r="DF136" s="67"/>
      <c r="DG136" s="67"/>
      <c r="DH136" s="67"/>
      <c r="DI136" s="67"/>
      <c r="DJ136" s="67"/>
      <c r="DK136" s="67"/>
      <c r="DL136" s="67"/>
      <c r="DM136" s="67"/>
      <c r="DN136" s="67"/>
      <c r="DO136" s="67"/>
      <c r="DP136" s="67"/>
      <c r="DQ136" s="67"/>
      <c r="DR136" s="67"/>
      <c r="DS136" s="67"/>
      <c r="DT136" s="67"/>
      <c r="DU136" s="67"/>
      <c r="DV136" s="67"/>
      <c r="DW136" s="67"/>
      <c r="DX136" s="67"/>
      <c r="DY136" s="67"/>
      <c r="DZ136" s="67"/>
      <c r="EA136" s="67"/>
      <c r="EB136" s="67"/>
      <c r="EC136" s="67"/>
      <c r="ED136" s="67"/>
      <c r="EE136" s="67"/>
      <c r="EF136" s="67"/>
      <c r="EG136" s="67"/>
      <c r="EH136" s="67"/>
      <c r="EI136" s="67"/>
      <c r="EJ136" s="67"/>
      <c r="EK136" s="67"/>
      <c r="EL136" s="67"/>
      <c r="EM136" s="67"/>
      <c r="EN136" s="67"/>
      <c r="EO136" s="67"/>
      <c r="EP136" s="67"/>
      <c r="EQ136" s="67"/>
      <c r="ER136" s="67"/>
      <c r="ES136" s="67"/>
      <c r="ET136" s="67"/>
      <c r="EU136" s="67"/>
      <c r="EV136" s="67"/>
      <c r="EW136" s="67"/>
      <c r="EX136" s="67"/>
      <c r="EY136" s="67"/>
      <c r="EZ136" s="67"/>
      <c r="FA136" s="67"/>
      <c r="FB136" s="67"/>
      <c r="FC136" s="67"/>
      <c r="FD136" s="67"/>
      <c r="FE136" s="67"/>
      <c r="FF136" s="67"/>
      <c r="FG136" s="67"/>
      <c r="FH136" s="67"/>
      <c r="FI136" s="67"/>
      <c r="FJ136" s="67"/>
      <c r="FK136" s="67"/>
      <c r="FL136" s="67"/>
      <c r="FM136" s="67"/>
      <c r="FN136" s="67"/>
      <c r="FO136" s="67"/>
      <c r="FP136" s="67"/>
      <c r="FQ136" s="67"/>
      <c r="FR136" s="67"/>
      <c r="FS136" s="67"/>
      <c r="FT136" s="67"/>
      <c r="FU136" s="67"/>
      <c r="FV136" s="67"/>
      <c r="FW136" s="67"/>
      <c r="FX136" s="67"/>
      <c r="FY136" s="67"/>
      <c r="FZ136" s="67"/>
      <c r="GA136" s="67"/>
      <c r="GB136" s="67"/>
      <c r="GC136" s="67"/>
      <c r="GD136" s="67"/>
      <c r="GE136" s="67"/>
      <c r="GF136" s="67"/>
      <c r="GG136" s="67"/>
      <c r="GH136" s="67"/>
      <c r="GI136" s="67"/>
      <c r="GJ136" s="67"/>
      <c r="GK136" s="67"/>
      <c r="GL136" s="67"/>
      <c r="GM136" s="67"/>
      <c r="GN136" s="67"/>
      <c r="GO136" s="67"/>
      <c r="GP136" s="67"/>
      <c r="GQ136" s="67"/>
      <c r="GR136" s="67"/>
      <c r="GS136" s="67"/>
      <c r="GT136" s="67"/>
      <c r="GU136" s="67"/>
      <c r="GV136" s="67"/>
      <c r="GW136" s="67"/>
      <c r="GX136" s="67"/>
      <c r="GY136" s="67"/>
      <c r="GZ136" s="67"/>
      <c r="HA136" s="67"/>
      <c r="HB136" s="67"/>
      <c r="HC136" s="67"/>
      <c r="HD136" s="67"/>
      <c r="HE136" s="67"/>
      <c r="HF136" s="67"/>
      <c r="HG136" s="67"/>
      <c r="HH136" s="67"/>
      <c r="HI136" s="67"/>
      <c r="HJ136" s="67"/>
      <c r="HK136" s="67"/>
      <c r="HL136" s="67"/>
      <c r="HM136" s="67"/>
      <c r="HN136" s="67"/>
      <c r="HO136" s="67"/>
      <c r="HP136" s="67"/>
      <c r="HQ136" s="67"/>
      <c r="HR136" s="67"/>
      <c r="HS136" s="67"/>
      <c r="HT136" s="67"/>
      <c r="HU136" s="67"/>
      <c r="HV136" s="67"/>
      <c r="HW136" s="67"/>
      <c r="HX136" s="67"/>
      <c r="HY136" s="67"/>
      <c r="HZ136" s="67"/>
      <c r="IA136" s="67"/>
      <c r="IB136" s="67"/>
      <c r="IC136" s="67"/>
      <c r="ID136" s="67"/>
      <c r="IE136" s="67"/>
      <c r="IF136" s="67"/>
      <c r="IG136" s="67"/>
      <c r="IH136" s="67"/>
      <c r="II136" s="67"/>
      <c r="IJ136" s="67"/>
      <c r="IK136" s="67"/>
      <c r="IL136" s="67"/>
      <c r="IM136" s="67"/>
      <c r="IN136" s="67"/>
      <c r="IO136" s="67"/>
      <c r="IP136" s="67"/>
      <c r="IQ136" s="67"/>
      <c r="IR136" s="67"/>
      <c r="IS136" s="67"/>
      <c r="IT136" s="67"/>
    </row>
    <row r="137" spans="1:258" s="41" customFormat="1">
      <c r="A137" s="6" t="s">
        <v>341</v>
      </c>
      <c r="B137" s="41" t="s">
        <v>342</v>
      </c>
      <c r="C137" s="34" t="s">
        <v>284</v>
      </c>
      <c r="D137" s="12" t="s">
        <v>523</v>
      </c>
      <c r="E137" s="12" t="s">
        <v>524</v>
      </c>
      <c r="F137" s="34" t="s">
        <v>8</v>
      </c>
      <c r="G137" s="35" t="s">
        <v>10</v>
      </c>
      <c r="H137" s="35" t="s">
        <v>285</v>
      </c>
      <c r="I137" s="36">
        <v>35294.117647058825</v>
      </c>
      <c r="J137" s="36">
        <v>5294.1176470588234</v>
      </c>
      <c r="K137" s="97">
        <v>30000</v>
      </c>
      <c r="L137" s="68"/>
      <c r="M137" s="62"/>
      <c r="N137" s="37"/>
      <c r="O137" s="37"/>
      <c r="P137" s="37"/>
      <c r="Q137" s="37"/>
      <c r="R137" s="37"/>
      <c r="S137" s="35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67"/>
      <c r="BK137" s="67"/>
      <c r="BL137" s="67"/>
      <c r="BM137" s="67"/>
      <c r="BN137" s="67"/>
      <c r="BO137" s="67"/>
      <c r="BP137" s="67"/>
      <c r="BQ137" s="67"/>
      <c r="BR137" s="67"/>
      <c r="BS137" s="67"/>
      <c r="BT137" s="67"/>
      <c r="BU137" s="67"/>
      <c r="BV137" s="67"/>
      <c r="BW137" s="67"/>
      <c r="BX137" s="67"/>
      <c r="BY137" s="67"/>
      <c r="BZ137" s="67"/>
      <c r="CA137" s="67"/>
      <c r="CB137" s="67"/>
      <c r="CC137" s="67"/>
      <c r="CD137" s="67"/>
      <c r="CE137" s="67"/>
      <c r="CF137" s="67"/>
      <c r="CG137" s="67"/>
      <c r="CH137" s="67"/>
      <c r="CI137" s="67"/>
      <c r="CJ137" s="67"/>
      <c r="CK137" s="67"/>
      <c r="CL137" s="67"/>
      <c r="CM137" s="67"/>
      <c r="CN137" s="67"/>
      <c r="CO137" s="67"/>
      <c r="CP137" s="67"/>
      <c r="CQ137" s="67"/>
      <c r="CR137" s="67"/>
      <c r="CS137" s="67"/>
      <c r="CT137" s="67"/>
      <c r="CU137" s="67"/>
      <c r="CV137" s="67"/>
      <c r="CW137" s="67"/>
      <c r="CX137" s="67"/>
      <c r="CY137" s="67"/>
      <c r="CZ137" s="67"/>
      <c r="DA137" s="67"/>
      <c r="DB137" s="67"/>
      <c r="DC137" s="67"/>
      <c r="DD137" s="67"/>
      <c r="DE137" s="67"/>
      <c r="DF137" s="67"/>
      <c r="DG137" s="67"/>
      <c r="DH137" s="67"/>
      <c r="DI137" s="67"/>
      <c r="DJ137" s="67"/>
      <c r="DK137" s="67"/>
      <c r="DL137" s="67"/>
      <c r="DM137" s="67"/>
      <c r="DN137" s="67"/>
      <c r="DO137" s="67"/>
      <c r="DP137" s="67"/>
      <c r="DQ137" s="67"/>
      <c r="DR137" s="67"/>
      <c r="DS137" s="67"/>
      <c r="DT137" s="67"/>
      <c r="DU137" s="67"/>
      <c r="DV137" s="67"/>
      <c r="DW137" s="67"/>
      <c r="DX137" s="67"/>
      <c r="DY137" s="67"/>
      <c r="DZ137" s="67"/>
      <c r="EA137" s="67"/>
      <c r="EB137" s="67"/>
      <c r="EC137" s="67"/>
      <c r="ED137" s="67"/>
      <c r="EE137" s="67"/>
      <c r="EF137" s="67"/>
      <c r="EG137" s="67"/>
      <c r="EH137" s="67"/>
      <c r="EI137" s="67"/>
      <c r="EJ137" s="67"/>
      <c r="EK137" s="67"/>
      <c r="EL137" s="67"/>
      <c r="EM137" s="67"/>
      <c r="EN137" s="67"/>
      <c r="EO137" s="67"/>
      <c r="EP137" s="67"/>
      <c r="EQ137" s="67"/>
      <c r="ER137" s="67"/>
      <c r="ES137" s="67"/>
      <c r="ET137" s="67"/>
      <c r="EU137" s="67"/>
      <c r="EV137" s="67"/>
      <c r="EW137" s="67"/>
      <c r="EX137" s="67"/>
      <c r="EY137" s="67"/>
      <c r="EZ137" s="67"/>
      <c r="FA137" s="67"/>
      <c r="FB137" s="67"/>
      <c r="FC137" s="67"/>
      <c r="FD137" s="67"/>
      <c r="FE137" s="67"/>
      <c r="FF137" s="67"/>
      <c r="FG137" s="67"/>
      <c r="FH137" s="67"/>
      <c r="FI137" s="67"/>
      <c r="FJ137" s="67"/>
      <c r="FK137" s="67"/>
      <c r="FL137" s="67"/>
      <c r="FM137" s="67"/>
      <c r="FN137" s="67"/>
      <c r="FO137" s="67"/>
      <c r="FP137" s="67"/>
      <c r="FQ137" s="67"/>
      <c r="FR137" s="67"/>
      <c r="FS137" s="67"/>
      <c r="FT137" s="67"/>
      <c r="FU137" s="67"/>
      <c r="FV137" s="67"/>
      <c r="FW137" s="67"/>
      <c r="FX137" s="67"/>
      <c r="FY137" s="67"/>
      <c r="FZ137" s="67"/>
      <c r="GA137" s="67"/>
      <c r="GB137" s="67"/>
      <c r="GC137" s="67"/>
      <c r="GD137" s="67"/>
      <c r="GE137" s="67"/>
      <c r="GF137" s="67"/>
      <c r="GG137" s="67"/>
      <c r="GH137" s="67"/>
      <c r="GI137" s="67"/>
      <c r="GJ137" s="67"/>
      <c r="GK137" s="67"/>
      <c r="GL137" s="67"/>
      <c r="GM137" s="67"/>
      <c r="GN137" s="67"/>
      <c r="GO137" s="67"/>
      <c r="GP137" s="67"/>
      <c r="GQ137" s="67"/>
      <c r="GR137" s="67"/>
      <c r="GS137" s="67"/>
      <c r="GT137" s="67"/>
      <c r="GU137" s="67"/>
      <c r="GV137" s="67"/>
      <c r="GW137" s="67"/>
      <c r="GX137" s="67"/>
      <c r="GY137" s="67"/>
      <c r="GZ137" s="67"/>
      <c r="HA137" s="67"/>
      <c r="HB137" s="67"/>
      <c r="HC137" s="67"/>
      <c r="HD137" s="67"/>
      <c r="HE137" s="67"/>
      <c r="HF137" s="67"/>
      <c r="HG137" s="67"/>
      <c r="HH137" s="67"/>
      <c r="HI137" s="67"/>
      <c r="HJ137" s="67"/>
      <c r="HK137" s="67"/>
      <c r="HL137" s="67"/>
      <c r="HM137" s="67"/>
      <c r="HN137" s="67"/>
      <c r="HO137" s="67"/>
      <c r="HP137" s="67"/>
      <c r="HQ137" s="67"/>
      <c r="HR137" s="67"/>
      <c r="HS137" s="67"/>
      <c r="HT137" s="67"/>
      <c r="HU137" s="67"/>
      <c r="HV137" s="67"/>
      <c r="HW137" s="67"/>
      <c r="HX137" s="67"/>
      <c r="HY137" s="67"/>
      <c r="HZ137" s="67"/>
      <c r="IA137" s="67"/>
      <c r="IB137" s="67"/>
      <c r="IC137" s="67"/>
      <c r="ID137" s="67"/>
      <c r="IE137" s="67"/>
      <c r="IF137" s="67"/>
      <c r="IG137" s="67"/>
      <c r="IH137" s="67"/>
      <c r="II137" s="67"/>
      <c r="IJ137" s="67"/>
      <c r="IK137" s="67"/>
      <c r="IL137" s="67"/>
      <c r="IM137" s="67"/>
      <c r="IN137" s="67"/>
      <c r="IO137" s="67"/>
      <c r="IP137" s="67"/>
      <c r="IQ137" s="67"/>
      <c r="IR137" s="67"/>
      <c r="IS137" s="67"/>
      <c r="IT137" s="67"/>
    </row>
    <row r="138" spans="1:258" s="41" customFormat="1">
      <c r="A138" s="41" t="s">
        <v>341</v>
      </c>
      <c r="B138" s="41" t="s">
        <v>342</v>
      </c>
      <c r="C138" s="55" t="s">
        <v>14</v>
      </c>
      <c r="D138" s="41" t="s">
        <v>2814</v>
      </c>
      <c r="E138" s="41" t="s">
        <v>2815</v>
      </c>
      <c r="F138" s="41" t="s">
        <v>1737</v>
      </c>
      <c r="G138" s="41" t="s">
        <v>1326</v>
      </c>
      <c r="H138" s="41" t="s">
        <v>2816</v>
      </c>
      <c r="I138" s="4">
        <v>160000</v>
      </c>
      <c r="J138" s="4">
        <v>32000</v>
      </c>
      <c r="K138" s="111">
        <v>128000</v>
      </c>
      <c r="L138" s="4"/>
      <c r="M138" s="4"/>
      <c r="N138" s="4"/>
      <c r="O138" s="4"/>
      <c r="P138" s="4"/>
      <c r="Q138" s="4"/>
      <c r="R138" s="4"/>
    </row>
    <row r="139" spans="1:258" s="41" customFormat="1">
      <c r="A139" s="41" t="s">
        <v>341</v>
      </c>
      <c r="B139" s="41" t="s">
        <v>342</v>
      </c>
      <c r="C139" s="55" t="s">
        <v>15</v>
      </c>
      <c r="D139" s="41" t="s">
        <v>3177</v>
      </c>
      <c r="E139" s="41" t="s">
        <v>3178</v>
      </c>
      <c r="F139" s="41" t="s">
        <v>22</v>
      </c>
      <c r="G139" s="41" t="s">
        <v>25</v>
      </c>
      <c r="H139" s="41" t="s">
        <v>3179</v>
      </c>
      <c r="I139" s="4">
        <v>38850</v>
      </c>
      <c r="J139" s="4">
        <v>7770</v>
      </c>
      <c r="K139" s="111">
        <v>31080</v>
      </c>
      <c r="L139" s="4"/>
      <c r="M139" s="4"/>
      <c r="N139" s="4"/>
      <c r="O139" s="4"/>
      <c r="P139" s="4"/>
      <c r="Q139" s="4"/>
      <c r="R139" s="4"/>
    </row>
    <row r="140" spans="1:258" s="41" customFormat="1">
      <c r="A140" s="41" t="s">
        <v>341</v>
      </c>
      <c r="B140" s="41" t="s">
        <v>342</v>
      </c>
      <c r="C140" s="55" t="s">
        <v>15</v>
      </c>
      <c r="D140" s="41" t="s">
        <v>3180</v>
      </c>
      <c r="E140" s="41" t="s">
        <v>3178</v>
      </c>
      <c r="F140" s="41" t="s">
        <v>3181</v>
      </c>
      <c r="G140" s="41" t="s">
        <v>3182</v>
      </c>
      <c r="H140" s="41" t="s">
        <v>3179</v>
      </c>
      <c r="I140" s="4">
        <v>69626.48</v>
      </c>
      <c r="J140" s="4">
        <v>13925.300000000001</v>
      </c>
      <c r="K140" s="111">
        <v>55701.18</v>
      </c>
      <c r="L140" s="4"/>
      <c r="M140" s="4"/>
      <c r="N140" s="4"/>
      <c r="O140" s="4"/>
      <c r="P140" s="4"/>
      <c r="Q140" s="4"/>
      <c r="R140" s="4"/>
    </row>
    <row r="141" spans="1:258" s="41" customFormat="1">
      <c r="A141" s="34" t="s">
        <v>100</v>
      </c>
      <c r="B141" s="13" t="s">
        <v>101</v>
      </c>
      <c r="C141" s="34" t="s">
        <v>15</v>
      </c>
      <c r="D141" s="35" t="s">
        <v>525</v>
      </c>
      <c r="E141" s="35" t="s">
        <v>526</v>
      </c>
      <c r="F141" s="34" t="s">
        <v>49</v>
      </c>
      <c r="G141" s="35" t="s">
        <v>527</v>
      </c>
      <c r="H141" s="35" t="s">
        <v>500</v>
      </c>
      <c r="I141" s="36">
        <v>184438.37</v>
      </c>
      <c r="J141" s="36">
        <v>36887.67</v>
      </c>
      <c r="K141" s="97">
        <v>147550.70000000001</v>
      </c>
      <c r="L141" s="36"/>
      <c r="M141" s="37"/>
      <c r="N141" s="37"/>
      <c r="O141" s="37"/>
      <c r="P141" s="37"/>
      <c r="R141" s="37"/>
      <c r="S141" s="56"/>
    </row>
    <row r="142" spans="1:258" s="56" customFormat="1">
      <c r="A142" s="34" t="s">
        <v>100</v>
      </c>
      <c r="B142" s="13" t="s">
        <v>101</v>
      </c>
      <c r="C142" s="34" t="s">
        <v>15</v>
      </c>
      <c r="D142" s="35" t="s">
        <v>528</v>
      </c>
      <c r="E142" s="35" t="s">
        <v>529</v>
      </c>
      <c r="F142" s="34" t="s">
        <v>49</v>
      </c>
      <c r="G142" s="35" t="s">
        <v>527</v>
      </c>
      <c r="H142" s="35" t="s">
        <v>500</v>
      </c>
      <c r="I142" s="36">
        <v>134136.98000000001</v>
      </c>
      <c r="J142" s="36">
        <v>26827.4</v>
      </c>
      <c r="K142" s="97">
        <v>107309.58</v>
      </c>
      <c r="L142" s="36"/>
      <c r="M142" s="37"/>
      <c r="N142" s="37"/>
      <c r="O142" s="37"/>
      <c r="P142" s="37"/>
      <c r="Q142" s="41"/>
      <c r="R142" s="37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  <c r="IW142" s="41"/>
      <c r="IX142" s="41"/>
    </row>
    <row r="143" spans="1:258" s="41" customFormat="1">
      <c r="A143" s="34" t="s">
        <v>100</v>
      </c>
      <c r="B143" s="13" t="s">
        <v>101</v>
      </c>
      <c r="C143" s="34" t="s">
        <v>13</v>
      </c>
      <c r="D143" s="35" t="s">
        <v>530</v>
      </c>
      <c r="E143" s="35" t="s">
        <v>531</v>
      </c>
      <c r="F143" s="34" t="s">
        <v>532</v>
      </c>
      <c r="G143" s="35" t="s">
        <v>72</v>
      </c>
      <c r="H143" s="35" t="s">
        <v>533</v>
      </c>
      <c r="I143" s="36">
        <v>5000</v>
      </c>
      <c r="J143" s="36">
        <v>1000</v>
      </c>
      <c r="K143" s="97">
        <v>4000</v>
      </c>
      <c r="L143" s="36"/>
      <c r="M143" s="37"/>
      <c r="N143" s="37"/>
      <c r="O143" s="37"/>
      <c r="P143" s="37"/>
      <c r="Q143" s="62"/>
      <c r="R143" s="37"/>
      <c r="S143" s="56"/>
    </row>
    <row r="144" spans="1:258" s="41" customFormat="1">
      <c r="A144" s="13" t="s">
        <v>100</v>
      </c>
      <c r="B144" s="13" t="s">
        <v>101</v>
      </c>
      <c r="C144" s="17" t="s">
        <v>91</v>
      </c>
      <c r="D144" s="13" t="s">
        <v>768</v>
      </c>
      <c r="E144" s="13" t="s">
        <v>769</v>
      </c>
      <c r="F144" s="17" t="s">
        <v>8</v>
      </c>
      <c r="G144" s="17" t="s">
        <v>10</v>
      </c>
      <c r="H144" s="13" t="s">
        <v>770</v>
      </c>
      <c r="I144" s="20">
        <v>546875</v>
      </c>
      <c r="J144" s="20">
        <v>109375</v>
      </c>
      <c r="K144" s="110">
        <v>437500</v>
      </c>
      <c r="L144" s="1"/>
      <c r="M144" s="1"/>
      <c r="N144" s="1"/>
      <c r="O144" s="1"/>
      <c r="P144" s="69"/>
      <c r="Q144" s="1"/>
      <c r="R144" s="1"/>
      <c r="S144" s="53"/>
    </row>
    <row r="145" spans="1:258" s="56" customFormat="1">
      <c r="A145" s="13" t="s">
        <v>100</v>
      </c>
      <c r="B145" s="13" t="s">
        <v>101</v>
      </c>
      <c r="C145" s="23" t="s">
        <v>10</v>
      </c>
      <c r="D145" s="18" t="s">
        <v>1173</v>
      </c>
      <c r="E145" s="18" t="s">
        <v>774</v>
      </c>
      <c r="F145" s="18"/>
      <c r="G145" s="18"/>
      <c r="H145" s="18" t="s">
        <v>770</v>
      </c>
      <c r="I145" s="65">
        <f>+K145/0.8</f>
        <v>316101.03749999998</v>
      </c>
      <c r="J145" s="65">
        <f>+I145-K145</f>
        <v>63220.20749999999</v>
      </c>
      <c r="K145" s="110">
        <v>252880.83</v>
      </c>
      <c r="L145" s="1"/>
      <c r="M145" s="41"/>
      <c r="N145" s="1"/>
      <c r="O145" s="1"/>
      <c r="P145" s="60"/>
      <c r="Q145" s="1"/>
      <c r="R145" s="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41"/>
      <c r="CK145" s="41"/>
      <c r="CL145" s="41"/>
      <c r="CM145" s="41"/>
      <c r="CN145" s="41"/>
      <c r="CO145" s="41"/>
      <c r="CP145" s="41"/>
      <c r="CQ145" s="41"/>
      <c r="CR145" s="41"/>
      <c r="CS145" s="41"/>
      <c r="CT145" s="41"/>
      <c r="CU145" s="41"/>
      <c r="CV145" s="41"/>
      <c r="CW145" s="41"/>
      <c r="CX145" s="41"/>
      <c r="CY145" s="41"/>
      <c r="CZ145" s="41"/>
      <c r="DA145" s="41"/>
      <c r="DB145" s="41"/>
      <c r="DC145" s="41"/>
      <c r="DD145" s="41"/>
      <c r="DE145" s="41"/>
      <c r="DF145" s="41"/>
      <c r="DG145" s="41"/>
      <c r="DH145" s="41"/>
      <c r="DI145" s="41"/>
      <c r="DJ145" s="41"/>
      <c r="DK145" s="41"/>
      <c r="DL145" s="41"/>
      <c r="DM145" s="41"/>
      <c r="DN145" s="41"/>
      <c r="DO145" s="41"/>
      <c r="DP145" s="41"/>
      <c r="DQ145" s="41"/>
      <c r="DR145" s="41"/>
      <c r="DS145" s="41"/>
      <c r="DT145" s="41"/>
      <c r="DU145" s="41"/>
      <c r="DV145" s="41"/>
      <c r="DW145" s="41"/>
      <c r="DX145" s="41"/>
      <c r="DY145" s="41"/>
      <c r="DZ145" s="41"/>
      <c r="EA145" s="41"/>
      <c r="EB145" s="41"/>
      <c r="EC145" s="41"/>
      <c r="ED145" s="41"/>
      <c r="EE145" s="41"/>
      <c r="EF145" s="41"/>
      <c r="EG145" s="41"/>
      <c r="EH145" s="41"/>
      <c r="EI145" s="41"/>
      <c r="EJ145" s="41"/>
      <c r="EK145" s="41"/>
      <c r="EL145" s="41"/>
      <c r="EM145" s="41"/>
      <c r="EN145" s="41"/>
      <c r="EO145" s="41"/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  <c r="IW145" s="41"/>
      <c r="IX145" s="41"/>
    </row>
    <row r="146" spans="1:258" s="56" customFormat="1">
      <c r="A146" s="13" t="s">
        <v>100</v>
      </c>
      <c r="B146" s="13" t="s">
        <v>101</v>
      </c>
      <c r="C146" s="23" t="s">
        <v>10</v>
      </c>
      <c r="D146" s="18" t="s">
        <v>1174</v>
      </c>
      <c r="E146" s="18" t="s">
        <v>774</v>
      </c>
      <c r="F146" s="18"/>
      <c r="G146" s="18"/>
      <c r="H146" s="18" t="s">
        <v>770</v>
      </c>
      <c r="I146" s="65">
        <f>+K146/0.8</f>
        <v>237004.12499999997</v>
      </c>
      <c r="J146" s="65">
        <f>+I146-K146</f>
        <v>47400.824999999983</v>
      </c>
      <c r="K146" s="110">
        <v>189603.3</v>
      </c>
      <c r="L146" s="1"/>
      <c r="M146" s="41"/>
      <c r="N146" s="1"/>
      <c r="O146" s="1"/>
      <c r="P146" s="60"/>
      <c r="Q146" s="1"/>
      <c r="R146" s="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41"/>
      <c r="CK146" s="41"/>
      <c r="CL146" s="41"/>
      <c r="CM146" s="41"/>
      <c r="CN146" s="41"/>
      <c r="CO146" s="41"/>
      <c r="CP146" s="41"/>
      <c r="CQ146" s="41"/>
      <c r="CR146" s="41"/>
      <c r="CS146" s="41"/>
      <c r="CT146" s="41"/>
      <c r="CU146" s="41"/>
      <c r="CV146" s="41"/>
      <c r="CW146" s="41"/>
      <c r="CX146" s="41"/>
      <c r="CY146" s="41"/>
      <c r="CZ146" s="41"/>
      <c r="DA146" s="41"/>
      <c r="DB146" s="41"/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/>
      <c r="DN146" s="41"/>
      <c r="DO146" s="41"/>
      <c r="DP146" s="41"/>
      <c r="DQ146" s="41"/>
      <c r="DR146" s="41"/>
      <c r="DS146" s="41"/>
      <c r="DT146" s="41"/>
      <c r="DU146" s="41"/>
      <c r="DV146" s="41"/>
      <c r="DW146" s="41"/>
      <c r="DX146" s="41"/>
      <c r="DY146" s="41"/>
      <c r="DZ146" s="41"/>
      <c r="EA146" s="41"/>
      <c r="EB146" s="41"/>
      <c r="EC146" s="41"/>
      <c r="ED146" s="41"/>
      <c r="EE146" s="41"/>
      <c r="EF146" s="41"/>
      <c r="EG146" s="41"/>
      <c r="EH146" s="41"/>
      <c r="EI146" s="41"/>
      <c r="EJ146" s="41"/>
      <c r="EK146" s="41"/>
      <c r="EL146" s="41"/>
      <c r="EM146" s="41"/>
      <c r="EN146" s="41"/>
      <c r="EO146" s="41"/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  <c r="IW146" s="41"/>
      <c r="IX146" s="41"/>
    </row>
    <row r="147" spans="1:258" s="56" customFormat="1">
      <c r="A147" s="13" t="s">
        <v>100</v>
      </c>
      <c r="B147" s="13" t="s">
        <v>101</v>
      </c>
      <c r="C147" s="23" t="s">
        <v>10</v>
      </c>
      <c r="D147" s="12" t="s">
        <v>771</v>
      </c>
      <c r="E147" s="12" t="s">
        <v>772</v>
      </c>
      <c r="F147" s="12" t="s">
        <v>395</v>
      </c>
      <c r="G147" s="12" t="s">
        <v>177</v>
      </c>
      <c r="H147" s="12" t="s">
        <v>773</v>
      </c>
      <c r="I147" s="19">
        <v>91894.430000000008</v>
      </c>
      <c r="J147" s="19">
        <v>18378.885999999999</v>
      </c>
      <c r="K147" s="110">
        <v>73515.544000000009</v>
      </c>
      <c r="L147" s="1"/>
      <c r="M147" s="1"/>
      <c r="N147" s="1"/>
      <c r="O147" s="1"/>
      <c r="P147" s="69"/>
      <c r="Q147" s="1"/>
      <c r="R147" s="1"/>
      <c r="S147" s="53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  <c r="CQ147" s="41"/>
      <c r="CR147" s="41"/>
      <c r="CS147" s="41"/>
      <c r="CT147" s="41"/>
      <c r="CU147" s="41"/>
      <c r="CV147" s="41"/>
      <c r="CW147" s="41"/>
      <c r="CX147" s="41"/>
      <c r="CY147" s="41"/>
      <c r="CZ147" s="41"/>
      <c r="DA147" s="41"/>
      <c r="DB147" s="41"/>
      <c r="DC147" s="41"/>
      <c r="DD147" s="41"/>
      <c r="DE147" s="41"/>
      <c r="DF147" s="41"/>
      <c r="DG147" s="41"/>
      <c r="DH147" s="41"/>
      <c r="DI147" s="41"/>
      <c r="DJ147" s="41"/>
      <c r="DK147" s="41"/>
      <c r="DL147" s="41"/>
      <c r="DM147" s="41"/>
      <c r="DN147" s="41"/>
      <c r="DO147" s="41"/>
      <c r="DP147" s="41"/>
      <c r="DQ147" s="41"/>
      <c r="DR147" s="41"/>
      <c r="DS147" s="41"/>
      <c r="DT147" s="41"/>
      <c r="DU147" s="41"/>
      <c r="DV147" s="41"/>
      <c r="DW147" s="41"/>
      <c r="DX147" s="41"/>
      <c r="DY147" s="41"/>
      <c r="DZ147" s="41"/>
      <c r="EA147" s="41"/>
      <c r="EB147" s="41"/>
      <c r="EC147" s="41"/>
      <c r="ED147" s="41"/>
      <c r="EE147" s="41"/>
      <c r="EF147" s="41"/>
      <c r="EG147" s="41"/>
      <c r="EH147" s="41"/>
      <c r="EI147" s="41"/>
      <c r="EJ147" s="41"/>
      <c r="EK147" s="4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  <c r="IW147" s="41"/>
      <c r="IX147" s="41"/>
    </row>
    <row r="148" spans="1:258" s="41" customFormat="1">
      <c r="A148" s="41" t="s">
        <v>100</v>
      </c>
      <c r="B148" s="41" t="s">
        <v>101</v>
      </c>
      <c r="C148" s="55" t="s">
        <v>14</v>
      </c>
      <c r="D148" s="41" t="s">
        <v>2817</v>
      </c>
      <c r="E148" s="41" t="s">
        <v>2818</v>
      </c>
      <c r="F148" s="41" t="s">
        <v>236</v>
      </c>
      <c r="G148" s="41" t="s">
        <v>343</v>
      </c>
      <c r="H148" s="41" t="s">
        <v>2819</v>
      </c>
      <c r="I148" s="4">
        <v>57325.5</v>
      </c>
      <c r="J148" s="4">
        <v>11465.1</v>
      </c>
      <c r="K148" s="111">
        <v>45860.4</v>
      </c>
      <c r="L148" s="4"/>
      <c r="M148" s="4"/>
      <c r="N148" s="4"/>
      <c r="O148" s="4"/>
      <c r="P148" s="4"/>
      <c r="Q148" s="4"/>
      <c r="R148" s="4"/>
    </row>
    <row r="149" spans="1:258" s="41" customFormat="1">
      <c r="A149" s="41" t="s">
        <v>100</v>
      </c>
      <c r="B149" s="41" t="s">
        <v>101</v>
      </c>
      <c r="C149" s="55" t="s">
        <v>15</v>
      </c>
      <c r="D149" s="41" t="s">
        <v>3183</v>
      </c>
      <c r="E149" s="41" t="s">
        <v>3184</v>
      </c>
      <c r="F149" s="41" t="s">
        <v>90</v>
      </c>
      <c r="G149" s="41" t="s">
        <v>376</v>
      </c>
      <c r="H149" s="41" t="s">
        <v>3185</v>
      </c>
      <c r="I149" s="4">
        <v>158427.60999999999</v>
      </c>
      <c r="J149" s="4">
        <v>19803.451249999998</v>
      </c>
      <c r="K149" s="111">
        <v>138624.15875</v>
      </c>
      <c r="L149" s="4"/>
      <c r="M149" s="4"/>
      <c r="N149" s="4"/>
      <c r="O149" s="4"/>
      <c r="P149" s="4"/>
      <c r="Q149" s="4"/>
      <c r="R149" s="4"/>
    </row>
    <row r="150" spans="1:258" s="41" customFormat="1">
      <c r="A150" s="41" t="s">
        <v>100</v>
      </c>
      <c r="B150" s="41" t="s">
        <v>101</v>
      </c>
      <c r="C150" s="55" t="s">
        <v>15</v>
      </c>
      <c r="D150" s="41" t="s">
        <v>3186</v>
      </c>
      <c r="E150" s="41" t="s">
        <v>3187</v>
      </c>
      <c r="F150" s="41" t="s">
        <v>377</v>
      </c>
      <c r="G150" s="41" t="s">
        <v>2450</v>
      </c>
      <c r="H150" s="41" t="s">
        <v>3188</v>
      </c>
      <c r="I150" s="4">
        <v>175000</v>
      </c>
      <c r="J150" s="4">
        <v>21875</v>
      </c>
      <c r="K150" s="111">
        <v>153125</v>
      </c>
      <c r="L150" s="4"/>
      <c r="M150" s="4"/>
      <c r="N150" s="4"/>
      <c r="O150" s="4"/>
      <c r="P150" s="4"/>
      <c r="Q150" s="4"/>
      <c r="R150" s="4"/>
    </row>
    <row r="151" spans="1:258" s="41" customFormat="1">
      <c r="A151" s="41" t="s">
        <v>100</v>
      </c>
      <c r="B151" s="41" t="s">
        <v>101</v>
      </c>
      <c r="C151" s="55" t="s">
        <v>13</v>
      </c>
      <c r="D151" s="41" t="s">
        <v>3189</v>
      </c>
      <c r="E151" s="41" t="s">
        <v>3190</v>
      </c>
      <c r="F151" s="41" t="s">
        <v>90</v>
      </c>
      <c r="G151" s="41" t="s">
        <v>376</v>
      </c>
      <c r="H151" s="41" t="s">
        <v>3191</v>
      </c>
      <c r="I151" s="4">
        <v>72263.009999999995</v>
      </c>
      <c r="J151" s="4">
        <v>9032.8799999999992</v>
      </c>
      <c r="K151" s="111">
        <v>63230.130000000005</v>
      </c>
      <c r="L151" s="4"/>
      <c r="M151" s="4"/>
      <c r="N151" s="4"/>
      <c r="O151" s="4"/>
      <c r="P151" s="4"/>
      <c r="Q151" s="4"/>
      <c r="R151" s="4"/>
    </row>
    <row r="152" spans="1:258" s="41" customFormat="1">
      <c r="A152" s="28" t="s">
        <v>100</v>
      </c>
      <c r="B152" s="28" t="s">
        <v>101</v>
      </c>
      <c r="C152" s="6" t="s">
        <v>15</v>
      </c>
      <c r="D152" s="3" t="s">
        <v>1800</v>
      </c>
      <c r="E152" s="3" t="s">
        <v>1801</v>
      </c>
      <c r="F152" s="3" t="s">
        <v>1802</v>
      </c>
      <c r="G152" s="3" t="s">
        <v>1803</v>
      </c>
      <c r="H152" s="3" t="s">
        <v>1804</v>
      </c>
      <c r="I152" s="2">
        <v>60000</v>
      </c>
      <c r="J152" s="2">
        <v>12000</v>
      </c>
      <c r="K152" s="105">
        <v>48000</v>
      </c>
      <c r="L152" s="2"/>
      <c r="M152" s="2"/>
      <c r="N152" s="2"/>
      <c r="O152" s="2"/>
      <c r="P152" s="2"/>
      <c r="Q152" s="2"/>
      <c r="R152" s="2"/>
    </row>
    <row r="153" spans="1:258" s="41" customFormat="1">
      <c r="A153" s="28" t="s">
        <v>100</v>
      </c>
      <c r="B153" s="28" t="s">
        <v>101</v>
      </c>
      <c r="C153" s="6" t="s">
        <v>15</v>
      </c>
      <c r="D153" s="3" t="s">
        <v>1805</v>
      </c>
      <c r="E153" s="3" t="s">
        <v>1806</v>
      </c>
      <c r="F153" s="3" t="s">
        <v>1807</v>
      </c>
      <c r="G153" s="3" t="s">
        <v>1808</v>
      </c>
      <c r="H153" s="3" t="s">
        <v>1809</v>
      </c>
      <c r="I153" s="2">
        <f>22243.25/0.8</f>
        <v>27804.0625</v>
      </c>
      <c r="J153" s="2">
        <f>I153*0.2</f>
        <v>5560.8125</v>
      </c>
      <c r="K153" s="105">
        <f>I153-J153</f>
        <v>22243.25</v>
      </c>
      <c r="L153" s="2"/>
      <c r="M153" s="2"/>
      <c r="N153" s="2"/>
      <c r="O153" s="2"/>
      <c r="P153" s="2"/>
      <c r="Q153" s="2"/>
      <c r="R153" s="2"/>
    </row>
    <row r="154" spans="1:258" s="41" customFormat="1">
      <c r="A154" s="28" t="s">
        <v>100</v>
      </c>
      <c r="B154" s="28" t="s">
        <v>101</v>
      </c>
      <c r="C154" s="6" t="s">
        <v>14</v>
      </c>
      <c r="D154" s="3" t="s">
        <v>1810</v>
      </c>
      <c r="E154" s="3" t="s">
        <v>1806</v>
      </c>
      <c r="F154" s="3" t="s">
        <v>1811</v>
      </c>
      <c r="G154" s="3" t="s">
        <v>265</v>
      </c>
      <c r="H154" s="3" t="s">
        <v>1809</v>
      </c>
      <c r="I154" s="2">
        <f>62869.27-39162.61</f>
        <v>23706.659999999996</v>
      </c>
      <c r="J154" s="2">
        <f>I154*20/100</f>
        <v>4741.3319999999994</v>
      </c>
      <c r="K154" s="105">
        <f>I154-J154</f>
        <v>18965.327999999998</v>
      </c>
      <c r="L154" s="2"/>
      <c r="M154" s="2"/>
      <c r="N154" s="2"/>
      <c r="O154" s="2"/>
      <c r="P154" s="2"/>
      <c r="Q154" s="2"/>
      <c r="R154" s="2"/>
    </row>
    <row r="155" spans="1:258" s="41" customFormat="1">
      <c r="A155" s="28" t="s">
        <v>100</v>
      </c>
      <c r="B155" s="28" t="s">
        <v>101</v>
      </c>
      <c r="C155" s="6" t="s">
        <v>200</v>
      </c>
      <c r="D155" s="3" t="s">
        <v>1812</v>
      </c>
      <c r="E155" s="3" t="s">
        <v>1813</v>
      </c>
      <c r="F155" s="3" t="s">
        <v>1814</v>
      </c>
      <c r="G155" s="3" t="s">
        <v>114</v>
      </c>
      <c r="H155" s="3" t="s">
        <v>1815</v>
      </c>
      <c r="I155" s="2">
        <v>7130.64</v>
      </c>
      <c r="J155" s="2">
        <v>1069.596</v>
      </c>
      <c r="K155" s="105">
        <v>6061.0440000000008</v>
      </c>
      <c r="L155" s="2"/>
      <c r="M155" s="2"/>
      <c r="N155" s="2"/>
      <c r="O155" s="2"/>
      <c r="P155" s="2"/>
      <c r="Q155" s="2"/>
      <c r="R155" s="2"/>
    </row>
    <row r="156" spans="1:258" s="41" customFormat="1">
      <c r="A156" s="28" t="s">
        <v>100</v>
      </c>
      <c r="B156" s="28" t="s">
        <v>101</v>
      </c>
      <c r="C156" s="6" t="s">
        <v>146</v>
      </c>
      <c r="D156" s="3" t="s">
        <v>1816</v>
      </c>
      <c r="E156" s="3" t="s">
        <v>1817</v>
      </c>
      <c r="F156" s="3" t="s">
        <v>1814</v>
      </c>
      <c r="G156" s="3" t="s">
        <v>114</v>
      </c>
      <c r="H156" s="3" t="s">
        <v>1818</v>
      </c>
      <c r="I156" s="2">
        <v>25020.720000000001</v>
      </c>
      <c r="J156" s="2">
        <v>5004.1440000000002</v>
      </c>
      <c r="K156" s="105">
        <v>20016.576000000001</v>
      </c>
      <c r="L156" s="2"/>
      <c r="M156" s="2"/>
      <c r="N156" s="2"/>
      <c r="O156" s="2"/>
      <c r="P156" s="2"/>
      <c r="Q156" s="2"/>
      <c r="R156" s="2"/>
    </row>
    <row r="157" spans="1:258" s="41" customFormat="1">
      <c r="A157" s="28" t="s">
        <v>100</v>
      </c>
      <c r="B157" s="28" t="s">
        <v>101</v>
      </c>
      <c r="C157" s="6" t="s">
        <v>146</v>
      </c>
      <c r="D157" s="3" t="s">
        <v>1819</v>
      </c>
      <c r="E157" s="3" t="s">
        <v>1820</v>
      </c>
      <c r="F157" s="3" t="s">
        <v>1814</v>
      </c>
      <c r="G157" s="3" t="s">
        <v>1770</v>
      </c>
      <c r="H157" s="3" t="s">
        <v>1821</v>
      </c>
      <c r="I157" s="2">
        <v>5347.9800000000005</v>
      </c>
      <c r="J157" s="2">
        <v>1069.596</v>
      </c>
      <c r="K157" s="105">
        <v>4278.384</v>
      </c>
      <c r="L157" s="2"/>
      <c r="M157" s="2"/>
      <c r="N157" s="2"/>
      <c r="O157" s="2"/>
      <c r="P157" s="2"/>
      <c r="Q157" s="2"/>
      <c r="R157" s="2"/>
    </row>
    <row r="158" spans="1:258" s="41" customFormat="1">
      <c r="A158" s="28" t="s">
        <v>100</v>
      </c>
      <c r="B158" s="28" t="s">
        <v>101</v>
      </c>
      <c r="C158" s="6" t="s">
        <v>1822</v>
      </c>
      <c r="D158" s="3" t="s">
        <v>1823</v>
      </c>
      <c r="E158" s="3" t="s">
        <v>1813</v>
      </c>
      <c r="F158" s="3" t="s">
        <v>1814</v>
      </c>
      <c r="G158" s="3" t="s">
        <v>114</v>
      </c>
      <c r="H158" s="3" t="s">
        <v>1815</v>
      </c>
      <c r="I158" s="2">
        <v>7130.64</v>
      </c>
      <c r="J158" s="2">
        <v>1426.1279999999999</v>
      </c>
      <c r="K158" s="105">
        <v>5704.5119999999997</v>
      </c>
      <c r="L158" s="2"/>
      <c r="M158" s="2"/>
      <c r="N158" s="2"/>
      <c r="O158" s="2"/>
      <c r="P158" s="2"/>
      <c r="Q158" s="2"/>
      <c r="R158" s="2"/>
    </row>
    <row r="159" spans="1:258" s="41" customFormat="1">
      <c r="A159" s="28" t="s">
        <v>100</v>
      </c>
      <c r="B159" s="28" t="s">
        <v>101</v>
      </c>
      <c r="C159" s="6" t="s">
        <v>1822</v>
      </c>
      <c r="D159" s="3" t="s">
        <v>1824</v>
      </c>
      <c r="E159" s="3" t="s">
        <v>1817</v>
      </c>
      <c r="F159" s="3" t="s">
        <v>1814</v>
      </c>
      <c r="G159" s="3" t="s">
        <v>114</v>
      </c>
      <c r="H159" s="3" t="s">
        <v>1818</v>
      </c>
      <c r="I159" s="2">
        <v>25020.720000000001</v>
      </c>
      <c r="J159" s="2">
        <v>3753.1080000000006</v>
      </c>
      <c r="K159" s="105">
        <v>21267.612000000001</v>
      </c>
      <c r="L159" s="2"/>
      <c r="M159" s="2"/>
      <c r="N159" s="2"/>
      <c r="O159" s="2"/>
      <c r="P159" s="2"/>
      <c r="Q159" s="2"/>
      <c r="R159" s="2"/>
    </row>
    <row r="160" spans="1:258" s="41" customFormat="1">
      <c r="A160" s="28" t="s">
        <v>100</v>
      </c>
      <c r="B160" s="28" t="s">
        <v>101</v>
      </c>
      <c r="C160" s="6" t="s">
        <v>1822</v>
      </c>
      <c r="D160" s="3" t="s">
        <v>1825</v>
      </c>
      <c r="E160" s="3" t="s">
        <v>1820</v>
      </c>
      <c r="F160" s="3" t="s">
        <v>1814</v>
      </c>
      <c r="G160" s="3" t="s">
        <v>1770</v>
      </c>
      <c r="H160" s="3" t="s">
        <v>1821</v>
      </c>
      <c r="I160" s="2">
        <v>5347.9800000000005</v>
      </c>
      <c r="J160" s="2">
        <v>1069.596</v>
      </c>
      <c r="K160" s="105">
        <v>4278.384</v>
      </c>
      <c r="L160" s="2"/>
      <c r="M160" s="2"/>
      <c r="N160" s="2"/>
      <c r="O160" s="2"/>
      <c r="P160" s="2"/>
      <c r="Q160" s="2"/>
      <c r="R160" s="2"/>
    </row>
    <row r="161" spans="1:247" s="41" customFormat="1">
      <c r="A161" s="28" t="s">
        <v>100</v>
      </c>
      <c r="B161" s="28" t="s">
        <v>101</v>
      </c>
      <c r="C161" s="6" t="s">
        <v>10</v>
      </c>
      <c r="D161" s="3" t="s">
        <v>1826</v>
      </c>
      <c r="E161" s="3" t="s">
        <v>1806</v>
      </c>
      <c r="F161" s="3" t="s">
        <v>120</v>
      </c>
      <c r="G161" s="3" t="s">
        <v>225</v>
      </c>
      <c r="H161" s="3" t="s">
        <v>1809</v>
      </c>
      <c r="I161" s="2">
        <v>5600.16</v>
      </c>
      <c r="J161" s="2">
        <v>1120.0319999999999</v>
      </c>
      <c r="K161" s="105">
        <v>4480.1279999999997</v>
      </c>
      <c r="L161" s="2"/>
      <c r="M161" s="2"/>
      <c r="N161" s="2"/>
      <c r="O161" s="2"/>
      <c r="P161" s="2"/>
      <c r="Q161" s="2"/>
      <c r="R161" s="2"/>
    </row>
    <row r="162" spans="1:247" s="41" customFormat="1">
      <c r="A162" s="3" t="s">
        <v>1273</v>
      </c>
      <c r="B162" s="3" t="s">
        <v>1274</v>
      </c>
      <c r="C162" s="6" t="s">
        <v>1275</v>
      </c>
      <c r="D162" s="3" t="s">
        <v>1276</v>
      </c>
      <c r="E162" s="3" t="s">
        <v>1277</v>
      </c>
      <c r="F162" s="3" t="s">
        <v>40</v>
      </c>
      <c r="G162" s="3" t="s">
        <v>1278</v>
      </c>
      <c r="H162" s="3" t="s">
        <v>1279</v>
      </c>
      <c r="I162" s="2">
        <f>4289317.202/0.875</f>
        <v>4902076.8022857141</v>
      </c>
      <c r="J162" s="2">
        <f>I162*0.125</f>
        <v>612759.60028571426</v>
      </c>
      <c r="K162" s="105">
        <f>I162-J162</f>
        <v>4289317.2019999996</v>
      </c>
      <c r="L162" s="2"/>
      <c r="M162" s="2"/>
      <c r="N162" s="2"/>
      <c r="O162" s="2"/>
      <c r="P162" s="2"/>
      <c r="Q162" s="2"/>
      <c r="R162" s="2"/>
      <c r="S162" s="2"/>
      <c r="T162" s="3"/>
    </row>
    <row r="163" spans="1:247" s="41" customFormat="1">
      <c r="A163" s="13" t="s">
        <v>775</v>
      </c>
      <c r="B163" s="13" t="s">
        <v>776</v>
      </c>
      <c r="C163" s="17" t="s">
        <v>15</v>
      </c>
      <c r="D163" s="13" t="s">
        <v>777</v>
      </c>
      <c r="E163" s="13" t="s">
        <v>778</v>
      </c>
      <c r="F163" s="17" t="s">
        <v>779</v>
      </c>
      <c r="G163" s="17" t="s">
        <v>394</v>
      </c>
      <c r="H163" s="13" t="s">
        <v>780</v>
      </c>
      <c r="I163" s="1">
        <v>31788.9</v>
      </c>
      <c r="J163" s="1">
        <v>6357.78</v>
      </c>
      <c r="K163" s="109">
        <v>25431.120000000003</v>
      </c>
      <c r="L163" s="1"/>
      <c r="M163" s="1"/>
      <c r="N163" s="1"/>
      <c r="O163" s="1"/>
      <c r="P163" s="1"/>
      <c r="Q163" s="1"/>
      <c r="R163" s="1"/>
    </row>
    <row r="164" spans="1:247" s="41" customFormat="1">
      <c r="A164" s="13" t="s">
        <v>775</v>
      </c>
      <c r="B164" s="13" t="s">
        <v>776</v>
      </c>
      <c r="C164" s="17" t="s">
        <v>15</v>
      </c>
      <c r="D164" s="13" t="s">
        <v>781</v>
      </c>
      <c r="E164" s="13" t="s">
        <v>778</v>
      </c>
      <c r="F164" s="17" t="s">
        <v>782</v>
      </c>
      <c r="G164" s="17" t="s">
        <v>783</v>
      </c>
      <c r="H164" s="13" t="s">
        <v>780</v>
      </c>
      <c r="I164" s="1">
        <v>20186.62</v>
      </c>
      <c r="J164" s="1">
        <v>4037.32</v>
      </c>
      <c r="K164" s="109">
        <v>16149.3</v>
      </c>
      <c r="L164" s="1"/>
      <c r="M164" s="1"/>
      <c r="N164" s="1"/>
      <c r="O164" s="1"/>
      <c r="P164" s="1"/>
      <c r="Q164" s="1"/>
      <c r="R164" s="1"/>
    </row>
    <row r="165" spans="1:247" s="41" customFormat="1">
      <c r="A165" s="13" t="s">
        <v>775</v>
      </c>
      <c r="B165" s="13" t="s">
        <v>776</v>
      </c>
      <c r="C165" s="17" t="s">
        <v>15</v>
      </c>
      <c r="D165" s="13" t="s">
        <v>784</v>
      </c>
      <c r="E165" s="13" t="s">
        <v>778</v>
      </c>
      <c r="F165" s="17" t="s">
        <v>785</v>
      </c>
      <c r="G165" s="17" t="s">
        <v>786</v>
      </c>
      <c r="H165" s="13" t="s">
        <v>780</v>
      </c>
      <c r="I165" s="1">
        <v>27083.29</v>
      </c>
      <c r="J165" s="1">
        <v>5416.66</v>
      </c>
      <c r="K165" s="109">
        <v>21666.63</v>
      </c>
      <c r="L165" s="1"/>
      <c r="M165" s="1"/>
      <c r="N165" s="1"/>
      <c r="O165" s="1"/>
      <c r="P165" s="1"/>
      <c r="Q165" s="1"/>
      <c r="R165" s="1"/>
    </row>
    <row r="166" spans="1:247" s="41" customFormat="1">
      <c r="A166" s="13" t="s">
        <v>775</v>
      </c>
      <c r="B166" s="13" t="s">
        <v>776</v>
      </c>
      <c r="C166" s="17" t="s">
        <v>15</v>
      </c>
      <c r="D166" s="13" t="s">
        <v>787</v>
      </c>
      <c r="E166" s="13" t="s">
        <v>778</v>
      </c>
      <c r="F166" s="17" t="s">
        <v>788</v>
      </c>
      <c r="G166" s="17" t="s">
        <v>789</v>
      </c>
      <c r="H166" s="13" t="s">
        <v>780</v>
      </c>
      <c r="I166" s="1">
        <v>60436.14</v>
      </c>
      <c r="J166" s="1">
        <v>12087.23</v>
      </c>
      <c r="K166" s="109">
        <v>48348.91</v>
      </c>
      <c r="L166" s="1"/>
      <c r="M166" s="1"/>
      <c r="N166" s="1"/>
      <c r="O166" s="1"/>
      <c r="P166" s="1"/>
      <c r="Q166" s="1"/>
      <c r="R166" s="1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</row>
    <row r="167" spans="1:247" s="41" customFormat="1">
      <c r="A167" s="13" t="s">
        <v>775</v>
      </c>
      <c r="B167" s="13" t="s">
        <v>776</v>
      </c>
      <c r="C167" s="17" t="s">
        <v>15</v>
      </c>
      <c r="D167" s="13" t="s">
        <v>790</v>
      </c>
      <c r="E167" s="13" t="s">
        <v>778</v>
      </c>
      <c r="F167" s="17" t="s">
        <v>791</v>
      </c>
      <c r="G167" s="17" t="s">
        <v>377</v>
      </c>
      <c r="H167" s="13" t="s">
        <v>780</v>
      </c>
      <c r="I167" s="1">
        <v>24615.5</v>
      </c>
      <c r="J167" s="1">
        <v>4923.1000000000004</v>
      </c>
      <c r="K167" s="109">
        <v>19692.400000000001</v>
      </c>
      <c r="L167" s="1"/>
      <c r="M167" s="1"/>
      <c r="N167" s="1"/>
      <c r="O167" s="1"/>
      <c r="P167" s="1"/>
      <c r="Q167" s="1"/>
      <c r="R167" s="1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</row>
    <row r="168" spans="1:247" s="41" customFormat="1">
      <c r="A168" s="13" t="s">
        <v>775</v>
      </c>
      <c r="B168" s="13" t="s">
        <v>776</v>
      </c>
      <c r="C168" s="17" t="s">
        <v>15</v>
      </c>
      <c r="D168" s="13" t="s">
        <v>792</v>
      </c>
      <c r="E168" s="13" t="s">
        <v>778</v>
      </c>
      <c r="F168" s="17" t="s">
        <v>793</v>
      </c>
      <c r="G168" s="17" t="s">
        <v>794</v>
      </c>
      <c r="H168" s="13" t="s">
        <v>780</v>
      </c>
      <c r="I168" s="1">
        <v>17302.060000000001</v>
      </c>
      <c r="J168" s="1">
        <v>3460.41</v>
      </c>
      <c r="K168" s="109">
        <v>13841.650000000001</v>
      </c>
      <c r="L168" s="1"/>
      <c r="M168" s="1"/>
      <c r="N168" s="1"/>
      <c r="O168" s="1"/>
      <c r="P168" s="1"/>
      <c r="Q168" s="1"/>
      <c r="R168" s="1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</row>
    <row r="169" spans="1:247" s="41" customFormat="1">
      <c r="A169" s="13" t="s">
        <v>775</v>
      </c>
      <c r="B169" s="13" t="s">
        <v>776</v>
      </c>
      <c r="C169" s="17" t="s">
        <v>15</v>
      </c>
      <c r="D169" s="13" t="s">
        <v>795</v>
      </c>
      <c r="E169" s="13" t="s">
        <v>778</v>
      </c>
      <c r="F169" s="17" t="s">
        <v>796</v>
      </c>
      <c r="G169" s="17" t="s">
        <v>797</v>
      </c>
      <c r="H169" s="13" t="s">
        <v>780</v>
      </c>
      <c r="I169" s="1">
        <v>23089.74</v>
      </c>
      <c r="J169" s="1">
        <v>4617.95</v>
      </c>
      <c r="K169" s="109">
        <v>18471.79</v>
      </c>
      <c r="L169" s="1"/>
      <c r="M169" s="1"/>
      <c r="N169" s="1"/>
      <c r="O169" s="1"/>
      <c r="P169" s="1"/>
      <c r="Q169" s="1"/>
      <c r="R169" s="1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</row>
    <row r="170" spans="1:247" s="41" customFormat="1">
      <c r="A170" s="13" t="s">
        <v>775</v>
      </c>
      <c r="B170" s="13" t="s">
        <v>776</v>
      </c>
      <c r="C170" s="17" t="s">
        <v>15</v>
      </c>
      <c r="D170" s="13" t="s">
        <v>798</v>
      </c>
      <c r="E170" s="13" t="s">
        <v>778</v>
      </c>
      <c r="F170" s="17" t="s">
        <v>799</v>
      </c>
      <c r="G170" s="17" t="s">
        <v>800</v>
      </c>
      <c r="H170" s="13" t="s">
        <v>780</v>
      </c>
      <c r="I170" s="1">
        <v>14947.57</v>
      </c>
      <c r="J170" s="1">
        <v>2989.51</v>
      </c>
      <c r="K170" s="109">
        <v>11958.06</v>
      </c>
      <c r="L170" s="1"/>
      <c r="M170" s="1"/>
      <c r="N170" s="1"/>
      <c r="O170" s="1"/>
      <c r="P170" s="1"/>
      <c r="Q170" s="1"/>
      <c r="R170" s="1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</row>
    <row r="171" spans="1:247" s="41" customFormat="1">
      <c r="A171" s="13" t="s">
        <v>775</v>
      </c>
      <c r="B171" s="13" t="s">
        <v>776</v>
      </c>
      <c r="C171" s="17" t="s">
        <v>15</v>
      </c>
      <c r="D171" s="13" t="s">
        <v>801</v>
      </c>
      <c r="E171" s="13" t="s">
        <v>778</v>
      </c>
      <c r="F171" s="17" t="s">
        <v>802</v>
      </c>
      <c r="G171" s="17" t="s">
        <v>803</v>
      </c>
      <c r="H171" s="13" t="s">
        <v>780</v>
      </c>
      <c r="I171" s="1">
        <v>25797.64</v>
      </c>
      <c r="J171" s="1">
        <v>5159.53</v>
      </c>
      <c r="K171" s="109">
        <v>20638.11</v>
      </c>
      <c r="L171" s="1"/>
      <c r="M171" s="1"/>
      <c r="N171" s="1"/>
      <c r="O171" s="1"/>
      <c r="P171" s="1"/>
      <c r="Q171" s="1"/>
      <c r="R171" s="1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</row>
    <row r="172" spans="1:247" s="41" customFormat="1">
      <c r="A172" s="13" t="s">
        <v>775</v>
      </c>
      <c r="B172" s="13" t="s">
        <v>776</v>
      </c>
      <c r="C172" s="17" t="s">
        <v>15</v>
      </c>
      <c r="D172" s="13" t="s">
        <v>804</v>
      </c>
      <c r="E172" s="13" t="s">
        <v>778</v>
      </c>
      <c r="F172" s="17" t="s">
        <v>232</v>
      </c>
      <c r="G172" s="17" t="s">
        <v>233</v>
      </c>
      <c r="H172" s="13" t="s">
        <v>780</v>
      </c>
      <c r="I172" s="1">
        <v>20785.5</v>
      </c>
      <c r="J172" s="1">
        <v>4157.1000000000004</v>
      </c>
      <c r="K172" s="109">
        <v>16628.400000000001</v>
      </c>
      <c r="L172" s="1"/>
      <c r="M172" s="1"/>
      <c r="N172" s="1"/>
      <c r="O172" s="1"/>
      <c r="P172" s="1"/>
      <c r="Q172" s="1"/>
      <c r="R172" s="1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</row>
    <row r="173" spans="1:247" s="41" customFormat="1">
      <c r="A173" s="13" t="s">
        <v>775</v>
      </c>
      <c r="B173" s="13" t="s">
        <v>776</v>
      </c>
      <c r="C173" s="17" t="s">
        <v>15</v>
      </c>
      <c r="D173" s="13" t="s">
        <v>805</v>
      </c>
      <c r="E173" s="13" t="s">
        <v>778</v>
      </c>
      <c r="F173" s="17" t="s">
        <v>232</v>
      </c>
      <c r="G173" s="17" t="s">
        <v>233</v>
      </c>
      <c r="H173" s="13" t="s">
        <v>780</v>
      </c>
      <c r="I173" s="1">
        <v>27412.720000000001</v>
      </c>
      <c r="J173" s="1">
        <v>5482.54</v>
      </c>
      <c r="K173" s="109">
        <v>21930.18</v>
      </c>
      <c r="L173" s="1"/>
      <c r="M173" s="1"/>
      <c r="N173" s="1"/>
      <c r="O173" s="1"/>
      <c r="P173" s="1"/>
      <c r="Q173" s="1"/>
      <c r="R173" s="1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</row>
    <row r="174" spans="1:247" s="41" customFormat="1">
      <c r="A174" s="13" t="s">
        <v>775</v>
      </c>
      <c r="B174" s="13" t="s">
        <v>776</v>
      </c>
      <c r="C174" s="17" t="s">
        <v>15</v>
      </c>
      <c r="D174" s="13" t="s">
        <v>806</v>
      </c>
      <c r="E174" s="13" t="s">
        <v>778</v>
      </c>
      <c r="F174" s="17" t="s">
        <v>807</v>
      </c>
      <c r="G174" s="17" t="s">
        <v>399</v>
      </c>
      <c r="H174" s="13" t="s">
        <v>780</v>
      </c>
      <c r="I174" s="1">
        <v>28806.2</v>
      </c>
      <c r="J174" s="1">
        <v>5761.24</v>
      </c>
      <c r="K174" s="109">
        <v>23044.959999999999</v>
      </c>
      <c r="L174" s="1"/>
      <c r="M174" s="1"/>
      <c r="N174" s="1"/>
      <c r="O174" s="1"/>
      <c r="P174" s="1"/>
      <c r="Q174" s="1"/>
      <c r="R174" s="1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</row>
    <row r="175" spans="1:247" s="41" customFormat="1">
      <c r="A175" s="13" t="s">
        <v>775</v>
      </c>
      <c r="B175" s="13" t="s">
        <v>776</v>
      </c>
      <c r="C175" s="17" t="s">
        <v>15</v>
      </c>
      <c r="D175" s="13" t="s">
        <v>808</v>
      </c>
      <c r="E175" s="13" t="s">
        <v>778</v>
      </c>
      <c r="F175" s="17" t="s">
        <v>807</v>
      </c>
      <c r="G175" s="17" t="s">
        <v>399</v>
      </c>
      <c r="H175" s="13" t="s">
        <v>780</v>
      </c>
      <c r="I175" s="1">
        <v>21842.100000000002</v>
      </c>
      <c r="J175" s="1">
        <v>4368.42</v>
      </c>
      <c r="K175" s="109">
        <v>17473.68</v>
      </c>
      <c r="L175" s="1"/>
      <c r="M175" s="1"/>
      <c r="N175" s="1"/>
      <c r="O175" s="1"/>
      <c r="P175" s="1"/>
      <c r="Q175" s="1"/>
      <c r="R175" s="1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</row>
    <row r="176" spans="1:247" s="41" customFormat="1">
      <c r="A176" s="13" t="s">
        <v>1003</v>
      </c>
      <c r="B176" s="13" t="s">
        <v>16</v>
      </c>
      <c r="C176" s="21">
        <v>40543</v>
      </c>
      <c r="D176" s="13" t="s">
        <v>1004</v>
      </c>
      <c r="E176" s="17" t="s">
        <v>1005</v>
      </c>
      <c r="F176" s="22">
        <v>40543</v>
      </c>
      <c r="G176" s="22">
        <v>40907</v>
      </c>
      <c r="H176" s="17" t="s">
        <v>1006</v>
      </c>
      <c r="I176" s="14">
        <v>316284.77499999997</v>
      </c>
      <c r="J176" s="14">
        <v>63256.954999999994</v>
      </c>
      <c r="K176" s="107">
        <v>253027.82</v>
      </c>
      <c r="L176" s="14"/>
      <c r="M176" s="14"/>
      <c r="N176" s="14"/>
      <c r="O176" s="14"/>
      <c r="P176" s="14"/>
      <c r="Q176" s="14"/>
      <c r="R176" s="14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  <c r="EK176" s="35"/>
      <c r="EL176" s="35"/>
      <c r="EM176" s="35"/>
      <c r="EN176" s="35"/>
      <c r="EO176" s="35"/>
      <c r="EP176" s="35"/>
      <c r="EQ176" s="35"/>
      <c r="ER176" s="35"/>
      <c r="ES176" s="35"/>
      <c r="ET176" s="35"/>
      <c r="EU176" s="35"/>
      <c r="EV176" s="35"/>
      <c r="EW176" s="35"/>
      <c r="EX176" s="35"/>
      <c r="EY176" s="35"/>
      <c r="EZ176" s="35"/>
      <c r="FA176" s="35"/>
      <c r="FB176" s="35"/>
      <c r="FC176" s="35"/>
      <c r="FD176" s="35"/>
      <c r="FE176" s="35"/>
      <c r="FF176" s="35"/>
      <c r="FG176" s="35"/>
      <c r="FH176" s="35"/>
      <c r="FI176" s="35"/>
      <c r="FJ176" s="35"/>
      <c r="FK176" s="35"/>
      <c r="FL176" s="35"/>
      <c r="FM176" s="35"/>
      <c r="FN176" s="35"/>
      <c r="FO176" s="35"/>
      <c r="FP176" s="35"/>
      <c r="FQ176" s="35"/>
      <c r="FR176" s="35"/>
      <c r="FS176" s="35"/>
      <c r="FT176" s="35"/>
      <c r="FU176" s="35"/>
      <c r="FV176" s="35"/>
      <c r="FW176" s="35"/>
      <c r="FX176" s="35"/>
      <c r="FY176" s="35"/>
      <c r="FZ176" s="35"/>
      <c r="GA176" s="35"/>
      <c r="GB176" s="35"/>
      <c r="GC176" s="35"/>
      <c r="GD176" s="35"/>
      <c r="GE176" s="35"/>
      <c r="GF176" s="35"/>
      <c r="GG176" s="35"/>
      <c r="GH176" s="35"/>
      <c r="GI176" s="35"/>
      <c r="GJ176" s="35"/>
      <c r="GK176" s="35"/>
      <c r="GL176" s="35"/>
      <c r="GM176" s="35"/>
      <c r="GN176" s="35"/>
      <c r="GO176" s="35"/>
      <c r="GP176" s="35"/>
      <c r="GQ176" s="35"/>
      <c r="GR176" s="35"/>
      <c r="GS176" s="35"/>
      <c r="GT176" s="35"/>
      <c r="GU176" s="35"/>
      <c r="GV176" s="35"/>
      <c r="GW176" s="35"/>
      <c r="GX176" s="35"/>
      <c r="GY176" s="35"/>
      <c r="GZ176" s="35"/>
      <c r="HA176" s="35"/>
      <c r="HB176" s="35"/>
      <c r="HC176" s="35"/>
      <c r="HD176" s="35"/>
      <c r="HE176" s="35"/>
      <c r="HF176" s="35"/>
      <c r="HG176" s="35"/>
      <c r="HH176" s="35"/>
      <c r="HI176" s="35"/>
      <c r="HJ176" s="35"/>
      <c r="HK176" s="35"/>
      <c r="HL176" s="35"/>
      <c r="HM176" s="35"/>
      <c r="HN176" s="35"/>
      <c r="HO176" s="35"/>
      <c r="HP176" s="35"/>
      <c r="HQ176" s="35"/>
      <c r="HR176" s="35"/>
      <c r="HS176" s="35"/>
      <c r="HT176" s="35"/>
      <c r="HU176" s="35"/>
      <c r="HV176" s="35"/>
      <c r="HW176" s="35"/>
      <c r="HX176" s="35"/>
      <c r="HY176" s="35"/>
      <c r="HZ176" s="35"/>
      <c r="IA176" s="35"/>
      <c r="IB176" s="35"/>
      <c r="IC176" s="35"/>
      <c r="ID176" s="35"/>
      <c r="IE176" s="35"/>
      <c r="IF176" s="35"/>
      <c r="IG176" s="35"/>
      <c r="IH176" s="35"/>
      <c r="II176" s="35"/>
      <c r="IJ176" s="35"/>
      <c r="IK176" s="35"/>
      <c r="IL176" s="35"/>
      <c r="IM176" s="35"/>
    </row>
    <row r="177" spans="1:258" s="41" customFormat="1">
      <c r="A177" s="13" t="s">
        <v>167</v>
      </c>
      <c r="B177" s="13" t="s">
        <v>16</v>
      </c>
      <c r="C177" s="17" t="s">
        <v>15</v>
      </c>
      <c r="D177" s="13" t="s">
        <v>721</v>
      </c>
      <c r="E177" s="13" t="s">
        <v>722</v>
      </c>
      <c r="F177" s="13" t="s">
        <v>215</v>
      </c>
      <c r="G177" s="13" t="s">
        <v>216</v>
      </c>
      <c r="H177" s="13" t="s">
        <v>723</v>
      </c>
      <c r="I177" s="1">
        <v>260819.78</v>
      </c>
      <c r="J177" s="1">
        <v>52163.96</v>
      </c>
      <c r="K177" s="109">
        <v>208655.82</v>
      </c>
      <c r="L177" s="1"/>
      <c r="M177" s="1"/>
      <c r="N177" s="1"/>
      <c r="O177" s="1"/>
      <c r="P177" s="1"/>
      <c r="Q177" s="1"/>
      <c r="R177" s="1"/>
    </row>
    <row r="178" spans="1:258" s="41" customFormat="1">
      <c r="A178" s="41" t="s">
        <v>167</v>
      </c>
      <c r="B178" s="41" t="s">
        <v>16</v>
      </c>
      <c r="C178" s="55" t="s">
        <v>15</v>
      </c>
      <c r="D178" s="41" t="s">
        <v>2790</v>
      </c>
      <c r="E178" s="41" t="s">
        <v>2791</v>
      </c>
      <c r="F178" s="41" t="s">
        <v>22</v>
      </c>
      <c r="G178" s="41" t="s">
        <v>15</v>
      </c>
      <c r="H178" s="41" t="s">
        <v>2792</v>
      </c>
      <c r="I178" s="4">
        <v>159600.66</v>
      </c>
      <c r="J178" s="4">
        <v>31920.13</v>
      </c>
      <c r="K178" s="111">
        <v>127680.53</v>
      </c>
      <c r="L178" s="4"/>
      <c r="M178" s="4"/>
      <c r="N178" s="4"/>
      <c r="O178" s="4"/>
      <c r="P178" s="4"/>
      <c r="Q178" s="4"/>
      <c r="R178" s="4"/>
    </row>
    <row r="179" spans="1:258" s="41" customFormat="1">
      <c r="A179" s="41" t="s">
        <v>167</v>
      </c>
      <c r="B179" s="41" t="s">
        <v>16</v>
      </c>
      <c r="C179" s="55" t="s">
        <v>15</v>
      </c>
      <c r="D179" s="41" t="s">
        <v>2793</v>
      </c>
      <c r="E179" s="41" t="s">
        <v>2794</v>
      </c>
      <c r="F179" s="41" t="s">
        <v>1433</v>
      </c>
      <c r="G179" s="41" t="s">
        <v>1412</v>
      </c>
      <c r="H179" s="41" t="s">
        <v>2795</v>
      </c>
      <c r="I179" s="4">
        <v>132795.32</v>
      </c>
      <c r="J179" s="4">
        <v>26559.06</v>
      </c>
      <c r="K179" s="111">
        <v>106236.26000000001</v>
      </c>
      <c r="L179" s="4"/>
      <c r="M179" s="4"/>
      <c r="N179" s="4"/>
      <c r="O179" s="4"/>
      <c r="P179" s="4"/>
      <c r="Q179" s="4"/>
      <c r="R179" s="4"/>
    </row>
    <row r="180" spans="1:258" s="41" customFormat="1">
      <c r="A180" s="41" t="s">
        <v>167</v>
      </c>
      <c r="B180" s="41" t="s">
        <v>16</v>
      </c>
      <c r="C180" s="55" t="s">
        <v>15</v>
      </c>
      <c r="D180" s="41" t="s">
        <v>2796</v>
      </c>
      <c r="E180" s="41" t="s">
        <v>2797</v>
      </c>
      <c r="F180" s="41" t="s">
        <v>2798</v>
      </c>
      <c r="G180" s="41" t="s">
        <v>1646</v>
      </c>
      <c r="H180" s="41" t="s">
        <v>2799</v>
      </c>
      <c r="I180" s="4">
        <v>396490.73</v>
      </c>
      <c r="J180" s="4">
        <v>96000</v>
      </c>
      <c r="K180" s="111">
        <v>300490.73</v>
      </c>
      <c r="L180" s="4"/>
      <c r="M180" s="4"/>
      <c r="N180" s="4"/>
      <c r="O180" s="4"/>
      <c r="P180" s="4"/>
      <c r="Q180" s="4"/>
      <c r="R180" s="4"/>
    </row>
    <row r="181" spans="1:258" s="41" customFormat="1">
      <c r="A181" s="41" t="s">
        <v>167</v>
      </c>
      <c r="B181" s="41" t="s">
        <v>16</v>
      </c>
      <c r="C181" s="55" t="s">
        <v>15</v>
      </c>
      <c r="D181" s="41" t="s">
        <v>2800</v>
      </c>
      <c r="E181" s="41" t="s">
        <v>2801</v>
      </c>
      <c r="F181" s="41" t="s">
        <v>2798</v>
      </c>
      <c r="G181" s="41" t="s">
        <v>1344</v>
      </c>
      <c r="H181" s="41" t="s">
        <v>2799</v>
      </c>
      <c r="I181" s="4">
        <v>221755.9</v>
      </c>
      <c r="J181" s="4">
        <v>44351.18</v>
      </c>
      <c r="K181" s="111">
        <v>177404.72</v>
      </c>
      <c r="L181" s="4"/>
      <c r="M181" s="4"/>
      <c r="N181" s="4"/>
      <c r="O181" s="4"/>
      <c r="P181" s="4"/>
      <c r="Q181" s="4"/>
      <c r="R181" s="4"/>
    </row>
    <row r="182" spans="1:258" s="41" customFormat="1">
      <c r="A182" s="34" t="s">
        <v>86</v>
      </c>
      <c r="B182" s="41" t="s">
        <v>4005</v>
      </c>
      <c r="C182" s="23" t="s">
        <v>183</v>
      </c>
      <c r="D182" s="12" t="s">
        <v>429</v>
      </c>
      <c r="E182" s="12" t="s">
        <v>430</v>
      </c>
      <c r="F182" s="23" t="s">
        <v>153</v>
      </c>
      <c r="G182" s="12" t="s">
        <v>161</v>
      </c>
      <c r="H182" s="12" t="s">
        <v>431</v>
      </c>
      <c r="I182" s="19">
        <v>176906.25</v>
      </c>
      <c r="J182" s="36">
        <v>35381.25</v>
      </c>
      <c r="K182" s="97">
        <v>141525</v>
      </c>
      <c r="L182" s="36"/>
      <c r="M182" s="36"/>
      <c r="N182" s="10"/>
      <c r="O182" s="10"/>
      <c r="P182" s="37"/>
      <c r="Q182" s="37"/>
      <c r="R182" s="37"/>
    </row>
    <row r="183" spans="1:258" s="41" customFormat="1">
      <c r="A183" s="41" t="s">
        <v>86</v>
      </c>
      <c r="B183" s="41" t="s">
        <v>87</v>
      </c>
      <c r="C183" s="55" t="s">
        <v>1843</v>
      </c>
      <c r="D183" s="41" t="s">
        <v>2733</v>
      </c>
      <c r="E183" s="41" t="s">
        <v>2734</v>
      </c>
      <c r="F183" s="41" t="s">
        <v>330</v>
      </c>
      <c r="G183" s="41" t="s">
        <v>1278</v>
      </c>
      <c r="H183" s="41" t="s">
        <v>2735</v>
      </c>
      <c r="I183" s="4">
        <v>1120000</v>
      </c>
      <c r="J183" s="4">
        <v>224000</v>
      </c>
      <c r="K183" s="111">
        <v>896000</v>
      </c>
      <c r="L183" s="4"/>
      <c r="M183" s="4"/>
      <c r="N183" s="4"/>
      <c r="O183" s="4"/>
      <c r="P183" s="4"/>
      <c r="Q183" s="4"/>
      <c r="R183" s="4"/>
    </row>
    <row r="184" spans="1:258" s="41" customFormat="1">
      <c r="A184" s="41" t="s">
        <v>86</v>
      </c>
      <c r="B184" s="41" t="s">
        <v>87</v>
      </c>
      <c r="C184" s="55" t="s">
        <v>2190</v>
      </c>
      <c r="D184" s="41" t="s">
        <v>2949</v>
      </c>
      <c r="E184" s="41" t="s">
        <v>2950</v>
      </c>
      <c r="F184" s="41" t="s">
        <v>2951</v>
      </c>
      <c r="G184" s="41" t="s">
        <v>2952</v>
      </c>
      <c r="H184" s="41" t="s">
        <v>2953</v>
      </c>
      <c r="I184" s="4">
        <v>23511.624999999996</v>
      </c>
      <c r="J184" s="4">
        <v>4702.3249999999971</v>
      </c>
      <c r="K184" s="111">
        <v>18809.3</v>
      </c>
      <c r="L184" s="4"/>
      <c r="M184" s="4"/>
      <c r="N184" s="4"/>
      <c r="O184" s="4"/>
      <c r="P184" s="4"/>
      <c r="Q184" s="4"/>
      <c r="R184" s="4"/>
    </row>
    <row r="185" spans="1:258" s="41" customFormat="1">
      <c r="A185" s="3" t="s">
        <v>1340</v>
      </c>
      <c r="B185" s="3" t="s">
        <v>1341</v>
      </c>
      <c r="C185" s="6" t="s">
        <v>34</v>
      </c>
      <c r="D185" s="3" t="s">
        <v>1342</v>
      </c>
      <c r="E185" s="3" t="s">
        <v>1343</v>
      </c>
      <c r="F185" s="3" t="s">
        <v>1344</v>
      </c>
      <c r="G185" s="3" t="s">
        <v>1345</v>
      </c>
      <c r="H185" s="3" t="s">
        <v>1346</v>
      </c>
      <c r="I185" s="2">
        <f>84827.62/0.8</f>
        <v>106034.52499999999</v>
      </c>
      <c r="J185" s="2">
        <f>I185*0.2</f>
        <v>21206.904999999999</v>
      </c>
      <c r="K185" s="105">
        <f>I185-J185</f>
        <v>84827.62</v>
      </c>
      <c r="L185" s="2"/>
      <c r="M185" s="2"/>
      <c r="N185" s="2"/>
      <c r="O185" s="2"/>
      <c r="P185" s="2"/>
      <c r="Q185" s="2"/>
      <c r="R185" s="2"/>
      <c r="S185" s="2"/>
      <c r="T185" s="3"/>
    </row>
    <row r="186" spans="1:258" s="41" customFormat="1">
      <c r="A186" s="3" t="s">
        <v>1340</v>
      </c>
      <c r="B186" s="3" t="s">
        <v>1341</v>
      </c>
      <c r="C186" s="6" t="s">
        <v>304</v>
      </c>
      <c r="D186" s="3" t="s">
        <v>1347</v>
      </c>
      <c r="E186" s="3" t="s">
        <v>1343</v>
      </c>
      <c r="F186" s="3" t="s">
        <v>43</v>
      </c>
      <c r="G186" s="3" t="s">
        <v>1345</v>
      </c>
      <c r="H186" s="3" t="s">
        <v>1346</v>
      </c>
      <c r="I186" s="2">
        <v>9139.73</v>
      </c>
      <c r="J186" s="2">
        <v>1142.4662499999999</v>
      </c>
      <c r="K186" s="105">
        <v>7997.2637500000001</v>
      </c>
      <c r="L186" s="2"/>
      <c r="M186" s="2"/>
      <c r="N186" s="2"/>
      <c r="O186" s="2"/>
      <c r="P186" s="2"/>
      <c r="Q186" s="2"/>
      <c r="R186" s="2"/>
      <c r="S186" s="2"/>
      <c r="T186" s="3"/>
    </row>
    <row r="187" spans="1:258" s="41" customFormat="1">
      <c r="A187" s="3" t="s">
        <v>1340</v>
      </c>
      <c r="B187" s="3" t="s">
        <v>1341</v>
      </c>
      <c r="C187" s="6" t="s">
        <v>304</v>
      </c>
      <c r="D187" s="3" t="s">
        <v>1348</v>
      </c>
      <c r="E187" s="3" t="s">
        <v>1343</v>
      </c>
      <c r="F187" s="3" t="s">
        <v>1349</v>
      </c>
      <c r="G187" s="3" t="s">
        <v>1345</v>
      </c>
      <c r="H187" s="3" t="s">
        <v>1346</v>
      </c>
      <c r="I187" s="2">
        <v>15780.82</v>
      </c>
      <c r="J187" s="2">
        <v>3156.1640000000002</v>
      </c>
      <c r="K187" s="105">
        <v>12624.656000000001</v>
      </c>
      <c r="L187" s="2"/>
      <c r="M187" s="2"/>
      <c r="N187" s="2"/>
      <c r="O187" s="2"/>
      <c r="P187" s="2"/>
      <c r="Q187" s="2"/>
      <c r="R187" s="2"/>
      <c r="S187" s="2"/>
      <c r="T187" s="3"/>
    </row>
    <row r="188" spans="1:258" s="41" customFormat="1">
      <c r="A188" s="3" t="s">
        <v>1340</v>
      </c>
      <c r="B188" s="3" t="s">
        <v>1341</v>
      </c>
      <c r="C188" s="6" t="s">
        <v>10</v>
      </c>
      <c r="D188" s="3" t="s">
        <v>1350</v>
      </c>
      <c r="E188" s="3" t="s">
        <v>1343</v>
      </c>
      <c r="F188" s="3" t="s">
        <v>1351</v>
      </c>
      <c r="G188" s="3" t="s">
        <v>1345</v>
      </c>
      <c r="H188" s="3" t="s">
        <v>1346</v>
      </c>
      <c r="I188" s="2">
        <v>16175.34</v>
      </c>
      <c r="J188" s="2">
        <v>3235.0680000000007</v>
      </c>
      <c r="K188" s="105">
        <v>12940.272000000003</v>
      </c>
      <c r="L188" s="2"/>
      <c r="M188" s="2"/>
      <c r="N188" s="2"/>
      <c r="O188" s="2"/>
      <c r="P188" s="2"/>
      <c r="Q188" s="2"/>
      <c r="R188" s="2"/>
      <c r="S188" s="2"/>
      <c r="T188" s="3"/>
    </row>
    <row r="189" spans="1:258" s="41" customFormat="1">
      <c r="A189" s="13" t="s">
        <v>203</v>
      </c>
      <c r="B189" s="13" t="s">
        <v>204</v>
      </c>
      <c r="C189" s="17" t="s">
        <v>205</v>
      </c>
      <c r="D189" s="13" t="s">
        <v>702</v>
      </c>
      <c r="E189" s="13" t="s">
        <v>703</v>
      </c>
      <c r="F189" s="17" t="s">
        <v>23</v>
      </c>
      <c r="G189" s="17" t="s">
        <v>24</v>
      </c>
      <c r="H189" s="13" t="s">
        <v>704</v>
      </c>
      <c r="I189" s="1">
        <v>27393.43</v>
      </c>
      <c r="J189" s="1">
        <v>12950</v>
      </c>
      <c r="K189" s="109">
        <v>14443.43</v>
      </c>
      <c r="L189" s="1"/>
      <c r="M189" s="1"/>
      <c r="N189" s="1"/>
      <c r="O189" s="1"/>
      <c r="P189" s="1"/>
      <c r="Q189" s="1"/>
      <c r="R189" s="1"/>
    </row>
    <row r="190" spans="1:258" s="41" customFormat="1">
      <c r="A190" s="13" t="s">
        <v>203</v>
      </c>
      <c r="B190" s="13" t="s">
        <v>204</v>
      </c>
      <c r="C190" s="17" t="s">
        <v>42</v>
      </c>
      <c r="D190" s="13" t="s">
        <v>708</v>
      </c>
      <c r="E190" s="13" t="s">
        <v>709</v>
      </c>
      <c r="F190" s="17" t="s">
        <v>206</v>
      </c>
      <c r="G190" s="17" t="s">
        <v>55</v>
      </c>
      <c r="H190" s="13" t="s">
        <v>710</v>
      </c>
      <c r="I190" s="1">
        <v>457979.71250000002</v>
      </c>
      <c r="J190" s="20">
        <v>91595.942500000005</v>
      </c>
      <c r="K190" s="109">
        <v>126254.84</v>
      </c>
      <c r="L190" s="1"/>
      <c r="M190" s="1"/>
      <c r="N190" s="1"/>
      <c r="O190" s="1"/>
      <c r="P190" s="1"/>
      <c r="Q190" s="1"/>
      <c r="R190" s="1"/>
    </row>
    <row r="191" spans="1:258" s="41" customFormat="1">
      <c r="A191" s="13" t="s">
        <v>203</v>
      </c>
      <c r="B191" s="13" t="s">
        <v>204</v>
      </c>
      <c r="C191" s="51">
        <v>40721</v>
      </c>
      <c r="D191" s="12" t="s">
        <v>711</v>
      </c>
      <c r="E191" s="12" t="s">
        <v>712</v>
      </c>
      <c r="F191" s="12" t="s">
        <v>56</v>
      </c>
      <c r="G191" s="12" t="s">
        <v>179</v>
      </c>
      <c r="H191" s="12" t="s">
        <v>710</v>
      </c>
      <c r="I191" s="19">
        <v>71160.179999999993</v>
      </c>
      <c r="J191" s="19">
        <v>14232.036000000002</v>
      </c>
      <c r="K191" s="109">
        <v>56928.143999999993</v>
      </c>
      <c r="L191" s="1"/>
      <c r="M191" s="1"/>
      <c r="N191" s="1"/>
      <c r="O191" s="1"/>
      <c r="P191" s="1"/>
      <c r="Q191" s="1"/>
      <c r="R191" s="1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</row>
    <row r="192" spans="1:258" s="56" customFormat="1">
      <c r="A192" s="13" t="s">
        <v>203</v>
      </c>
      <c r="B192" s="13" t="s">
        <v>204</v>
      </c>
      <c r="C192" s="17" t="s">
        <v>207</v>
      </c>
      <c r="D192" s="13" t="s">
        <v>713</v>
      </c>
      <c r="E192" s="13" t="s">
        <v>714</v>
      </c>
      <c r="F192" s="17" t="s">
        <v>12</v>
      </c>
      <c r="G192" s="17" t="s">
        <v>143</v>
      </c>
      <c r="H192" s="13" t="s">
        <v>715</v>
      </c>
      <c r="I192" s="1">
        <v>106596.89</v>
      </c>
      <c r="J192" s="20">
        <v>21319.378000000001</v>
      </c>
      <c r="K192" s="109">
        <v>85277.512000000002</v>
      </c>
      <c r="L192" s="1"/>
      <c r="M192" s="1"/>
      <c r="N192" s="1"/>
      <c r="O192" s="1"/>
      <c r="P192" s="1"/>
      <c r="Q192" s="1"/>
      <c r="R192" s="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  <c r="DC192" s="41"/>
      <c r="DD192" s="41"/>
      <c r="DE192" s="41"/>
      <c r="DF192" s="41"/>
      <c r="DG192" s="41"/>
      <c r="DH192" s="41"/>
      <c r="DI192" s="41"/>
      <c r="DJ192" s="41"/>
      <c r="DK192" s="41"/>
      <c r="DL192" s="41"/>
      <c r="DM192" s="41"/>
      <c r="DN192" s="41"/>
      <c r="DO192" s="41"/>
      <c r="DP192" s="41"/>
      <c r="DQ192" s="41"/>
      <c r="DR192" s="41"/>
      <c r="DS192" s="41"/>
      <c r="DT192" s="41"/>
      <c r="DU192" s="41"/>
      <c r="DV192" s="41"/>
      <c r="DW192" s="41"/>
      <c r="DX192" s="41"/>
      <c r="DY192" s="41"/>
      <c r="DZ192" s="41"/>
      <c r="EA192" s="41"/>
      <c r="EB192" s="41"/>
      <c r="EC192" s="41"/>
      <c r="ED192" s="41"/>
      <c r="EE192" s="41"/>
      <c r="EF192" s="41"/>
      <c r="EG192" s="41"/>
      <c r="EH192" s="41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  <c r="IW192" s="41"/>
      <c r="IX192" s="41"/>
    </row>
    <row r="193" spans="1:258" s="56" customFormat="1">
      <c r="A193" s="13" t="s">
        <v>203</v>
      </c>
      <c r="B193" s="13" t="s">
        <v>204</v>
      </c>
      <c r="C193" s="51">
        <v>40751</v>
      </c>
      <c r="D193" s="12" t="s">
        <v>705</v>
      </c>
      <c r="E193" s="12" t="s">
        <v>706</v>
      </c>
      <c r="F193" s="17" t="s">
        <v>206</v>
      </c>
      <c r="G193" s="17" t="s">
        <v>55</v>
      </c>
      <c r="H193" s="12" t="s">
        <v>707</v>
      </c>
      <c r="I193" s="10">
        <v>639999.92499999993</v>
      </c>
      <c r="J193" s="10">
        <v>127999.98499999993</v>
      </c>
      <c r="K193" s="112">
        <v>511999.94</v>
      </c>
      <c r="L193" s="1"/>
      <c r="M193" s="1"/>
      <c r="N193" s="1"/>
      <c r="O193" s="1"/>
      <c r="P193" s="60"/>
      <c r="Q193" s="1"/>
      <c r="R193" s="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  <c r="CQ193" s="41"/>
      <c r="CR193" s="41"/>
      <c r="CS193" s="41"/>
      <c r="CT193" s="41"/>
      <c r="CU193" s="41"/>
      <c r="CV193" s="41"/>
      <c r="CW193" s="41"/>
      <c r="CX193" s="41"/>
      <c r="CY193" s="41"/>
      <c r="CZ193" s="41"/>
      <c r="DA193" s="41"/>
      <c r="DB193" s="41"/>
      <c r="DC193" s="41"/>
      <c r="DD193" s="41"/>
      <c r="DE193" s="41"/>
      <c r="DF193" s="41"/>
      <c r="DG193" s="41"/>
      <c r="DH193" s="41"/>
      <c r="DI193" s="41"/>
      <c r="DJ193" s="41"/>
      <c r="DK193" s="41"/>
      <c r="DL193" s="41"/>
      <c r="DM193" s="41"/>
      <c r="DN193" s="41"/>
      <c r="DO193" s="41"/>
      <c r="DP193" s="41"/>
      <c r="DQ193" s="41"/>
      <c r="DR193" s="41"/>
      <c r="DS193" s="41"/>
      <c r="DT193" s="41"/>
      <c r="DU193" s="41"/>
      <c r="DV193" s="41"/>
      <c r="DW193" s="41"/>
      <c r="DX193" s="41"/>
      <c r="DY193" s="41"/>
      <c r="DZ193" s="41"/>
      <c r="EA193" s="41"/>
      <c r="EB193" s="41"/>
      <c r="EC193" s="41"/>
      <c r="ED193" s="41"/>
      <c r="EE193" s="41"/>
      <c r="EF193" s="41"/>
      <c r="EG193" s="41"/>
      <c r="EH193" s="41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  <c r="IW193" s="41"/>
      <c r="IX193" s="41"/>
    </row>
    <row r="194" spans="1:258" s="41" customFormat="1">
      <c r="A194" s="41" t="s">
        <v>203</v>
      </c>
      <c r="B194" s="41" t="s">
        <v>204</v>
      </c>
      <c r="C194" s="55" t="s">
        <v>2741</v>
      </c>
      <c r="D194" s="41" t="s">
        <v>2742</v>
      </c>
      <c r="E194" s="41" t="s">
        <v>2743</v>
      </c>
      <c r="F194" s="41" t="s">
        <v>1417</v>
      </c>
      <c r="G194" s="41" t="s">
        <v>2089</v>
      </c>
      <c r="H194" s="41" t="s">
        <v>2744</v>
      </c>
      <c r="I194" s="4">
        <v>186813.14</v>
      </c>
      <c r="J194" s="4">
        <v>37362.629999999997</v>
      </c>
      <c r="K194" s="111">
        <v>149450.51</v>
      </c>
      <c r="L194" s="4"/>
      <c r="M194" s="4"/>
      <c r="N194" s="4"/>
      <c r="O194" s="4"/>
      <c r="P194" s="4"/>
      <c r="Q194" s="4"/>
      <c r="R194" s="4"/>
    </row>
    <row r="195" spans="1:258" s="41" customFormat="1">
      <c r="A195" s="41" t="s">
        <v>203</v>
      </c>
      <c r="B195" s="41" t="s">
        <v>204</v>
      </c>
      <c r="C195" s="55" t="s">
        <v>331</v>
      </c>
      <c r="D195" s="41" t="s">
        <v>2736</v>
      </c>
      <c r="E195" s="41" t="s">
        <v>2737</v>
      </c>
      <c r="F195" s="41" t="s">
        <v>332</v>
      </c>
      <c r="G195" s="41" t="s">
        <v>50</v>
      </c>
      <c r="H195" s="41" t="s">
        <v>2738</v>
      </c>
      <c r="I195" s="4">
        <v>50368.15</v>
      </c>
      <c r="J195" s="4">
        <v>19323.63</v>
      </c>
      <c r="K195" s="111">
        <v>31044.52</v>
      </c>
      <c r="L195" s="4"/>
      <c r="M195" s="4"/>
      <c r="N195" s="4"/>
      <c r="O195" s="4"/>
      <c r="P195" s="4"/>
      <c r="Q195" s="4"/>
      <c r="R195" s="4"/>
    </row>
    <row r="196" spans="1:258" s="41" customFormat="1">
      <c r="A196" s="41" t="s">
        <v>203</v>
      </c>
      <c r="B196" s="41" t="s">
        <v>204</v>
      </c>
      <c r="C196" s="55" t="s">
        <v>333</v>
      </c>
      <c r="D196" s="41" t="s">
        <v>2745</v>
      </c>
      <c r="E196" s="41" t="s">
        <v>2743</v>
      </c>
      <c r="F196" s="41" t="s">
        <v>2746</v>
      </c>
      <c r="G196" s="41" t="s">
        <v>334</v>
      </c>
      <c r="H196" s="41" t="s">
        <v>2744</v>
      </c>
      <c r="I196" s="4">
        <v>286386</v>
      </c>
      <c r="J196" s="4">
        <v>57277.200000000004</v>
      </c>
      <c r="K196" s="111">
        <v>229108.80000000002</v>
      </c>
      <c r="L196" s="4"/>
      <c r="M196" s="4"/>
      <c r="N196" s="4"/>
      <c r="O196" s="4"/>
      <c r="P196" s="4"/>
      <c r="Q196" s="4"/>
      <c r="R196" s="4"/>
    </row>
    <row r="197" spans="1:258" s="41" customFormat="1">
      <c r="A197" s="41" t="s">
        <v>203</v>
      </c>
      <c r="B197" s="41" t="s">
        <v>204</v>
      </c>
      <c r="C197" s="55" t="s">
        <v>50</v>
      </c>
      <c r="D197" s="41" t="s">
        <v>2747</v>
      </c>
      <c r="E197" s="41" t="s">
        <v>2743</v>
      </c>
      <c r="F197" s="41" t="s">
        <v>333</v>
      </c>
      <c r="G197" s="41" t="s">
        <v>335</v>
      </c>
      <c r="H197" s="41" t="s">
        <v>2744</v>
      </c>
      <c r="I197" s="4">
        <v>266784.1875</v>
      </c>
      <c r="J197" s="4">
        <v>53356.837500000001</v>
      </c>
      <c r="K197" s="111">
        <v>213427.35</v>
      </c>
      <c r="L197" s="4"/>
      <c r="M197" s="4"/>
      <c r="N197" s="4"/>
      <c r="O197" s="4"/>
      <c r="P197" s="4"/>
      <c r="Q197" s="4"/>
      <c r="R197" s="4"/>
    </row>
    <row r="198" spans="1:258" s="41" customFormat="1">
      <c r="A198" s="41" t="s">
        <v>203</v>
      </c>
      <c r="B198" s="41" t="s">
        <v>204</v>
      </c>
      <c r="C198" s="55" t="s">
        <v>1181</v>
      </c>
      <c r="D198" s="41" t="s">
        <v>2739</v>
      </c>
      <c r="E198" s="41" t="s">
        <v>2737</v>
      </c>
      <c r="F198" s="41" t="s">
        <v>2740</v>
      </c>
      <c r="G198" s="41" t="s">
        <v>1278</v>
      </c>
      <c r="H198" s="41" t="s">
        <v>2738</v>
      </c>
      <c r="I198" s="4">
        <v>11562.5</v>
      </c>
      <c r="J198" s="4">
        <v>2312.5</v>
      </c>
      <c r="K198" s="111">
        <v>9250</v>
      </c>
      <c r="L198" s="4"/>
      <c r="M198" s="4"/>
      <c r="N198" s="4"/>
      <c r="O198" s="4"/>
      <c r="P198" s="4"/>
      <c r="Q198" s="4"/>
      <c r="R198" s="4"/>
    </row>
    <row r="199" spans="1:258" s="41" customFormat="1">
      <c r="A199" s="41" t="s">
        <v>203</v>
      </c>
      <c r="B199" s="41" t="s">
        <v>204</v>
      </c>
      <c r="C199" s="55" t="s">
        <v>1917</v>
      </c>
      <c r="D199" s="41" t="s">
        <v>2748</v>
      </c>
      <c r="E199" s="41" t="s">
        <v>2743</v>
      </c>
      <c r="F199" s="41" t="s">
        <v>48</v>
      </c>
      <c r="G199" s="41" t="s">
        <v>2258</v>
      </c>
      <c r="H199" s="41" t="s">
        <v>2744</v>
      </c>
      <c r="I199" s="4">
        <v>40915.589999999997</v>
      </c>
      <c r="J199" s="4">
        <v>8183.12</v>
      </c>
      <c r="K199" s="111">
        <v>32732.47</v>
      </c>
      <c r="L199" s="4"/>
      <c r="M199" s="4"/>
      <c r="N199" s="4"/>
      <c r="O199" s="4"/>
      <c r="P199" s="4"/>
      <c r="Q199" s="4"/>
      <c r="R199" s="4"/>
    </row>
    <row r="200" spans="1:258" s="41" customFormat="1">
      <c r="A200" s="41" t="s">
        <v>203</v>
      </c>
      <c r="B200" s="41" t="s">
        <v>204</v>
      </c>
      <c r="C200" s="55" t="s">
        <v>336</v>
      </c>
      <c r="D200" s="41" t="s">
        <v>2749</v>
      </c>
      <c r="E200" s="41" t="s">
        <v>2743</v>
      </c>
      <c r="F200" s="41" t="s">
        <v>2375</v>
      </c>
      <c r="G200" s="41" t="s">
        <v>2750</v>
      </c>
      <c r="H200" s="41" t="s">
        <v>2744</v>
      </c>
      <c r="I200" s="4">
        <v>7965.43</v>
      </c>
      <c r="J200" s="4">
        <v>1593.0860000000002</v>
      </c>
      <c r="K200" s="111">
        <v>6372.3440000000001</v>
      </c>
      <c r="L200" s="4"/>
      <c r="M200" s="4"/>
      <c r="N200" s="4"/>
      <c r="O200" s="4"/>
      <c r="P200" s="4"/>
      <c r="Q200" s="4"/>
      <c r="R200" s="4"/>
    </row>
    <row r="201" spans="1:258" s="41" customFormat="1">
      <c r="A201" s="3" t="s">
        <v>203</v>
      </c>
      <c r="B201" s="3" t="s">
        <v>204</v>
      </c>
      <c r="C201" s="6" t="s">
        <v>1492</v>
      </c>
      <c r="D201" s="3" t="s">
        <v>1493</v>
      </c>
      <c r="E201" s="3" t="s">
        <v>1494</v>
      </c>
      <c r="F201" s="3" t="s">
        <v>206</v>
      </c>
      <c r="G201" s="3" t="s">
        <v>55</v>
      </c>
      <c r="H201" s="3" t="s">
        <v>1495</v>
      </c>
      <c r="I201" s="2">
        <v>374625</v>
      </c>
      <c r="J201" s="2">
        <v>74925</v>
      </c>
      <c r="K201" s="105">
        <v>299700</v>
      </c>
      <c r="L201" s="2"/>
      <c r="M201" s="2"/>
      <c r="N201" s="2"/>
      <c r="O201" s="2"/>
      <c r="P201" s="2"/>
      <c r="Q201" s="2"/>
      <c r="R201" s="2"/>
    </row>
    <row r="202" spans="1:258" s="41" customFormat="1">
      <c r="A202" s="3" t="s">
        <v>203</v>
      </c>
      <c r="B202" s="3" t="s">
        <v>204</v>
      </c>
      <c r="C202" s="6" t="s">
        <v>119</v>
      </c>
      <c r="D202" s="3" t="s">
        <v>1496</v>
      </c>
      <c r="E202" s="3" t="s">
        <v>1497</v>
      </c>
      <c r="F202" s="3" t="s">
        <v>153</v>
      </c>
      <c r="G202" s="3" t="s">
        <v>161</v>
      </c>
      <c r="H202" s="3" t="s">
        <v>1498</v>
      </c>
      <c r="I202" s="2">
        <v>71000</v>
      </c>
      <c r="J202" s="2">
        <v>14200</v>
      </c>
      <c r="K202" s="105">
        <v>56800</v>
      </c>
      <c r="L202" s="2"/>
      <c r="M202" s="2"/>
      <c r="N202" s="2"/>
      <c r="O202" s="2"/>
      <c r="P202" s="2"/>
      <c r="Q202" s="2"/>
      <c r="R202" s="2"/>
    </row>
    <row r="203" spans="1:258" s="41" customFormat="1">
      <c r="A203" s="41" t="s">
        <v>1827</v>
      </c>
      <c r="B203" s="41" t="s">
        <v>1828</v>
      </c>
      <c r="C203" s="55" t="s">
        <v>1610</v>
      </c>
      <c r="D203" s="41" t="s">
        <v>2820</v>
      </c>
      <c r="E203" s="41" t="s">
        <v>2821</v>
      </c>
      <c r="F203" s="41" t="s">
        <v>206</v>
      </c>
      <c r="G203" s="41" t="s">
        <v>55</v>
      </c>
      <c r="H203" s="41" t="s">
        <v>2822</v>
      </c>
      <c r="I203" s="4">
        <v>754500</v>
      </c>
      <c r="J203" s="4">
        <v>94312.5</v>
      </c>
      <c r="K203" s="111">
        <v>660187.5</v>
      </c>
      <c r="L203" s="4"/>
      <c r="M203" s="4"/>
      <c r="N203" s="4"/>
      <c r="O203" s="4"/>
      <c r="P203" s="4"/>
      <c r="Q203" s="4"/>
      <c r="R203" s="4"/>
    </row>
    <row r="204" spans="1:258" s="41" customFormat="1">
      <c r="A204" s="28" t="s">
        <v>1827</v>
      </c>
      <c r="B204" s="28" t="s">
        <v>1828</v>
      </c>
      <c r="C204" s="6" t="s">
        <v>117</v>
      </c>
      <c r="D204" s="3" t="s">
        <v>1829</v>
      </c>
      <c r="E204" s="3" t="s">
        <v>1830</v>
      </c>
      <c r="F204" s="3" t="s">
        <v>1831</v>
      </c>
      <c r="G204" s="3" t="s">
        <v>1832</v>
      </c>
      <c r="H204" s="3" t="s">
        <v>1833</v>
      </c>
      <c r="I204" s="2">
        <f>46469.01/0.875</f>
        <v>53107.44</v>
      </c>
      <c r="J204" s="2">
        <f>I204*12.5/100</f>
        <v>6638.43</v>
      </c>
      <c r="K204" s="112">
        <f>I204-J204</f>
        <v>46469.01</v>
      </c>
      <c r="L204" s="2"/>
      <c r="M204" s="2"/>
      <c r="N204" s="2"/>
      <c r="O204" s="2"/>
      <c r="P204" s="2"/>
      <c r="Q204" s="2"/>
      <c r="R204" s="2"/>
    </row>
    <row r="205" spans="1:258" s="41" customFormat="1">
      <c r="A205" s="13" t="s">
        <v>234</v>
      </c>
      <c r="B205" s="13" t="s">
        <v>235</v>
      </c>
      <c r="C205" s="17" t="s">
        <v>14</v>
      </c>
      <c r="D205" s="13" t="s">
        <v>809</v>
      </c>
      <c r="E205" s="13" t="s">
        <v>810</v>
      </c>
      <c r="F205" s="17" t="s">
        <v>236</v>
      </c>
      <c r="G205" s="17" t="s">
        <v>343</v>
      </c>
      <c r="H205" s="13" t="s">
        <v>811</v>
      </c>
      <c r="I205" s="1">
        <v>56373.41</v>
      </c>
      <c r="J205" s="1">
        <v>8456.01</v>
      </c>
      <c r="K205" s="109">
        <v>47917.4</v>
      </c>
      <c r="L205" s="1"/>
      <c r="M205" s="1"/>
      <c r="N205" s="1"/>
      <c r="O205" s="1"/>
      <c r="P205" s="1"/>
      <c r="Q205" s="1"/>
      <c r="R205" s="1"/>
    </row>
    <row r="206" spans="1:258" s="41" customFormat="1">
      <c r="A206" s="3" t="s">
        <v>234</v>
      </c>
      <c r="B206" s="3" t="s">
        <v>235</v>
      </c>
      <c r="C206" s="6" t="s">
        <v>1834</v>
      </c>
      <c r="D206" s="3" t="s">
        <v>1835</v>
      </c>
      <c r="E206" s="3" t="s">
        <v>1836</v>
      </c>
      <c r="F206" s="3" t="s">
        <v>297</v>
      </c>
      <c r="G206" s="3" t="s">
        <v>262</v>
      </c>
      <c r="H206" s="3" t="s">
        <v>1837</v>
      </c>
      <c r="I206" s="2">
        <v>39000</v>
      </c>
      <c r="J206" s="2">
        <v>9000</v>
      </c>
      <c r="K206" s="105">
        <v>30000</v>
      </c>
      <c r="L206" s="2"/>
      <c r="M206" s="2"/>
      <c r="N206" s="2"/>
      <c r="O206" s="2"/>
      <c r="P206" s="2"/>
      <c r="Q206" s="2"/>
      <c r="R206" s="2"/>
    </row>
    <row r="207" spans="1:258" s="41" customFormat="1">
      <c r="A207" s="3" t="s">
        <v>234</v>
      </c>
      <c r="B207" s="3" t="s">
        <v>235</v>
      </c>
      <c r="C207" s="6" t="s">
        <v>1834</v>
      </c>
      <c r="D207" s="3" t="s">
        <v>1838</v>
      </c>
      <c r="E207" s="3" t="s">
        <v>1839</v>
      </c>
      <c r="F207" s="3" t="s">
        <v>297</v>
      </c>
      <c r="G207" s="3" t="s">
        <v>1840</v>
      </c>
      <c r="H207" s="3" t="s">
        <v>1837</v>
      </c>
      <c r="I207" s="2">
        <v>19000</v>
      </c>
      <c r="J207" s="2">
        <v>5000</v>
      </c>
      <c r="K207" s="105">
        <v>14000</v>
      </c>
      <c r="L207" s="2"/>
      <c r="M207" s="2"/>
      <c r="N207" s="2"/>
      <c r="O207" s="2"/>
      <c r="P207" s="2"/>
      <c r="Q207" s="2"/>
      <c r="R207" s="2"/>
    </row>
    <row r="208" spans="1:258" s="41" customFormat="1">
      <c r="A208" s="3" t="s">
        <v>234</v>
      </c>
      <c r="B208" s="3" t="s">
        <v>235</v>
      </c>
      <c r="C208" s="6" t="s">
        <v>1834</v>
      </c>
      <c r="D208" s="3" t="s">
        <v>1841</v>
      </c>
      <c r="E208" s="3" t="s">
        <v>1842</v>
      </c>
      <c r="F208" s="3" t="s">
        <v>297</v>
      </c>
      <c r="G208" s="3" t="s">
        <v>1840</v>
      </c>
      <c r="H208" s="3" t="s">
        <v>1837</v>
      </c>
      <c r="I208" s="2">
        <v>21920</v>
      </c>
      <c r="J208" s="2">
        <v>5880</v>
      </c>
      <c r="K208" s="105">
        <v>16040</v>
      </c>
      <c r="L208" s="2"/>
      <c r="M208" s="2"/>
      <c r="N208" s="2"/>
      <c r="O208" s="2"/>
      <c r="P208" s="2"/>
      <c r="Q208" s="2"/>
      <c r="R208" s="2"/>
    </row>
    <row r="209" spans="1:250" s="41" customFormat="1">
      <c r="A209" s="28" t="s">
        <v>234</v>
      </c>
      <c r="B209" s="28" t="s">
        <v>235</v>
      </c>
      <c r="C209" s="70">
        <v>39927</v>
      </c>
      <c r="D209" s="71" t="s">
        <v>1225</v>
      </c>
      <c r="E209" s="59" t="s">
        <v>1226</v>
      </c>
      <c r="F209" s="72">
        <v>39825</v>
      </c>
      <c r="G209" s="72">
        <v>40279</v>
      </c>
      <c r="H209" s="59" t="s">
        <v>1227</v>
      </c>
      <c r="I209" s="73">
        <v>1093515.57</v>
      </c>
      <c r="J209" s="73">
        <v>0</v>
      </c>
      <c r="K209" s="114">
        <f>I209</f>
        <v>1093515.57</v>
      </c>
      <c r="L209" s="73"/>
      <c r="M209" s="73"/>
      <c r="N209" s="73"/>
      <c r="O209" s="73"/>
      <c r="P209" s="73"/>
      <c r="Q209" s="73"/>
      <c r="R209" s="73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  <c r="AS209" s="74"/>
      <c r="AT209" s="74"/>
      <c r="AU209" s="74"/>
      <c r="AV209" s="74"/>
      <c r="AW209" s="74"/>
      <c r="AX209" s="74"/>
      <c r="AY209" s="74"/>
      <c r="AZ209" s="74"/>
      <c r="BA209" s="74"/>
      <c r="BB209" s="74"/>
      <c r="BC209" s="74"/>
      <c r="BD209" s="74"/>
      <c r="BE209" s="74"/>
      <c r="BF209" s="74"/>
      <c r="BG209" s="74"/>
      <c r="BH209" s="74"/>
      <c r="BI209" s="74"/>
      <c r="BJ209" s="74"/>
      <c r="BK209" s="74"/>
      <c r="BL209" s="74"/>
      <c r="BM209" s="74"/>
      <c r="BN209" s="74"/>
      <c r="BO209" s="74"/>
      <c r="BP209" s="74"/>
      <c r="BQ209" s="74"/>
      <c r="BR209" s="74"/>
      <c r="BS209" s="74"/>
      <c r="BT209" s="74"/>
      <c r="BU209" s="74"/>
      <c r="BV209" s="74"/>
      <c r="BW209" s="74"/>
      <c r="BX209" s="74"/>
      <c r="BY209" s="74"/>
      <c r="BZ209" s="74"/>
      <c r="CA209" s="74"/>
      <c r="CB209" s="74"/>
      <c r="CC209" s="74"/>
      <c r="CD209" s="74"/>
      <c r="CE209" s="74"/>
      <c r="CF209" s="74"/>
      <c r="CG209" s="74"/>
      <c r="CH209" s="74"/>
      <c r="CI209" s="74"/>
      <c r="CJ209" s="74"/>
      <c r="CK209" s="74"/>
      <c r="CL209" s="74"/>
      <c r="CM209" s="74"/>
      <c r="CN209" s="74"/>
      <c r="CO209" s="74"/>
      <c r="CP209" s="74"/>
      <c r="CQ209" s="74"/>
      <c r="CR209" s="74"/>
      <c r="CS209" s="74"/>
      <c r="CT209" s="74"/>
      <c r="CU209" s="74"/>
      <c r="CV209" s="74"/>
      <c r="CW209" s="74"/>
      <c r="CX209" s="74"/>
      <c r="CY209" s="74"/>
      <c r="CZ209" s="74"/>
      <c r="DA209" s="74"/>
      <c r="DB209" s="74"/>
      <c r="DC209" s="74"/>
      <c r="DD209" s="74"/>
      <c r="DE209" s="74"/>
      <c r="DF209" s="74"/>
      <c r="DG209" s="74"/>
      <c r="DH209" s="74"/>
      <c r="DI209" s="74"/>
      <c r="DJ209" s="74"/>
      <c r="DK209" s="74"/>
      <c r="DL209" s="74"/>
      <c r="DM209" s="74"/>
      <c r="DN209" s="74"/>
      <c r="DO209" s="74"/>
      <c r="DP209" s="74"/>
      <c r="DQ209" s="74"/>
      <c r="DR209" s="74"/>
      <c r="DS209" s="74"/>
      <c r="DT209" s="74"/>
      <c r="DU209" s="74"/>
      <c r="DV209" s="74"/>
      <c r="DW209" s="74"/>
      <c r="DX209" s="74"/>
      <c r="DY209" s="74"/>
      <c r="DZ209" s="74"/>
      <c r="EA209" s="74"/>
      <c r="EB209" s="74"/>
      <c r="EC209" s="74"/>
      <c r="ED209" s="74"/>
      <c r="EE209" s="74"/>
      <c r="EF209" s="74"/>
      <c r="EG209" s="74"/>
      <c r="EH209" s="74"/>
      <c r="EI209" s="74"/>
      <c r="EJ209" s="74"/>
      <c r="EK209" s="74"/>
      <c r="EL209" s="74"/>
      <c r="EM209" s="74"/>
      <c r="EN209" s="74"/>
      <c r="EO209" s="74"/>
      <c r="EP209" s="74"/>
      <c r="EQ209" s="74"/>
      <c r="ER209" s="74"/>
      <c r="ES209" s="74"/>
      <c r="ET209" s="74"/>
      <c r="EU209" s="74"/>
      <c r="EV209" s="74"/>
      <c r="EW209" s="74"/>
      <c r="EX209" s="74"/>
      <c r="EY209" s="74"/>
      <c r="EZ209" s="74"/>
      <c r="FA209" s="74"/>
      <c r="FB209" s="74"/>
      <c r="FC209" s="74"/>
      <c r="FD209" s="74"/>
      <c r="FE209" s="74"/>
      <c r="FF209" s="74"/>
      <c r="FG209" s="74"/>
      <c r="FH209" s="74"/>
      <c r="FI209" s="74"/>
      <c r="FJ209" s="74"/>
      <c r="FK209" s="74"/>
      <c r="FL209" s="74"/>
      <c r="FM209" s="74"/>
      <c r="FN209" s="74"/>
      <c r="FO209" s="74"/>
      <c r="FP209" s="74"/>
      <c r="FQ209" s="74"/>
      <c r="FR209" s="74"/>
      <c r="FS209" s="74"/>
      <c r="FT209" s="74"/>
      <c r="FU209" s="74"/>
      <c r="FV209" s="74"/>
      <c r="FW209" s="74"/>
      <c r="FX209" s="74"/>
      <c r="FY209" s="74"/>
      <c r="FZ209" s="74"/>
      <c r="GA209" s="74"/>
      <c r="GB209" s="74"/>
      <c r="GC209" s="74"/>
      <c r="GD209" s="74"/>
      <c r="GE209" s="74"/>
      <c r="GF209" s="74"/>
      <c r="GG209" s="74"/>
      <c r="GH209" s="74"/>
      <c r="GI209" s="74"/>
      <c r="GJ209" s="74"/>
      <c r="GK209" s="74"/>
      <c r="GL209" s="74"/>
      <c r="GM209" s="74"/>
      <c r="GN209" s="74"/>
      <c r="GO209" s="74"/>
      <c r="GP209" s="74"/>
      <c r="GQ209" s="74"/>
      <c r="GR209" s="74"/>
      <c r="GS209" s="74"/>
      <c r="GT209" s="74"/>
      <c r="GU209" s="74"/>
      <c r="GV209" s="74"/>
      <c r="GW209" s="74"/>
      <c r="GX209" s="74"/>
      <c r="GY209" s="74"/>
      <c r="GZ209" s="74"/>
      <c r="HA209" s="74"/>
      <c r="HB209" s="74"/>
      <c r="HC209" s="74"/>
      <c r="HD209" s="74"/>
      <c r="HE209" s="74"/>
      <c r="HF209" s="74"/>
      <c r="HG209" s="74"/>
      <c r="HH209" s="74"/>
      <c r="HI209" s="74"/>
      <c r="HJ209" s="74"/>
      <c r="HK209" s="74"/>
      <c r="HL209" s="74"/>
      <c r="HM209" s="74"/>
      <c r="HN209" s="74"/>
      <c r="HO209" s="74"/>
      <c r="HP209" s="74"/>
      <c r="HQ209" s="74"/>
      <c r="HR209" s="74"/>
      <c r="HS209" s="74"/>
      <c r="HT209" s="74"/>
      <c r="HU209" s="74"/>
      <c r="HV209" s="74"/>
      <c r="HW209" s="74"/>
      <c r="HX209" s="74"/>
      <c r="HY209" s="74"/>
      <c r="HZ209" s="74"/>
      <c r="IA209" s="74"/>
      <c r="IB209" s="74"/>
      <c r="IC209" s="74"/>
      <c r="ID209" s="74"/>
      <c r="IE209" s="74"/>
      <c r="IF209" s="74"/>
      <c r="IG209" s="74"/>
      <c r="IH209" s="74"/>
      <c r="II209" s="74"/>
      <c r="IJ209" s="74"/>
      <c r="IK209" s="74"/>
      <c r="IL209" s="74"/>
      <c r="IM209" s="74"/>
      <c r="IN209" s="74"/>
      <c r="IO209" s="74"/>
      <c r="IP209" s="74"/>
    </row>
    <row r="210" spans="1:250" s="41" customFormat="1">
      <c r="A210" s="28" t="s">
        <v>234</v>
      </c>
      <c r="B210" s="28" t="s">
        <v>235</v>
      </c>
      <c r="C210" s="70">
        <v>40178</v>
      </c>
      <c r="D210" s="71" t="s">
        <v>1228</v>
      </c>
      <c r="E210" s="59" t="s">
        <v>1229</v>
      </c>
      <c r="F210" s="72">
        <v>39994</v>
      </c>
      <c r="G210" s="72">
        <v>40358</v>
      </c>
      <c r="H210" s="59" t="s">
        <v>1227</v>
      </c>
      <c r="I210" s="73">
        <v>302000</v>
      </c>
      <c r="J210" s="73">
        <v>0</v>
      </c>
      <c r="K210" s="114">
        <v>302000</v>
      </c>
      <c r="L210" s="73"/>
      <c r="M210" s="73"/>
      <c r="N210" s="73"/>
      <c r="O210" s="73"/>
      <c r="P210" s="73"/>
      <c r="Q210" s="73"/>
      <c r="R210" s="73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74"/>
      <c r="AI210" s="74"/>
      <c r="AJ210" s="74"/>
      <c r="AK210" s="74"/>
      <c r="AL210" s="74"/>
      <c r="AM210" s="74"/>
      <c r="AN210" s="74"/>
      <c r="AO210" s="74"/>
      <c r="AP210" s="74"/>
      <c r="AQ210" s="74"/>
      <c r="AR210" s="74"/>
      <c r="AS210" s="74"/>
      <c r="AT210" s="74"/>
      <c r="AU210" s="74"/>
      <c r="AV210" s="74"/>
      <c r="AW210" s="74"/>
      <c r="AX210" s="74"/>
      <c r="AY210" s="74"/>
      <c r="AZ210" s="74"/>
      <c r="BA210" s="74"/>
      <c r="BB210" s="74"/>
      <c r="BC210" s="74"/>
      <c r="BD210" s="74"/>
      <c r="BE210" s="74"/>
      <c r="BF210" s="74"/>
      <c r="BG210" s="74"/>
      <c r="BH210" s="74"/>
      <c r="BI210" s="74"/>
      <c r="BJ210" s="74"/>
      <c r="BK210" s="74"/>
      <c r="BL210" s="74"/>
      <c r="BM210" s="74"/>
      <c r="BN210" s="74"/>
      <c r="BO210" s="74"/>
      <c r="BP210" s="74"/>
      <c r="BQ210" s="74"/>
      <c r="BR210" s="74"/>
      <c r="BS210" s="74"/>
      <c r="BT210" s="74"/>
      <c r="BU210" s="74"/>
      <c r="BV210" s="74"/>
      <c r="BW210" s="74"/>
      <c r="BX210" s="74"/>
      <c r="BY210" s="74"/>
      <c r="BZ210" s="74"/>
      <c r="CA210" s="74"/>
      <c r="CB210" s="74"/>
      <c r="CC210" s="74"/>
      <c r="CD210" s="74"/>
      <c r="CE210" s="74"/>
      <c r="CF210" s="74"/>
      <c r="CG210" s="74"/>
      <c r="CH210" s="74"/>
      <c r="CI210" s="74"/>
      <c r="CJ210" s="74"/>
      <c r="CK210" s="74"/>
      <c r="CL210" s="74"/>
      <c r="CM210" s="74"/>
      <c r="CN210" s="74"/>
      <c r="CO210" s="74"/>
      <c r="CP210" s="74"/>
      <c r="CQ210" s="74"/>
      <c r="CR210" s="74"/>
      <c r="CS210" s="74"/>
      <c r="CT210" s="74"/>
      <c r="CU210" s="74"/>
      <c r="CV210" s="74"/>
      <c r="CW210" s="74"/>
      <c r="CX210" s="74"/>
      <c r="CY210" s="74"/>
      <c r="CZ210" s="74"/>
      <c r="DA210" s="74"/>
      <c r="DB210" s="74"/>
      <c r="DC210" s="74"/>
      <c r="DD210" s="74"/>
      <c r="DE210" s="74"/>
      <c r="DF210" s="74"/>
      <c r="DG210" s="74"/>
      <c r="DH210" s="74"/>
      <c r="DI210" s="74"/>
      <c r="DJ210" s="74"/>
      <c r="DK210" s="74"/>
      <c r="DL210" s="74"/>
      <c r="DM210" s="74"/>
      <c r="DN210" s="74"/>
      <c r="DO210" s="74"/>
      <c r="DP210" s="74"/>
      <c r="DQ210" s="74"/>
      <c r="DR210" s="74"/>
      <c r="DS210" s="74"/>
      <c r="DT210" s="74"/>
      <c r="DU210" s="74"/>
      <c r="DV210" s="74"/>
      <c r="DW210" s="74"/>
      <c r="DX210" s="74"/>
      <c r="DY210" s="74"/>
      <c r="DZ210" s="74"/>
      <c r="EA210" s="74"/>
      <c r="EB210" s="74"/>
      <c r="EC210" s="74"/>
      <c r="ED210" s="74"/>
      <c r="EE210" s="74"/>
      <c r="EF210" s="74"/>
      <c r="EG210" s="74"/>
      <c r="EH210" s="74"/>
      <c r="EI210" s="74"/>
      <c r="EJ210" s="74"/>
      <c r="EK210" s="74"/>
      <c r="EL210" s="74"/>
      <c r="EM210" s="74"/>
      <c r="EN210" s="74"/>
      <c r="EO210" s="74"/>
      <c r="EP210" s="74"/>
      <c r="EQ210" s="74"/>
      <c r="ER210" s="74"/>
      <c r="ES210" s="74"/>
      <c r="ET210" s="74"/>
      <c r="EU210" s="74"/>
      <c r="EV210" s="74"/>
      <c r="EW210" s="74"/>
      <c r="EX210" s="74"/>
      <c r="EY210" s="74"/>
      <c r="EZ210" s="74"/>
      <c r="FA210" s="74"/>
      <c r="FB210" s="74"/>
      <c r="FC210" s="74"/>
      <c r="FD210" s="74"/>
      <c r="FE210" s="74"/>
      <c r="FF210" s="74"/>
      <c r="FG210" s="74"/>
      <c r="FH210" s="74"/>
      <c r="FI210" s="74"/>
      <c r="FJ210" s="74"/>
      <c r="FK210" s="74"/>
      <c r="FL210" s="74"/>
      <c r="FM210" s="74"/>
      <c r="FN210" s="74"/>
      <c r="FO210" s="74"/>
      <c r="FP210" s="74"/>
      <c r="FQ210" s="74"/>
      <c r="FR210" s="74"/>
      <c r="FS210" s="74"/>
      <c r="FT210" s="74"/>
      <c r="FU210" s="74"/>
      <c r="FV210" s="74"/>
      <c r="FW210" s="74"/>
      <c r="FX210" s="74"/>
      <c r="FY210" s="74"/>
      <c r="FZ210" s="74"/>
      <c r="GA210" s="74"/>
      <c r="GB210" s="74"/>
      <c r="GC210" s="74"/>
      <c r="GD210" s="74"/>
      <c r="GE210" s="74"/>
      <c r="GF210" s="74"/>
      <c r="GG210" s="74"/>
      <c r="GH210" s="74"/>
      <c r="GI210" s="74"/>
      <c r="GJ210" s="74"/>
      <c r="GK210" s="74"/>
      <c r="GL210" s="74"/>
      <c r="GM210" s="74"/>
      <c r="GN210" s="74"/>
      <c r="GO210" s="74"/>
      <c r="GP210" s="74"/>
      <c r="GQ210" s="74"/>
      <c r="GR210" s="74"/>
      <c r="GS210" s="74"/>
      <c r="GT210" s="74"/>
      <c r="GU210" s="74"/>
      <c r="GV210" s="74"/>
      <c r="GW210" s="74"/>
      <c r="GX210" s="74"/>
      <c r="GY210" s="74"/>
      <c r="GZ210" s="74"/>
      <c r="HA210" s="74"/>
      <c r="HB210" s="74"/>
      <c r="HC210" s="74"/>
      <c r="HD210" s="74"/>
      <c r="HE210" s="74"/>
      <c r="HF210" s="74"/>
      <c r="HG210" s="74"/>
      <c r="HH210" s="74"/>
      <c r="HI210" s="74"/>
      <c r="HJ210" s="74"/>
      <c r="HK210" s="74"/>
      <c r="HL210" s="74"/>
      <c r="HM210" s="74"/>
      <c r="HN210" s="74"/>
      <c r="HO210" s="74"/>
      <c r="HP210" s="74"/>
      <c r="HQ210" s="74"/>
      <c r="HR210" s="74"/>
      <c r="HS210" s="74"/>
      <c r="HT210" s="74"/>
      <c r="HU210" s="74"/>
      <c r="HV210" s="74"/>
      <c r="HW210" s="74"/>
      <c r="HX210" s="74"/>
      <c r="HY210" s="74"/>
      <c r="HZ210" s="74"/>
      <c r="IA210" s="74"/>
      <c r="IB210" s="74"/>
      <c r="IC210" s="74"/>
      <c r="ID210" s="74"/>
      <c r="IE210" s="74"/>
      <c r="IF210" s="74"/>
      <c r="IG210" s="74"/>
      <c r="IH210" s="74"/>
      <c r="II210" s="74"/>
      <c r="IJ210" s="74"/>
      <c r="IK210" s="74"/>
      <c r="IL210" s="74"/>
      <c r="IM210" s="74"/>
      <c r="IN210" s="74"/>
      <c r="IO210" s="74"/>
      <c r="IP210" s="74"/>
    </row>
    <row r="211" spans="1:250" s="41" customFormat="1">
      <c r="A211" s="3" t="s">
        <v>1352</v>
      </c>
      <c r="B211" s="3" t="s">
        <v>1353</v>
      </c>
      <c r="C211" s="6" t="s">
        <v>1232</v>
      </c>
      <c r="D211" s="3" t="s">
        <v>1354</v>
      </c>
      <c r="E211" s="3" t="s">
        <v>1355</v>
      </c>
      <c r="F211" s="41" t="s">
        <v>1344</v>
      </c>
      <c r="G211" s="41" t="s">
        <v>1345</v>
      </c>
      <c r="H211" s="3" t="s">
        <v>1356</v>
      </c>
      <c r="I211" s="2">
        <f>+K211/0.8</f>
        <v>21749.025000000001</v>
      </c>
      <c r="J211" s="2">
        <f>+I211-K211</f>
        <v>4349.8050000000003</v>
      </c>
      <c r="K211" s="105">
        <v>17399.22</v>
      </c>
      <c r="L211" s="2"/>
      <c r="M211" s="2"/>
      <c r="N211" s="2"/>
      <c r="O211" s="2"/>
      <c r="P211" s="2"/>
      <c r="Q211" s="2"/>
      <c r="R211" s="2"/>
      <c r="S211" s="2"/>
      <c r="T211" s="3"/>
    </row>
    <row r="212" spans="1:250" s="41" customFormat="1">
      <c r="A212" s="13" t="s">
        <v>849</v>
      </c>
      <c r="B212" s="13" t="s">
        <v>249</v>
      </c>
      <c r="C212" s="21">
        <v>40080</v>
      </c>
      <c r="D212" s="13" t="s">
        <v>850</v>
      </c>
      <c r="E212" s="13" t="s">
        <v>851</v>
      </c>
      <c r="F212" s="21">
        <v>40159</v>
      </c>
      <c r="G212" s="21">
        <v>40309</v>
      </c>
      <c r="H212" s="12" t="s">
        <v>852</v>
      </c>
      <c r="I212" s="1">
        <v>222761.63428571427</v>
      </c>
      <c r="J212" s="1">
        <v>27845.204285714284</v>
      </c>
      <c r="K212" s="109">
        <v>194916.43</v>
      </c>
      <c r="L212" s="1"/>
      <c r="M212" s="1"/>
      <c r="N212" s="1"/>
      <c r="O212" s="1"/>
      <c r="P212" s="1"/>
      <c r="Q212" s="1"/>
      <c r="R212" s="1"/>
      <c r="T212" s="69"/>
    </row>
    <row r="213" spans="1:250" s="41" customFormat="1">
      <c r="A213" s="13" t="s">
        <v>849</v>
      </c>
      <c r="B213" s="13" t="s">
        <v>249</v>
      </c>
      <c r="C213" s="17" t="s">
        <v>15</v>
      </c>
      <c r="D213" s="13" t="s">
        <v>856</v>
      </c>
      <c r="E213" s="13" t="s">
        <v>857</v>
      </c>
      <c r="F213" s="17" t="s">
        <v>31</v>
      </c>
      <c r="G213" s="17" t="s">
        <v>15</v>
      </c>
      <c r="H213" s="13" t="s">
        <v>855</v>
      </c>
      <c r="I213" s="1">
        <v>57757.8</v>
      </c>
      <c r="J213" s="1">
        <v>7219.72</v>
      </c>
      <c r="K213" s="109">
        <v>50538.080000000002</v>
      </c>
      <c r="L213" s="1"/>
      <c r="M213" s="1"/>
      <c r="N213" s="1"/>
      <c r="O213" s="1"/>
      <c r="P213" s="1"/>
      <c r="Q213" s="1"/>
      <c r="R213" s="1"/>
    </row>
    <row r="214" spans="1:250" s="41" customFormat="1">
      <c r="A214" s="13" t="s">
        <v>849</v>
      </c>
      <c r="B214" s="13" t="s">
        <v>249</v>
      </c>
      <c r="C214" s="17" t="s">
        <v>15</v>
      </c>
      <c r="D214" s="13" t="s">
        <v>853</v>
      </c>
      <c r="E214" s="13" t="s">
        <v>854</v>
      </c>
      <c r="F214" s="17" t="s">
        <v>250</v>
      </c>
      <c r="G214" s="17" t="s">
        <v>251</v>
      </c>
      <c r="H214" s="13" t="s">
        <v>855</v>
      </c>
      <c r="I214" s="1">
        <v>594000</v>
      </c>
      <c r="J214" s="1">
        <v>118800</v>
      </c>
      <c r="K214" s="109">
        <v>475200</v>
      </c>
      <c r="L214" s="1"/>
      <c r="M214" s="1"/>
      <c r="N214" s="1"/>
      <c r="O214" s="1"/>
      <c r="P214" s="1"/>
      <c r="Q214" s="1"/>
      <c r="R214" s="1"/>
    </row>
    <row r="215" spans="1:250" s="41" customFormat="1">
      <c r="A215" s="13" t="s">
        <v>849</v>
      </c>
      <c r="B215" s="13" t="s">
        <v>249</v>
      </c>
      <c r="C215" s="92">
        <v>40229</v>
      </c>
      <c r="D215" s="3" t="s">
        <v>858</v>
      </c>
      <c r="E215" s="3" t="s">
        <v>859</v>
      </c>
      <c r="F215" s="3" t="s">
        <v>173</v>
      </c>
      <c r="G215" s="3" t="s">
        <v>178</v>
      </c>
      <c r="H215" s="3" t="s">
        <v>860</v>
      </c>
      <c r="I215" s="2">
        <f>3095184.39/0.8</f>
        <v>3868980.4874999998</v>
      </c>
      <c r="J215" s="2">
        <f>I215*0.2</f>
        <v>773796.09750000003</v>
      </c>
      <c r="K215" s="109">
        <f>I215-J215</f>
        <v>3095184.3899999997</v>
      </c>
      <c r="M215" s="2"/>
      <c r="N215" s="1"/>
      <c r="O215" s="1"/>
      <c r="P215" s="1"/>
      <c r="Q215" s="60"/>
      <c r="R215" s="1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</row>
    <row r="216" spans="1:250" s="41" customFormat="1">
      <c r="A216" s="3" t="s">
        <v>2638</v>
      </c>
      <c r="B216" s="3" t="s">
        <v>249</v>
      </c>
      <c r="C216" s="6" t="s">
        <v>2639</v>
      </c>
      <c r="D216" s="3" t="s">
        <v>2640</v>
      </c>
      <c r="E216" s="3" t="s">
        <v>2641</v>
      </c>
      <c r="F216" s="3" t="s">
        <v>207</v>
      </c>
      <c r="G216" s="3" t="s">
        <v>1622</v>
      </c>
      <c r="H216" s="3" t="s">
        <v>2642</v>
      </c>
      <c r="I216" s="2">
        <v>350042.8</v>
      </c>
      <c r="J216" s="2">
        <v>70008.56</v>
      </c>
      <c r="K216" s="105">
        <v>280034.24</v>
      </c>
      <c r="L216" s="2"/>
      <c r="M216" s="2"/>
      <c r="N216" s="2"/>
      <c r="O216" s="2"/>
      <c r="P216" s="2"/>
      <c r="Q216" s="2"/>
      <c r="R216" s="2"/>
      <c r="S216" s="3"/>
    </row>
    <row r="217" spans="1:250" s="41" customFormat="1">
      <c r="A217" s="3" t="s">
        <v>1357</v>
      </c>
      <c r="B217" s="3" t="s">
        <v>249</v>
      </c>
      <c r="C217" s="6" t="s">
        <v>13</v>
      </c>
      <c r="D217" s="3" t="s">
        <v>1358</v>
      </c>
      <c r="E217" s="3" t="s">
        <v>1359</v>
      </c>
      <c r="F217" s="3" t="s">
        <v>25</v>
      </c>
      <c r="G217" s="3" t="s">
        <v>8</v>
      </c>
      <c r="H217" s="3" t="s">
        <v>1360</v>
      </c>
      <c r="I217" s="2">
        <v>117685.73</v>
      </c>
      <c r="J217" s="2">
        <v>23537.15</v>
      </c>
      <c r="K217" s="105">
        <v>94148.58</v>
      </c>
      <c r="L217" s="2"/>
      <c r="M217" s="2"/>
      <c r="N217" s="2"/>
      <c r="O217" s="2"/>
      <c r="P217" s="2"/>
      <c r="Q217" s="2"/>
      <c r="R217" s="2"/>
      <c r="S217" s="2"/>
      <c r="T217" s="3"/>
    </row>
    <row r="218" spans="1:250" s="41" customFormat="1">
      <c r="A218" s="3" t="s">
        <v>1357</v>
      </c>
      <c r="B218" s="3" t="s">
        <v>249</v>
      </c>
      <c r="C218" s="6" t="s">
        <v>13</v>
      </c>
      <c r="D218" s="3" t="s">
        <v>1361</v>
      </c>
      <c r="E218" s="3" t="s">
        <v>1362</v>
      </c>
      <c r="F218" s="3" t="s">
        <v>25</v>
      </c>
      <c r="G218" s="3" t="s">
        <v>8</v>
      </c>
      <c r="H218" s="3" t="s">
        <v>1363</v>
      </c>
      <c r="I218" s="2">
        <v>124534.65000000001</v>
      </c>
      <c r="J218" s="2">
        <v>34082.980000000003</v>
      </c>
      <c r="K218" s="105">
        <v>90451.67</v>
      </c>
      <c r="L218" s="2"/>
      <c r="M218" s="2"/>
      <c r="N218" s="2"/>
      <c r="O218" s="2"/>
      <c r="P218" s="2"/>
      <c r="Q218" s="2"/>
      <c r="R218" s="2"/>
      <c r="S218" s="2"/>
      <c r="T218" s="3"/>
    </row>
    <row r="219" spans="1:250" s="41" customFormat="1">
      <c r="A219" s="3" t="s">
        <v>1357</v>
      </c>
      <c r="B219" s="3" t="s">
        <v>249</v>
      </c>
      <c r="C219" s="6" t="s">
        <v>17</v>
      </c>
      <c r="D219" s="3" t="s">
        <v>1364</v>
      </c>
      <c r="E219" s="3" t="s">
        <v>1359</v>
      </c>
      <c r="F219" s="3" t="s">
        <v>8</v>
      </c>
      <c r="G219" s="3" t="s">
        <v>206</v>
      </c>
      <c r="H219" s="3" t="s">
        <v>1360</v>
      </c>
      <c r="I219" s="2">
        <v>38143.089999999997</v>
      </c>
      <c r="J219" s="2">
        <v>7628.6180000000004</v>
      </c>
      <c r="K219" s="105">
        <v>30514.472000000002</v>
      </c>
      <c r="L219" s="2"/>
      <c r="M219" s="2"/>
      <c r="N219" s="2"/>
      <c r="O219" s="2"/>
      <c r="P219" s="2"/>
      <c r="Q219" s="2"/>
      <c r="R219" s="2"/>
      <c r="S219" s="2"/>
      <c r="T219" s="3"/>
    </row>
    <row r="220" spans="1:250" s="41" customFormat="1">
      <c r="A220" s="3" t="s">
        <v>1357</v>
      </c>
      <c r="B220" s="3" t="s">
        <v>249</v>
      </c>
      <c r="C220" s="6" t="s">
        <v>17</v>
      </c>
      <c r="D220" s="3" t="s">
        <v>1365</v>
      </c>
      <c r="E220" s="3" t="s">
        <v>1359</v>
      </c>
      <c r="F220" s="3" t="s">
        <v>206</v>
      </c>
      <c r="G220" s="3" t="s">
        <v>12</v>
      </c>
      <c r="H220" s="3" t="s">
        <v>1360</v>
      </c>
      <c r="I220" s="2">
        <v>270709.81</v>
      </c>
      <c r="J220" s="2">
        <v>54141.962</v>
      </c>
      <c r="K220" s="105">
        <v>216567.848</v>
      </c>
      <c r="L220" s="2"/>
      <c r="M220" s="2"/>
      <c r="N220" s="2"/>
      <c r="O220" s="2"/>
      <c r="P220" s="2"/>
      <c r="Q220" s="2"/>
      <c r="R220" s="2"/>
      <c r="S220" s="2"/>
      <c r="T220" s="3"/>
    </row>
    <row r="221" spans="1:250" s="41" customFormat="1">
      <c r="A221" s="3" t="s">
        <v>1357</v>
      </c>
      <c r="B221" s="3" t="s">
        <v>249</v>
      </c>
      <c r="C221" s="6" t="s">
        <v>17</v>
      </c>
      <c r="D221" s="3" t="s">
        <v>1366</v>
      </c>
      <c r="E221" s="3" t="s">
        <v>1362</v>
      </c>
      <c r="F221" s="3" t="s">
        <v>206</v>
      </c>
      <c r="G221" s="3" t="s">
        <v>12</v>
      </c>
      <c r="H221" s="3" t="s">
        <v>1363</v>
      </c>
      <c r="I221" s="2">
        <v>378623.60000000003</v>
      </c>
      <c r="J221" s="2">
        <v>75724.72</v>
      </c>
      <c r="K221" s="105">
        <v>302898.88</v>
      </c>
      <c r="L221" s="2"/>
      <c r="M221" s="2"/>
      <c r="N221" s="2"/>
      <c r="O221" s="2"/>
      <c r="P221" s="2"/>
      <c r="Q221" s="2"/>
      <c r="R221" s="2"/>
      <c r="S221" s="2"/>
      <c r="T221" s="3"/>
    </row>
    <row r="222" spans="1:250" s="41" customFormat="1">
      <c r="A222" s="3" t="s">
        <v>1357</v>
      </c>
      <c r="B222" s="3" t="s">
        <v>249</v>
      </c>
      <c r="C222" s="6" t="s">
        <v>17</v>
      </c>
      <c r="D222" s="3" t="s">
        <v>1367</v>
      </c>
      <c r="E222" s="3" t="s">
        <v>1362</v>
      </c>
      <c r="F222" s="3" t="s">
        <v>8</v>
      </c>
      <c r="G222" s="3" t="s">
        <v>206</v>
      </c>
      <c r="H222" s="3" t="s">
        <v>1363</v>
      </c>
      <c r="I222" s="2">
        <v>40011.1</v>
      </c>
      <c r="J222" s="2">
        <v>8002.22</v>
      </c>
      <c r="K222" s="105">
        <v>32008.880000000001</v>
      </c>
      <c r="L222" s="2"/>
      <c r="M222" s="2"/>
      <c r="N222" s="2"/>
      <c r="O222" s="2"/>
      <c r="P222" s="2"/>
      <c r="Q222" s="2"/>
      <c r="R222" s="2"/>
      <c r="S222" s="2"/>
      <c r="T222" s="3"/>
    </row>
    <row r="223" spans="1:250" s="41" customFormat="1">
      <c r="A223" s="3" t="s">
        <v>1357</v>
      </c>
      <c r="B223" s="3" t="s">
        <v>249</v>
      </c>
      <c r="C223" s="6" t="s">
        <v>1368</v>
      </c>
      <c r="D223" s="3" t="s">
        <v>1369</v>
      </c>
      <c r="E223" s="3" t="s">
        <v>1359</v>
      </c>
      <c r="F223" s="3" t="s">
        <v>12</v>
      </c>
      <c r="G223" s="3" t="s">
        <v>9</v>
      </c>
      <c r="H223" s="3" t="s">
        <v>1360</v>
      </c>
      <c r="I223" s="2">
        <v>85292.13</v>
      </c>
      <c r="J223" s="2">
        <v>17058.425999999999</v>
      </c>
      <c r="K223" s="105">
        <v>68233.703999999998</v>
      </c>
      <c r="L223" s="2"/>
      <c r="M223" s="2"/>
      <c r="N223" s="2"/>
      <c r="O223" s="2"/>
      <c r="P223" s="2"/>
      <c r="Q223" s="2"/>
      <c r="R223" s="2"/>
      <c r="S223" s="2"/>
      <c r="T223" s="3"/>
    </row>
    <row r="224" spans="1:250" s="41" customFormat="1">
      <c r="A224" s="3" t="s">
        <v>1357</v>
      </c>
      <c r="B224" s="3" t="s">
        <v>249</v>
      </c>
      <c r="C224" s="6" t="s">
        <v>1368</v>
      </c>
      <c r="D224" s="3" t="s">
        <v>1370</v>
      </c>
      <c r="E224" s="3" t="s">
        <v>1362</v>
      </c>
      <c r="F224" s="3" t="s">
        <v>12</v>
      </c>
      <c r="G224" s="3" t="s">
        <v>9</v>
      </c>
      <c r="H224" s="3" t="s">
        <v>1363</v>
      </c>
      <c r="I224" s="2">
        <v>119292.37</v>
      </c>
      <c r="J224" s="2">
        <v>23858.473999999998</v>
      </c>
      <c r="K224" s="105">
        <v>95433.895999999993</v>
      </c>
      <c r="L224" s="2"/>
      <c r="M224" s="2"/>
      <c r="N224" s="2"/>
      <c r="O224" s="2"/>
      <c r="P224" s="2"/>
      <c r="Q224" s="2"/>
      <c r="R224" s="2"/>
      <c r="S224" s="2"/>
      <c r="T224" s="3"/>
    </row>
    <row r="225" spans="1:18" s="41" customFormat="1">
      <c r="A225" s="34" t="s">
        <v>102</v>
      </c>
      <c r="B225" s="41" t="s">
        <v>103</v>
      </c>
      <c r="C225" s="34" t="s">
        <v>42</v>
      </c>
      <c r="D225" s="35" t="s">
        <v>534</v>
      </c>
      <c r="E225" s="11" t="s">
        <v>535</v>
      </c>
      <c r="F225" s="34" t="s">
        <v>8</v>
      </c>
      <c r="G225" s="35" t="s">
        <v>10</v>
      </c>
      <c r="H225" s="35" t="s">
        <v>536</v>
      </c>
      <c r="I225" s="36">
        <v>1142857.142857143</v>
      </c>
      <c r="J225" s="36">
        <v>142857.14285714296</v>
      </c>
      <c r="K225" s="97">
        <v>1000000</v>
      </c>
      <c r="L225" s="36"/>
      <c r="M225" s="36"/>
      <c r="N225" s="37"/>
      <c r="O225" s="37"/>
      <c r="P225" s="37"/>
      <c r="Q225" s="35"/>
      <c r="R225" s="37"/>
    </row>
    <row r="226" spans="1:18" s="41" customFormat="1">
      <c r="A226" s="34" t="s">
        <v>102</v>
      </c>
      <c r="B226" s="41" t="s">
        <v>103</v>
      </c>
      <c r="C226" s="34" t="s">
        <v>43</v>
      </c>
      <c r="D226" s="35" t="s">
        <v>537</v>
      </c>
      <c r="E226" s="11" t="s">
        <v>538</v>
      </c>
      <c r="F226" s="34" t="s">
        <v>191</v>
      </c>
      <c r="G226" s="35" t="s">
        <v>10</v>
      </c>
      <c r="H226" s="35" t="s">
        <v>536</v>
      </c>
      <c r="I226" s="19">
        <v>98712.999999999985</v>
      </c>
      <c r="J226" s="19">
        <v>19742.599999999991</v>
      </c>
      <c r="K226" s="112">
        <v>78970.399999999994</v>
      </c>
      <c r="L226" s="36"/>
      <c r="M226" s="36"/>
      <c r="N226" s="37"/>
      <c r="O226" s="37"/>
      <c r="P226" s="37"/>
      <c r="Q226" s="35"/>
      <c r="R226" s="37"/>
    </row>
    <row r="227" spans="1:18" s="41" customFormat="1">
      <c r="A227" s="34" t="s">
        <v>102</v>
      </c>
      <c r="B227" s="41" t="s">
        <v>103</v>
      </c>
      <c r="C227" s="34" t="s">
        <v>43</v>
      </c>
      <c r="D227" s="35" t="s">
        <v>539</v>
      </c>
      <c r="E227" s="11" t="s">
        <v>535</v>
      </c>
      <c r="F227" s="34" t="s">
        <v>360</v>
      </c>
      <c r="G227" s="35" t="s">
        <v>10</v>
      </c>
      <c r="H227" s="35" t="s">
        <v>536</v>
      </c>
      <c r="I227" s="36">
        <v>129324.02285714286</v>
      </c>
      <c r="J227" s="36">
        <v>16165.502857142856</v>
      </c>
      <c r="K227" s="108">
        <v>113158.52</v>
      </c>
      <c r="L227" s="36"/>
      <c r="M227" s="36"/>
      <c r="N227" s="37"/>
      <c r="O227" s="37"/>
      <c r="P227" s="37"/>
      <c r="Q227" s="35"/>
      <c r="R227" s="37"/>
    </row>
    <row r="228" spans="1:18" s="41" customFormat="1">
      <c r="A228" s="34" t="s">
        <v>102</v>
      </c>
      <c r="B228" s="41" t="s">
        <v>103</v>
      </c>
      <c r="C228" s="23" t="s">
        <v>10</v>
      </c>
      <c r="D228" s="12" t="s">
        <v>540</v>
      </c>
      <c r="E228" s="11" t="s">
        <v>535</v>
      </c>
      <c r="F228" s="23" t="s">
        <v>368</v>
      </c>
      <c r="G228" s="12" t="s">
        <v>10</v>
      </c>
      <c r="H228" s="12" t="s">
        <v>536</v>
      </c>
      <c r="I228" s="19">
        <v>109140.08</v>
      </c>
      <c r="J228" s="19">
        <v>13642.51</v>
      </c>
      <c r="K228" s="108">
        <v>95497.57</v>
      </c>
      <c r="L228" s="36"/>
      <c r="M228" s="36"/>
      <c r="N228" s="37"/>
      <c r="O228" s="37"/>
      <c r="P228" s="37"/>
      <c r="Q228" s="35"/>
    </row>
    <row r="229" spans="1:18" s="41" customFormat="1">
      <c r="A229" s="34" t="s">
        <v>102</v>
      </c>
      <c r="B229" s="41" t="s">
        <v>103</v>
      </c>
      <c r="C229" s="23" t="s">
        <v>10</v>
      </c>
      <c r="D229" s="12" t="s">
        <v>541</v>
      </c>
      <c r="E229" s="11" t="s">
        <v>535</v>
      </c>
      <c r="F229" s="23" t="s">
        <v>27</v>
      </c>
      <c r="G229" s="12" t="s">
        <v>10</v>
      </c>
      <c r="H229" s="12" t="s">
        <v>536</v>
      </c>
      <c r="I229" s="19">
        <v>33925.25</v>
      </c>
      <c r="J229" s="19">
        <v>4240.65625</v>
      </c>
      <c r="K229" s="108">
        <v>29684.59375</v>
      </c>
      <c r="L229" s="36"/>
      <c r="M229" s="36"/>
      <c r="N229" s="37"/>
      <c r="O229" s="37"/>
      <c r="P229" s="37"/>
      <c r="Q229" s="35"/>
    </row>
    <row r="230" spans="1:18" s="41" customFormat="1">
      <c r="A230" s="41" t="s">
        <v>102</v>
      </c>
      <c r="B230" s="41" t="s">
        <v>103</v>
      </c>
      <c r="C230" s="55" t="s">
        <v>15</v>
      </c>
      <c r="D230" s="41" t="s">
        <v>3192</v>
      </c>
      <c r="E230" s="41" t="s">
        <v>3193</v>
      </c>
      <c r="F230" s="41" t="s">
        <v>1802</v>
      </c>
      <c r="G230" s="41" t="s">
        <v>2847</v>
      </c>
      <c r="H230" s="41" t="s">
        <v>3194</v>
      </c>
      <c r="I230" s="4">
        <v>111346.88</v>
      </c>
      <c r="J230" s="4">
        <v>22269.38</v>
      </c>
      <c r="K230" s="111">
        <v>89077.5</v>
      </c>
      <c r="L230" s="4"/>
      <c r="M230" s="4"/>
      <c r="N230" s="4"/>
      <c r="O230" s="4"/>
      <c r="P230" s="4"/>
      <c r="Q230" s="4"/>
      <c r="R230" s="4"/>
    </row>
    <row r="231" spans="1:18" s="41" customFormat="1">
      <c r="A231" s="41" t="s">
        <v>102</v>
      </c>
      <c r="B231" s="41" t="s">
        <v>103</v>
      </c>
      <c r="C231" s="55" t="s">
        <v>14</v>
      </c>
      <c r="D231" s="41" t="s">
        <v>3195</v>
      </c>
      <c r="E231" s="41" t="s">
        <v>3196</v>
      </c>
      <c r="F231" s="41" t="s">
        <v>1271</v>
      </c>
      <c r="G231" s="41" t="s">
        <v>3105</v>
      </c>
      <c r="H231" s="41" t="s">
        <v>3197</v>
      </c>
      <c r="I231" s="4">
        <v>135000</v>
      </c>
      <c r="J231" s="4">
        <v>16875</v>
      </c>
      <c r="K231" s="111">
        <v>118125</v>
      </c>
      <c r="L231" s="4"/>
      <c r="M231" s="4"/>
      <c r="N231" s="4"/>
      <c r="O231" s="4"/>
      <c r="P231" s="4"/>
      <c r="Q231" s="4"/>
      <c r="R231" s="4"/>
    </row>
    <row r="232" spans="1:18" s="41" customFormat="1">
      <c r="A232" s="41" t="s">
        <v>102</v>
      </c>
      <c r="B232" s="41" t="s">
        <v>103</v>
      </c>
      <c r="C232" s="55" t="s">
        <v>153</v>
      </c>
      <c r="D232" s="41" t="s">
        <v>3198</v>
      </c>
      <c r="E232" s="41" t="s">
        <v>3199</v>
      </c>
      <c r="F232" s="41" t="s">
        <v>3200</v>
      </c>
      <c r="G232" s="41" t="s">
        <v>145</v>
      </c>
      <c r="H232" s="41" t="s">
        <v>3201</v>
      </c>
      <c r="I232" s="4">
        <v>102766.69</v>
      </c>
      <c r="J232" s="4">
        <v>12845.83625</v>
      </c>
      <c r="K232" s="111">
        <v>89920.853750000009</v>
      </c>
      <c r="L232" s="4"/>
      <c r="M232" s="4"/>
      <c r="N232" s="4"/>
      <c r="O232" s="4"/>
      <c r="P232" s="4"/>
      <c r="Q232" s="4"/>
      <c r="R232" s="4"/>
    </row>
    <row r="233" spans="1:18" s="41" customFormat="1">
      <c r="A233" s="3" t="s">
        <v>102</v>
      </c>
      <c r="B233" s="3" t="s">
        <v>103</v>
      </c>
      <c r="C233" s="6" t="s">
        <v>1843</v>
      </c>
      <c r="D233" s="3" t="s">
        <v>1844</v>
      </c>
      <c r="E233" s="3" t="s">
        <v>1845</v>
      </c>
      <c r="F233" s="3" t="s">
        <v>1259</v>
      </c>
      <c r="G233" s="3" t="s">
        <v>1846</v>
      </c>
      <c r="H233" s="3" t="s">
        <v>1847</v>
      </c>
      <c r="I233" s="2">
        <v>160256.25</v>
      </c>
      <c r="J233" s="2">
        <v>32051.25</v>
      </c>
      <c r="K233" s="105">
        <v>128205</v>
      </c>
      <c r="L233" s="2"/>
      <c r="M233" s="2"/>
      <c r="N233" s="2"/>
      <c r="O233" s="2"/>
      <c r="P233" s="2"/>
      <c r="Q233" s="2"/>
      <c r="R233" s="2"/>
    </row>
    <row r="234" spans="1:18" s="41" customFormat="1">
      <c r="A234" s="3" t="s">
        <v>102</v>
      </c>
      <c r="B234" s="3" t="s">
        <v>103</v>
      </c>
      <c r="C234" s="6" t="s">
        <v>1843</v>
      </c>
      <c r="D234" s="3" t="s">
        <v>1848</v>
      </c>
      <c r="E234" s="3" t="s">
        <v>1849</v>
      </c>
      <c r="F234" s="3" t="s">
        <v>1437</v>
      </c>
      <c r="G234" s="3" t="s">
        <v>1850</v>
      </c>
      <c r="H234" s="3" t="s">
        <v>1851</v>
      </c>
      <c r="I234" s="2">
        <v>453620</v>
      </c>
      <c r="J234" s="2">
        <v>90724</v>
      </c>
      <c r="K234" s="105">
        <v>362896</v>
      </c>
      <c r="L234" s="2"/>
      <c r="M234" s="2"/>
      <c r="N234" s="2"/>
      <c r="O234" s="2"/>
      <c r="P234" s="2"/>
      <c r="Q234" s="2"/>
      <c r="R234" s="2"/>
    </row>
    <row r="235" spans="1:18" s="41" customFormat="1">
      <c r="A235" s="3" t="s">
        <v>102</v>
      </c>
      <c r="B235" s="3" t="s">
        <v>103</v>
      </c>
      <c r="C235" s="6" t="s">
        <v>13</v>
      </c>
      <c r="D235" s="3" t="s">
        <v>1852</v>
      </c>
      <c r="E235" s="3" t="s">
        <v>1853</v>
      </c>
      <c r="F235" s="3" t="s">
        <v>193</v>
      </c>
      <c r="G235" s="3" t="s">
        <v>54</v>
      </c>
      <c r="H235" s="3" t="s">
        <v>1854</v>
      </c>
      <c r="I235" s="2">
        <v>12500</v>
      </c>
      <c r="J235" s="2">
        <v>2500</v>
      </c>
      <c r="K235" s="105">
        <v>10000</v>
      </c>
      <c r="L235" s="2"/>
      <c r="M235" s="2"/>
      <c r="N235" s="2"/>
      <c r="O235" s="2"/>
      <c r="P235" s="2"/>
      <c r="Q235" s="2"/>
      <c r="R235" s="2"/>
    </row>
    <row r="236" spans="1:18" s="41" customFormat="1">
      <c r="A236" s="3" t="s">
        <v>102</v>
      </c>
      <c r="B236" s="3" t="s">
        <v>103</v>
      </c>
      <c r="C236" s="6" t="s">
        <v>14</v>
      </c>
      <c r="D236" s="3" t="s">
        <v>1855</v>
      </c>
      <c r="E236" s="3" t="s">
        <v>1856</v>
      </c>
      <c r="F236" s="3" t="s">
        <v>60</v>
      </c>
      <c r="G236" s="3" t="s">
        <v>69</v>
      </c>
      <c r="H236" s="3" t="s">
        <v>1857</v>
      </c>
      <c r="I236" s="2">
        <f>60581.25/0.8</f>
        <v>75726.5625</v>
      </c>
      <c r="J236" s="2">
        <f>I236*0.2</f>
        <v>15145.3125</v>
      </c>
      <c r="K236" s="105">
        <f>I236-J236</f>
        <v>60581.25</v>
      </c>
      <c r="L236" s="2"/>
      <c r="M236" s="2"/>
      <c r="N236" s="2"/>
      <c r="O236" s="2"/>
      <c r="P236" s="2"/>
      <c r="Q236" s="2"/>
      <c r="R236" s="2"/>
    </row>
    <row r="237" spans="1:18" s="41" customFormat="1">
      <c r="A237" s="3" t="s">
        <v>102</v>
      </c>
      <c r="B237" s="3" t="s">
        <v>103</v>
      </c>
      <c r="C237" s="6" t="s">
        <v>14</v>
      </c>
      <c r="D237" s="3" t="s">
        <v>1858</v>
      </c>
      <c r="E237" s="3" t="s">
        <v>1859</v>
      </c>
      <c r="F237" s="3" t="s">
        <v>60</v>
      </c>
      <c r="G237" s="3" t="s">
        <v>69</v>
      </c>
      <c r="H237" s="3" t="s">
        <v>1857</v>
      </c>
      <c r="I237" s="2">
        <f>34683.64/0.8</f>
        <v>43354.549999999996</v>
      </c>
      <c r="J237" s="2">
        <f>I237*0.2</f>
        <v>8670.91</v>
      </c>
      <c r="K237" s="105">
        <f>I237-J237</f>
        <v>34683.64</v>
      </c>
      <c r="L237" s="2"/>
      <c r="M237" s="2"/>
      <c r="N237" s="2"/>
      <c r="O237" s="2"/>
      <c r="P237" s="2"/>
      <c r="Q237" s="2"/>
      <c r="R237" s="2"/>
    </row>
    <row r="238" spans="1:18" s="41" customFormat="1">
      <c r="A238" s="3" t="s">
        <v>102</v>
      </c>
      <c r="B238" s="3" t="s">
        <v>103</v>
      </c>
      <c r="C238" s="6" t="s">
        <v>237</v>
      </c>
      <c r="D238" s="3" t="s">
        <v>1860</v>
      </c>
      <c r="E238" s="3" t="s">
        <v>1861</v>
      </c>
      <c r="F238" s="3" t="s">
        <v>1862</v>
      </c>
      <c r="G238" s="3" t="s">
        <v>213</v>
      </c>
      <c r="H238" s="3" t="s">
        <v>1863</v>
      </c>
      <c r="I238" s="2">
        <v>682721.92500000005</v>
      </c>
      <c r="J238" s="2">
        <v>136544.38500000001</v>
      </c>
      <c r="K238" s="105">
        <v>546177.54</v>
      </c>
      <c r="L238" s="2"/>
      <c r="M238" s="2"/>
      <c r="N238" s="2"/>
      <c r="O238" s="2"/>
      <c r="P238" s="2"/>
      <c r="Q238" s="2"/>
      <c r="R238" s="2"/>
    </row>
    <row r="239" spans="1:18" s="41" customFormat="1">
      <c r="A239" s="41" t="s">
        <v>1864</v>
      </c>
      <c r="B239" s="41" t="s">
        <v>1865</v>
      </c>
      <c r="C239" s="55" t="s">
        <v>15</v>
      </c>
      <c r="D239" s="41" t="s">
        <v>3202</v>
      </c>
      <c r="E239" s="41" t="s">
        <v>3203</v>
      </c>
      <c r="F239" s="41" t="s">
        <v>1843</v>
      </c>
      <c r="G239" s="41" t="s">
        <v>2053</v>
      </c>
      <c r="H239" s="41" t="s">
        <v>3204</v>
      </c>
      <c r="I239" s="4">
        <v>38750</v>
      </c>
      <c r="J239" s="4">
        <v>4843.75</v>
      </c>
      <c r="K239" s="111">
        <v>33906.25</v>
      </c>
      <c r="L239" s="4"/>
      <c r="M239" s="4"/>
      <c r="N239" s="4"/>
      <c r="O239" s="4"/>
      <c r="P239" s="4"/>
      <c r="Q239" s="4"/>
      <c r="R239" s="4"/>
    </row>
    <row r="240" spans="1:18" s="41" customFormat="1">
      <c r="A240" s="41" t="s">
        <v>1864</v>
      </c>
      <c r="B240" s="41" t="s">
        <v>1865</v>
      </c>
      <c r="C240" s="55" t="s">
        <v>15</v>
      </c>
      <c r="D240" s="41" t="s">
        <v>3205</v>
      </c>
      <c r="E240" s="41" t="s">
        <v>3206</v>
      </c>
      <c r="F240" s="41" t="s">
        <v>378</v>
      </c>
      <c r="G240" s="41" t="s">
        <v>379</v>
      </c>
      <c r="H240" s="41" t="s">
        <v>3207</v>
      </c>
      <c r="I240" s="4">
        <f>+K240/0.8</f>
        <v>116390.52499999999</v>
      </c>
      <c r="J240" s="4">
        <f>+I240-K240</f>
        <v>23278.104999999996</v>
      </c>
      <c r="K240" s="111">
        <f>164062.5-70950.08</f>
        <v>93112.42</v>
      </c>
      <c r="L240" s="4"/>
      <c r="M240" s="4"/>
      <c r="N240" s="4"/>
      <c r="O240" s="4"/>
      <c r="P240" s="4"/>
      <c r="Q240" s="4"/>
      <c r="R240" s="4"/>
    </row>
    <row r="241" spans="1:23" s="41" customFormat="1">
      <c r="A241" s="3" t="s">
        <v>1864</v>
      </c>
      <c r="B241" s="3" t="s">
        <v>1865</v>
      </c>
      <c r="C241" s="6" t="s">
        <v>15</v>
      </c>
      <c r="D241" s="3" t="s">
        <v>1866</v>
      </c>
      <c r="E241" s="3" t="s">
        <v>1867</v>
      </c>
      <c r="F241" s="3" t="s">
        <v>1868</v>
      </c>
      <c r="G241" s="3" t="s">
        <v>1869</v>
      </c>
      <c r="H241" s="3" t="s">
        <v>1870</v>
      </c>
      <c r="I241" s="2">
        <v>14685.66</v>
      </c>
      <c r="J241" s="2">
        <v>2937.13</v>
      </c>
      <c r="K241" s="105">
        <v>11748.53</v>
      </c>
      <c r="L241" s="2"/>
      <c r="M241" s="2"/>
      <c r="N241" s="2"/>
      <c r="O241" s="2"/>
      <c r="P241" s="2"/>
      <c r="Q241" s="2"/>
      <c r="R241" s="2"/>
    </row>
    <row r="242" spans="1:23" s="41" customFormat="1">
      <c r="A242" s="3" t="s">
        <v>1864</v>
      </c>
      <c r="B242" s="3" t="s">
        <v>1865</v>
      </c>
      <c r="C242" s="6" t="s">
        <v>15</v>
      </c>
      <c r="D242" s="3" t="s">
        <v>1871</v>
      </c>
      <c r="E242" s="3" t="s">
        <v>1872</v>
      </c>
      <c r="F242" s="3" t="s">
        <v>1868</v>
      </c>
      <c r="G242" s="3" t="s">
        <v>1873</v>
      </c>
      <c r="H242" s="3" t="s">
        <v>1870</v>
      </c>
      <c r="I242" s="2">
        <f>15670.88/0.8</f>
        <v>19588.599999999999</v>
      </c>
      <c r="J242" s="2">
        <f>I242*20/100</f>
        <v>3917.72</v>
      </c>
      <c r="K242" s="105">
        <f>I242-J242</f>
        <v>15670.88</v>
      </c>
      <c r="L242" s="2"/>
      <c r="M242" s="2"/>
      <c r="N242" s="2"/>
      <c r="O242" s="2"/>
      <c r="P242" s="2"/>
      <c r="Q242" s="2"/>
      <c r="R242" s="2"/>
    </row>
    <row r="243" spans="1:23" s="41" customFormat="1">
      <c r="A243" s="3" t="s">
        <v>1864</v>
      </c>
      <c r="B243" s="3" t="s">
        <v>1865</v>
      </c>
      <c r="C243" s="6" t="s">
        <v>13</v>
      </c>
      <c r="D243" s="3" t="s">
        <v>1874</v>
      </c>
      <c r="E243" s="3" t="s">
        <v>1875</v>
      </c>
      <c r="F243" s="3" t="s">
        <v>1876</v>
      </c>
      <c r="G243" s="3" t="s">
        <v>1877</v>
      </c>
      <c r="H243" s="3" t="s">
        <v>1878</v>
      </c>
      <c r="I243" s="2">
        <v>100000</v>
      </c>
      <c r="J243" s="2">
        <v>12500</v>
      </c>
      <c r="K243" s="105">
        <v>87500</v>
      </c>
      <c r="L243" s="2"/>
      <c r="M243" s="2"/>
      <c r="N243" s="2"/>
      <c r="O243" s="2"/>
      <c r="P243" s="2"/>
      <c r="Q243" s="2"/>
      <c r="R243" s="2"/>
    </row>
    <row r="244" spans="1:23" s="41" customFormat="1">
      <c r="A244" s="3" t="s">
        <v>1864</v>
      </c>
      <c r="B244" s="3" t="s">
        <v>1865</v>
      </c>
      <c r="C244" s="6" t="s">
        <v>1237</v>
      </c>
      <c r="D244" s="3" t="s">
        <v>1879</v>
      </c>
      <c r="E244" s="3" t="s">
        <v>1880</v>
      </c>
      <c r="F244" s="3" t="s">
        <v>1881</v>
      </c>
      <c r="G244" s="3" t="s">
        <v>1882</v>
      </c>
      <c r="H244" s="3" t="s">
        <v>1883</v>
      </c>
      <c r="I244" s="2">
        <v>322650</v>
      </c>
      <c r="J244" s="2">
        <v>40331.25</v>
      </c>
      <c r="K244" s="105">
        <v>282318.75</v>
      </c>
      <c r="L244" s="2"/>
      <c r="M244" s="2"/>
      <c r="N244" s="2"/>
      <c r="O244" s="2"/>
      <c r="P244" s="2"/>
      <c r="Q244" s="2"/>
      <c r="R244" s="2"/>
    </row>
    <row r="245" spans="1:23" s="41" customFormat="1">
      <c r="A245" s="3" t="s">
        <v>1864</v>
      </c>
      <c r="B245" s="3" t="s">
        <v>1865</v>
      </c>
      <c r="C245" s="6" t="s">
        <v>1387</v>
      </c>
      <c r="D245" s="3" t="s">
        <v>1884</v>
      </c>
      <c r="E245" s="3" t="s">
        <v>1885</v>
      </c>
      <c r="F245" s="3" t="s">
        <v>91</v>
      </c>
      <c r="G245" s="3" t="s">
        <v>1886</v>
      </c>
      <c r="H245" s="3" t="s">
        <v>1870</v>
      </c>
      <c r="I245" s="2">
        <f>2500/0.8</f>
        <v>3125</v>
      </c>
      <c r="J245" s="2">
        <f>I245*20/100</f>
        <v>625</v>
      </c>
      <c r="K245" s="105">
        <f>I245-J245</f>
        <v>2500</v>
      </c>
      <c r="L245" s="2"/>
      <c r="M245" s="2"/>
      <c r="N245" s="2"/>
      <c r="O245" s="2"/>
      <c r="P245" s="2"/>
      <c r="Q245" s="2"/>
      <c r="R245" s="2"/>
    </row>
    <row r="246" spans="1:23" s="41" customFormat="1">
      <c r="A246" s="41" t="s">
        <v>344</v>
      </c>
      <c r="B246" s="41" t="s">
        <v>345</v>
      </c>
      <c r="C246" s="55" t="s">
        <v>10</v>
      </c>
      <c r="D246" s="41" t="s">
        <v>3208</v>
      </c>
      <c r="E246" s="41" t="s">
        <v>3209</v>
      </c>
      <c r="F246" s="41" t="s">
        <v>1714</v>
      </c>
      <c r="G246" s="41" t="s">
        <v>380</v>
      </c>
      <c r="H246" s="41" t="s">
        <v>3210</v>
      </c>
      <c r="I246" s="4">
        <v>300000</v>
      </c>
      <c r="J246" s="4">
        <v>37500</v>
      </c>
      <c r="K246" s="111">
        <v>262500</v>
      </c>
      <c r="L246" s="4"/>
      <c r="M246" s="4"/>
      <c r="N246" s="4"/>
      <c r="O246" s="4"/>
      <c r="P246" s="4"/>
      <c r="Q246" s="4"/>
      <c r="R246" s="4"/>
    </row>
    <row r="247" spans="1:23" s="41" customFormat="1">
      <c r="A247" s="41" t="s">
        <v>344</v>
      </c>
      <c r="B247" s="41" t="s">
        <v>345</v>
      </c>
      <c r="C247" s="55" t="s">
        <v>10</v>
      </c>
      <c r="D247" s="41" t="s">
        <v>3211</v>
      </c>
      <c r="E247" s="41" t="s">
        <v>3212</v>
      </c>
      <c r="F247" s="41" t="s">
        <v>2397</v>
      </c>
      <c r="G247" s="41" t="s">
        <v>3213</v>
      </c>
      <c r="H247" s="41" t="s">
        <v>3214</v>
      </c>
      <c r="I247" s="4">
        <v>264000</v>
      </c>
      <c r="J247" s="4">
        <v>33000</v>
      </c>
      <c r="K247" s="111">
        <v>231000</v>
      </c>
      <c r="L247" s="4"/>
      <c r="M247" s="4"/>
      <c r="N247" s="4"/>
      <c r="O247" s="4"/>
      <c r="P247" s="4"/>
      <c r="Q247" s="4"/>
      <c r="R247" s="4"/>
    </row>
    <row r="248" spans="1:23" s="41" customFormat="1">
      <c r="A248" s="3" t="s">
        <v>2560</v>
      </c>
      <c r="B248" s="3" t="s">
        <v>2561</v>
      </c>
      <c r="C248" s="92">
        <v>40314</v>
      </c>
      <c r="D248" s="3" t="s">
        <v>2562</v>
      </c>
      <c r="E248" s="3" t="s">
        <v>2563</v>
      </c>
      <c r="F248" s="3" t="s">
        <v>8</v>
      </c>
      <c r="G248" s="3" t="s">
        <v>9</v>
      </c>
      <c r="H248" s="3" t="s">
        <v>2564</v>
      </c>
      <c r="I248" s="2">
        <f>25138.52/0.8</f>
        <v>31423.149999999998</v>
      </c>
      <c r="J248" s="2">
        <f>I248*0.2</f>
        <v>6284.63</v>
      </c>
      <c r="K248" s="105">
        <f>I248-J248</f>
        <v>25138.519999999997</v>
      </c>
      <c r="L248" s="2"/>
      <c r="M248" s="2"/>
      <c r="N248" s="2"/>
      <c r="O248" s="2"/>
      <c r="P248" s="2"/>
      <c r="Q248" s="2"/>
      <c r="R248" s="2"/>
      <c r="S248" s="3"/>
    </row>
    <row r="249" spans="1:23" s="59" customFormat="1">
      <c r="A249" s="3" t="s">
        <v>2560</v>
      </c>
      <c r="B249" s="3" t="s">
        <v>2561</v>
      </c>
      <c r="C249" s="6" t="s">
        <v>39</v>
      </c>
      <c r="D249" s="3" t="s">
        <v>2565</v>
      </c>
      <c r="E249" s="3" t="s">
        <v>2563</v>
      </c>
      <c r="F249" s="3" t="s">
        <v>8</v>
      </c>
      <c r="G249" s="3" t="s">
        <v>9</v>
      </c>
      <c r="H249" s="3" t="s">
        <v>2564</v>
      </c>
      <c r="I249" s="2">
        <f>499117.41/0.8</f>
        <v>623896.76249999995</v>
      </c>
      <c r="J249" s="2">
        <f>I249*0.2</f>
        <v>124779.35249999999</v>
      </c>
      <c r="K249" s="105">
        <f>I249-J249</f>
        <v>499117.41</v>
      </c>
      <c r="L249" s="2"/>
      <c r="M249" s="2"/>
      <c r="N249" s="2"/>
      <c r="O249" s="2"/>
      <c r="P249" s="2"/>
      <c r="Q249" s="2"/>
      <c r="R249" s="2"/>
      <c r="S249" s="3"/>
      <c r="T249" s="41"/>
    </row>
    <row r="250" spans="1:23" s="41" customFormat="1">
      <c r="A250" s="3" t="s">
        <v>2560</v>
      </c>
      <c r="B250" s="3" t="s">
        <v>2561</v>
      </c>
      <c r="C250" s="92">
        <v>40682</v>
      </c>
      <c r="D250" s="3" t="s">
        <v>2566</v>
      </c>
      <c r="E250" s="3" t="s">
        <v>2567</v>
      </c>
      <c r="F250" s="3" t="s">
        <v>2568</v>
      </c>
      <c r="G250" s="3" t="s">
        <v>139</v>
      </c>
      <c r="H250" s="3" t="s">
        <v>2564</v>
      </c>
      <c r="I250" s="2">
        <f>206517.47/0.875</f>
        <v>236019.9657142857</v>
      </c>
      <c r="J250" s="2">
        <f>I250*0.125</f>
        <v>29502.495714285713</v>
      </c>
      <c r="K250" s="105">
        <f>I250-J250</f>
        <v>206517.47</v>
      </c>
      <c r="L250" s="2"/>
      <c r="M250" s="2"/>
      <c r="N250" s="2"/>
      <c r="O250" s="2"/>
      <c r="P250" s="2"/>
      <c r="Q250" s="2"/>
      <c r="R250" s="2"/>
      <c r="S250" s="3"/>
    </row>
    <row r="251" spans="1:23" s="41" customFormat="1">
      <c r="A251" s="13" t="s">
        <v>217</v>
      </c>
      <c r="B251" s="13" t="s">
        <v>218</v>
      </c>
      <c r="C251" s="17" t="s">
        <v>15</v>
      </c>
      <c r="D251" s="13" t="s">
        <v>724</v>
      </c>
      <c r="E251" s="13" t="s">
        <v>725</v>
      </c>
      <c r="F251" s="13" t="s">
        <v>726</v>
      </c>
      <c r="G251" s="13" t="s">
        <v>219</v>
      </c>
      <c r="H251" s="13" t="s">
        <v>727</v>
      </c>
      <c r="I251" s="1">
        <v>1592787.9000000001</v>
      </c>
      <c r="J251" s="1">
        <v>318557.58</v>
      </c>
      <c r="K251" s="109">
        <v>1274230.32</v>
      </c>
      <c r="L251" s="1"/>
      <c r="M251" s="1"/>
      <c r="N251" s="1"/>
      <c r="O251" s="1"/>
      <c r="P251" s="1"/>
      <c r="Q251" s="1"/>
      <c r="R251" s="1"/>
    </row>
    <row r="252" spans="1:23" s="41" customFormat="1">
      <c r="A252" s="13" t="s">
        <v>217</v>
      </c>
      <c r="B252" s="13" t="s">
        <v>218</v>
      </c>
      <c r="C252" s="17" t="s">
        <v>15</v>
      </c>
      <c r="D252" s="13" t="s">
        <v>728</v>
      </c>
      <c r="E252" s="13" t="s">
        <v>729</v>
      </c>
      <c r="F252" s="13" t="s">
        <v>31</v>
      </c>
      <c r="G252" s="13" t="s">
        <v>32</v>
      </c>
      <c r="H252" s="13" t="s">
        <v>730</v>
      </c>
      <c r="I252" s="1">
        <v>208151.02000000002</v>
      </c>
      <c r="J252" s="1">
        <v>69383.67</v>
      </c>
      <c r="K252" s="109">
        <v>138767.35000000003</v>
      </c>
      <c r="L252" s="1"/>
      <c r="M252" s="1"/>
      <c r="N252" s="1"/>
      <c r="O252" s="1"/>
      <c r="P252" s="1"/>
      <c r="Q252" s="1"/>
      <c r="R252" s="1"/>
    </row>
    <row r="253" spans="1:23" s="41" customFormat="1">
      <c r="A253" s="13" t="s">
        <v>217</v>
      </c>
      <c r="B253" s="13" t="s">
        <v>218</v>
      </c>
      <c r="C253" s="21">
        <v>40309</v>
      </c>
      <c r="D253" s="15" t="s">
        <v>1172</v>
      </c>
      <c r="E253" s="15" t="s">
        <v>766</v>
      </c>
      <c r="F253" s="15" t="s">
        <v>179</v>
      </c>
      <c r="G253" s="15" t="s">
        <v>281</v>
      </c>
      <c r="H253" s="15" t="s">
        <v>767</v>
      </c>
      <c r="I253" s="4">
        <f>+K253/0.8</f>
        <v>139037.61249999999</v>
      </c>
      <c r="J253" s="4">
        <f>+I253-K253</f>
        <v>27807.522499999992</v>
      </c>
      <c r="K253" s="111">
        <v>111230.09</v>
      </c>
      <c r="L253" s="4"/>
      <c r="M253" s="2"/>
      <c r="N253" s="1"/>
      <c r="O253" s="1"/>
      <c r="P253" s="1"/>
      <c r="Q253" s="75"/>
      <c r="R253" s="1"/>
    </row>
    <row r="254" spans="1:23" s="41" customFormat="1">
      <c r="A254" s="13" t="s">
        <v>217</v>
      </c>
      <c r="B254" s="13" t="s">
        <v>218</v>
      </c>
      <c r="C254" s="17" t="s">
        <v>13</v>
      </c>
      <c r="D254" s="13" t="s">
        <v>731</v>
      </c>
      <c r="E254" s="13" t="s">
        <v>732</v>
      </c>
      <c r="F254" s="13" t="s">
        <v>398</v>
      </c>
      <c r="G254" s="13" t="s">
        <v>14</v>
      </c>
      <c r="H254" s="13" t="s">
        <v>733</v>
      </c>
      <c r="I254" s="1">
        <f>+K254/0.8</f>
        <v>52112.037499999991</v>
      </c>
      <c r="J254" s="1">
        <f>+I254-K254</f>
        <v>10422.407499999994</v>
      </c>
      <c r="K254" s="109">
        <v>41689.629999999997</v>
      </c>
      <c r="L254" s="1"/>
      <c r="M254" s="1"/>
      <c r="N254" s="1"/>
      <c r="O254" s="1"/>
      <c r="P254" s="1"/>
      <c r="Q254" s="1"/>
      <c r="R254" s="1"/>
      <c r="T254" s="56"/>
      <c r="U254" s="56"/>
      <c r="V254" s="56"/>
      <c r="W254" s="56"/>
    </row>
    <row r="255" spans="1:23" s="41" customFormat="1">
      <c r="A255" s="13" t="s">
        <v>217</v>
      </c>
      <c r="B255" s="13" t="s">
        <v>218</v>
      </c>
      <c r="C255" s="17" t="s">
        <v>13</v>
      </c>
      <c r="D255" s="13" t="s">
        <v>734</v>
      </c>
      <c r="E255" s="13" t="s">
        <v>735</v>
      </c>
      <c r="F255" s="13" t="s">
        <v>31</v>
      </c>
      <c r="G255" s="13" t="s">
        <v>32</v>
      </c>
      <c r="H255" s="13" t="s">
        <v>736</v>
      </c>
      <c r="I255" s="1">
        <v>1567.0588235294117</v>
      </c>
      <c r="J255" s="1">
        <v>235.05882352941174</v>
      </c>
      <c r="K255" s="109">
        <v>1332</v>
      </c>
      <c r="L255" s="1"/>
      <c r="M255" s="1"/>
      <c r="N255" s="1"/>
      <c r="O255" s="1"/>
      <c r="P255" s="1"/>
      <c r="Q255" s="1"/>
      <c r="R255" s="1"/>
    </row>
    <row r="256" spans="1:23" s="41" customFormat="1">
      <c r="A256" s="13" t="s">
        <v>217</v>
      </c>
      <c r="B256" s="13" t="s">
        <v>218</v>
      </c>
      <c r="C256" s="17" t="s">
        <v>14</v>
      </c>
      <c r="D256" s="13" t="s">
        <v>737</v>
      </c>
      <c r="E256" s="13" t="s">
        <v>729</v>
      </c>
      <c r="F256" s="13" t="s">
        <v>60</v>
      </c>
      <c r="G256" s="13" t="s">
        <v>69</v>
      </c>
      <c r="H256" s="13" t="s">
        <v>730</v>
      </c>
      <c r="I256" s="1">
        <v>417160.55</v>
      </c>
      <c r="J256" s="1">
        <v>83432.11</v>
      </c>
      <c r="K256" s="109">
        <v>333728.44</v>
      </c>
      <c r="L256" s="1"/>
      <c r="M256" s="1"/>
      <c r="N256" s="1"/>
      <c r="O256" s="1"/>
      <c r="P256" s="1"/>
      <c r="Q256" s="1"/>
      <c r="R256" s="1"/>
    </row>
    <row r="257" spans="1:16384" s="41" customFormat="1">
      <c r="A257" s="13" t="s">
        <v>217</v>
      </c>
      <c r="B257" s="13" t="s">
        <v>218</v>
      </c>
      <c r="C257" s="17" t="s">
        <v>17</v>
      </c>
      <c r="D257" s="13" t="s">
        <v>738</v>
      </c>
      <c r="E257" s="13" t="s">
        <v>739</v>
      </c>
      <c r="F257" s="13" t="s">
        <v>191</v>
      </c>
      <c r="G257" s="13" t="s">
        <v>114</v>
      </c>
      <c r="H257" s="13" t="s">
        <v>740</v>
      </c>
      <c r="I257" s="1">
        <v>6921.58</v>
      </c>
      <c r="J257" s="20">
        <v>1384.316</v>
      </c>
      <c r="K257" s="109">
        <v>5537.2640000000001</v>
      </c>
      <c r="L257" s="1"/>
      <c r="M257" s="1"/>
      <c r="N257" s="1"/>
      <c r="O257" s="1"/>
      <c r="P257" s="1"/>
      <c r="Q257" s="1"/>
      <c r="R257" s="1"/>
      <c r="X257" s="53"/>
      <c r="Y257" s="53"/>
      <c r="Z257" s="53"/>
      <c r="AA257" s="53"/>
      <c r="AB257" s="53"/>
      <c r="AC257" s="53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35"/>
      <c r="DA257" s="35"/>
      <c r="DB257" s="35"/>
      <c r="DC257" s="35"/>
      <c r="DD257" s="35"/>
      <c r="DE257" s="35"/>
      <c r="DF257" s="35"/>
      <c r="DG257" s="35"/>
      <c r="DH257" s="35"/>
      <c r="DI257" s="35"/>
      <c r="DJ257" s="35"/>
      <c r="DK257" s="35"/>
      <c r="DL257" s="35"/>
      <c r="DM257" s="35"/>
      <c r="DN257" s="35"/>
      <c r="DO257" s="35"/>
      <c r="DP257" s="35"/>
      <c r="DQ257" s="35"/>
      <c r="DR257" s="35"/>
      <c r="DS257" s="35"/>
      <c r="DT257" s="35"/>
      <c r="DU257" s="35"/>
      <c r="DV257" s="35"/>
      <c r="DW257" s="35"/>
      <c r="DX257" s="35"/>
      <c r="DY257" s="35"/>
      <c r="DZ257" s="35"/>
      <c r="EA257" s="35"/>
      <c r="EB257" s="35"/>
      <c r="EC257" s="35"/>
      <c r="ED257" s="35"/>
      <c r="EE257" s="35"/>
      <c r="EF257" s="35"/>
      <c r="EG257" s="35"/>
      <c r="EH257" s="35"/>
      <c r="EI257" s="35"/>
      <c r="EJ257" s="35"/>
      <c r="EK257" s="35"/>
      <c r="EL257" s="35"/>
      <c r="EM257" s="35"/>
      <c r="EN257" s="35"/>
      <c r="EO257" s="35"/>
      <c r="EP257" s="35"/>
      <c r="EQ257" s="35"/>
      <c r="ER257" s="35"/>
      <c r="ES257" s="35"/>
      <c r="ET257" s="35"/>
      <c r="EU257" s="35"/>
      <c r="EV257" s="35"/>
      <c r="EW257" s="35"/>
      <c r="EX257" s="35"/>
      <c r="EY257" s="35"/>
      <c r="EZ257" s="35"/>
      <c r="FA257" s="35"/>
      <c r="FB257" s="35"/>
      <c r="FC257" s="35"/>
      <c r="FD257" s="35"/>
      <c r="FE257" s="35"/>
      <c r="FF257" s="35"/>
      <c r="FG257" s="35"/>
      <c r="FH257" s="35"/>
      <c r="FI257" s="35"/>
      <c r="FJ257" s="35"/>
      <c r="FK257" s="35"/>
      <c r="FL257" s="35"/>
      <c r="FM257" s="35"/>
      <c r="FN257" s="35"/>
      <c r="FO257" s="35"/>
      <c r="FP257" s="35"/>
      <c r="FQ257" s="35"/>
      <c r="FR257" s="35"/>
      <c r="FS257" s="35"/>
      <c r="FT257" s="35"/>
      <c r="FU257" s="35"/>
      <c r="FV257" s="35"/>
      <c r="FW257" s="35"/>
      <c r="FX257" s="35"/>
      <c r="FY257" s="35"/>
      <c r="FZ257" s="35"/>
      <c r="GA257" s="35"/>
      <c r="GB257" s="35"/>
      <c r="GC257" s="35"/>
      <c r="GD257" s="35"/>
      <c r="GE257" s="35"/>
      <c r="GF257" s="35"/>
      <c r="GG257" s="35"/>
      <c r="GH257" s="35"/>
      <c r="GI257" s="35"/>
      <c r="GJ257" s="35"/>
      <c r="GK257" s="35"/>
      <c r="GL257" s="35"/>
      <c r="GM257" s="35"/>
      <c r="GN257" s="35"/>
      <c r="GO257" s="35"/>
      <c r="GP257" s="35"/>
      <c r="GQ257" s="35"/>
      <c r="GR257" s="35"/>
      <c r="GS257" s="35"/>
      <c r="GT257" s="35"/>
      <c r="GU257" s="35"/>
      <c r="GV257" s="35"/>
      <c r="GW257" s="35"/>
      <c r="GX257" s="35"/>
      <c r="GY257" s="35"/>
      <c r="GZ257" s="35"/>
      <c r="HA257" s="35"/>
      <c r="HB257" s="35"/>
      <c r="HC257" s="35"/>
      <c r="HD257" s="35"/>
      <c r="HE257" s="35"/>
      <c r="HF257" s="35"/>
      <c r="HG257" s="35"/>
      <c r="HH257" s="35"/>
      <c r="HI257" s="35"/>
      <c r="HJ257" s="35"/>
      <c r="HK257" s="35"/>
      <c r="HL257" s="35"/>
      <c r="HM257" s="35"/>
      <c r="HN257" s="35"/>
      <c r="HO257" s="35"/>
      <c r="HP257" s="35"/>
      <c r="HQ257" s="35"/>
      <c r="HR257" s="35"/>
      <c r="HS257" s="35"/>
      <c r="HT257" s="35"/>
      <c r="HU257" s="35"/>
      <c r="HV257" s="35"/>
      <c r="HW257" s="35"/>
      <c r="HX257" s="35"/>
      <c r="HY257" s="35"/>
      <c r="HZ257" s="35"/>
      <c r="IA257" s="35"/>
      <c r="IB257" s="35"/>
      <c r="IC257" s="35"/>
      <c r="ID257" s="35"/>
      <c r="IE257" s="35"/>
      <c r="IF257" s="35"/>
      <c r="IG257" s="35"/>
      <c r="IH257" s="35"/>
      <c r="II257" s="35"/>
      <c r="IJ257" s="35"/>
      <c r="IK257" s="35"/>
      <c r="IL257" s="35"/>
      <c r="IM257" s="35"/>
      <c r="IN257" s="35"/>
      <c r="IO257" s="35"/>
      <c r="IP257" s="35"/>
      <c r="IQ257" s="35"/>
      <c r="IR257" s="35"/>
      <c r="IS257" s="35"/>
      <c r="IT257" s="35"/>
    </row>
    <row r="258" spans="1:16384" s="41" customFormat="1">
      <c r="A258" s="13" t="s">
        <v>217</v>
      </c>
      <c r="B258" s="13" t="s">
        <v>218</v>
      </c>
      <c r="C258" s="17" t="s">
        <v>17</v>
      </c>
      <c r="D258" s="13" t="s">
        <v>741</v>
      </c>
      <c r="E258" s="13" t="s">
        <v>742</v>
      </c>
      <c r="F258" s="13" t="s">
        <v>191</v>
      </c>
      <c r="G258" s="13" t="s">
        <v>114</v>
      </c>
      <c r="H258" s="13" t="s">
        <v>743</v>
      </c>
      <c r="I258" s="1">
        <v>36827.800000000003</v>
      </c>
      <c r="J258" s="20">
        <v>7365.56</v>
      </c>
      <c r="K258" s="109">
        <v>29462.240000000002</v>
      </c>
      <c r="L258" s="1"/>
      <c r="M258" s="1"/>
      <c r="N258" s="1"/>
      <c r="O258" s="1"/>
      <c r="P258" s="1"/>
      <c r="Q258" s="1"/>
      <c r="R258" s="1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V258" s="56"/>
      <c r="AW258" s="56"/>
      <c r="AX258" s="56"/>
      <c r="AY258" s="56"/>
      <c r="AZ258" s="56"/>
      <c r="BA258" s="56"/>
      <c r="BB258" s="56"/>
      <c r="BC258" s="56"/>
      <c r="BD258" s="56"/>
      <c r="BE258" s="56"/>
      <c r="BF258" s="56"/>
      <c r="BG258" s="56"/>
      <c r="BH258" s="56"/>
      <c r="BI258" s="56"/>
      <c r="BJ258" s="56"/>
      <c r="BK258" s="56"/>
      <c r="BL258" s="56"/>
      <c r="BM258" s="56"/>
      <c r="BN258" s="56"/>
      <c r="BO258" s="56"/>
      <c r="BP258" s="56"/>
      <c r="BQ258" s="56"/>
      <c r="BR258" s="56"/>
      <c r="BS258" s="56"/>
      <c r="BT258" s="56"/>
      <c r="BU258" s="56"/>
      <c r="BV258" s="56"/>
      <c r="BW258" s="56"/>
      <c r="BX258" s="56"/>
      <c r="BY258" s="56"/>
      <c r="BZ258" s="56"/>
      <c r="CA258" s="56"/>
      <c r="CB258" s="56"/>
      <c r="CC258" s="56"/>
      <c r="CD258" s="56"/>
      <c r="CE258" s="56"/>
      <c r="CF258" s="56"/>
      <c r="CG258" s="56"/>
      <c r="CH258" s="56"/>
      <c r="CI258" s="56"/>
      <c r="CJ258" s="56"/>
      <c r="CK258" s="56"/>
      <c r="CL258" s="56"/>
      <c r="CM258" s="56"/>
      <c r="CN258" s="56"/>
      <c r="CO258" s="56"/>
      <c r="CP258" s="56"/>
      <c r="CQ258" s="56"/>
      <c r="CR258" s="56"/>
      <c r="CS258" s="56"/>
      <c r="CT258" s="56"/>
      <c r="CU258" s="56"/>
      <c r="CV258" s="56"/>
      <c r="CW258" s="56"/>
      <c r="CX258" s="56"/>
      <c r="CY258" s="56"/>
      <c r="CZ258" s="56"/>
      <c r="DA258" s="56"/>
      <c r="DB258" s="56"/>
      <c r="DC258" s="56"/>
      <c r="DD258" s="56"/>
      <c r="DE258" s="56"/>
      <c r="DF258" s="56"/>
      <c r="DG258" s="56"/>
      <c r="DH258" s="56"/>
      <c r="DI258" s="56"/>
      <c r="DJ258" s="56"/>
      <c r="DK258" s="56"/>
      <c r="DL258" s="56"/>
      <c r="DM258" s="56"/>
      <c r="DN258" s="56"/>
      <c r="DO258" s="56"/>
      <c r="DP258" s="56"/>
      <c r="DQ258" s="56"/>
      <c r="DR258" s="56"/>
      <c r="DS258" s="56"/>
      <c r="DT258" s="56"/>
      <c r="DU258" s="56"/>
      <c r="DV258" s="56"/>
      <c r="DW258" s="56"/>
      <c r="DX258" s="56"/>
      <c r="DY258" s="56"/>
      <c r="DZ258" s="56"/>
      <c r="EA258" s="56"/>
      <c r="EB258" s="56"/>
      <c r="EC258" s="56"/>
      <c r="ED258" s="56"/>
      <c r="EE258" s="56"/>
      <c r="EF258" s="56"/>
      <c r="EG258" s="56"/>
      <c r="EH258" s="56"/>
      <c r="EI258" s="56"/>
      <c r="EJ258" s="56"/>
      <c r="EK258" s="56"/>
      <c r="EL258" s="56"/>
      <c r="EM258" s="56"/>
      <c r="EN258" s="56"/>
      <c r="EO258" s="56"/>
      <c r="EP258" s="56"/>
      <c r="EQ258" s="56"/>
      <c r="ER258" s="56"/>
      <c r="ES258" s="56"/>
      <c r="ET258" s="56"/>
      <c r="EU258" s="56"/>
      <c r="EV258" s="56"/>
      <c r="EW258" s="56"/>
      <c r="EX258" s="56"/>
      <c r="EY258" s="56"/>
      <c r="EZ258" s="56"/>
      <c r="FA258" s="56"/>
      <c r="FB258" s="56"/>
      <c r="FC258" s="56"/>
      <c r="FD258" s="56"/>
      <c r="FE258" s="56"/>
      <c r="FF258" s="56"/>
      <c r="FG258" s="56"/>
      <c r="FH258" s="56"/>
      <c r="FI258" s="56"/>
      <c r="FJ258" s="56"/>
      <c r="FK258" s="56"/>
      <c r="FL258" s="56"/>
      <c r="FM258" s="56"/>
      <c r="FN258" s="56"/>
      <c r="FO258" s="56"/>
      <c r="FP258" s="56"/>
      <c r="FQ258" s="56"/>
      <c r="FR258" s="56"/>
      <c r="FS258" s="56"/>
      <c r="FT258" s="56"/>
      <c r="FU258" s="56"/>
      <c r="FV258" s="56"/>
      <c r="FW258" s="56"/>
      <c r="FX258" s="56"/>
      <c r="FY258" s="56"/>
      <c r="FZ258" s="56"/>
      <c r="GA258" s="56"/>
      <c r="GB258" s="56"/>
      <c r="GC258" s="56"/>
      <c r="GD258" s="56"/>
      <c r="GE258" s="56"/>
      <c r="GF258" s="56"/>
      <c r="GG258" s="56"/>
      <c r="GH258" s="56"/>
      <c r="GI258" s="56"/>
      <c r="GJ258" s="56"/>
      <c r="GK258" s="56"/>
      <c r="GL258" s="56"/>
      <c r="GM258" s="56"/>
      <c r="GN258" s="56"/>
      <c r="GO258" s="56"/>
      <c r="GP258" s="56"/>
      <c r="GQ258" s="56"/>
      <c r="GR258" s="56"/>
      <c r="GS258" s="56"/>
      <c r="GT258" s="56"/>
      <c r="GU258" s="56"/>
      <c r="GV258" s="56"/>
      <c r="GW258" s="56"/>
      <c r="GX258" s="56"/>
      <c r="GY258" s="56"/>
      <c r="GZ258" s="56"/>
      <c r="HA258" s="56"/>
      <c r="HB258" s="56"/>
      <c r="HC258" s="56"/>
      <c r="HD258" s="56"/>
      <c r="HE258" s="56"/>
      <c r="HF258" s="56"/>
      <c r="HG258" s="56"/>
      <c r="HH258" s="56"/>
      <c r="HI258" s="56"/>
      <c r="HJ258" s="56"/>
      <c r="HK258" s="56"/>
      <c r="HL258" s="56"/>
      <c r="HM258" s="56"/>
      <c r="HN258" s="56"/>
      <c r="HO258" s="56"/>
      <c r="HP258" s="56"/>
      <c r="HQ258" s="56"/>
      <c r="HR258" s="56"/>
      <c r="HS258" s="56"/>
      <c r="HT258" s="56"/>
      <c r="HU258" s="56"/>
      <c r="HV258" s="56"/>
      <c r="HW258" s="56"/>
      <c r="HX258" s="56"/>
      <c r="HY258" s="56"/>
      <c r="HZ258" s="56"/>
      <c r="IA258" s="56"/>
      <c r="IB258" s="56"/>
      <c r="IC258" s="56"/>
      <c r="ID258" s="56"/>
      <c r="IE258" s="56"/>
      <c r="IF258" s="56"/>
      <c r="IG258" s="56"/>
      <c r="IH258" s="56"/>
      <c r="II258" s="56"/>
      <c r="IJ258" s="56"/>
      <c r="IK258" s="56"/>
      <c r="IL258" s="56"/>
      <c r="IM258" s="56"/>
      <c r="IN258" s="56"/>
      <c r="IO258" s="56"/>
      <c r="IP258" s="56"/>
      <c r="IQ258" s="56"/>
      <c r="IR258" s="56"/>
      <c r="IS258" s="56"/>
      <c r="IT258" s="56"/>
      <c r="IU258" s="56"/>
      <c r="IV258" s="56"/>
      <c r="IW258" s="56"/>
      <c r="IX258" s="56"/>
    </row>
    <row r="259" spans="1:16384" s="41" customFormat="1">
      <c r="A259" s="13" t="s">
        <v>217</v>
      </c>
      <c r="B259" s="13" t="s">
        <v>218</v>
      </c>
      <c r="C259" s="17" t="s">
        <v>17</v>
      </c>
      <c r="D259" s="13" t="s">
        <v>744</v>
      </c>
      <c r="E259" s="13" t="s">
        <v>745</v>
      </c>
      <c r="F259" s="13" t="s">
        <v>191</v>
      </c>
      <c r="G259" s="13" t="s">
        <v>140</v>
      </c>
      <c r="H259" s="13" t="s">
        <v>743</v>
      </c>
      <c r="I259" s="1">
        <v>36827.800000000003</v>
      </c>
      <c r="J259" s="20">
        <v>7365.56</v>
      </c>
      <c r="K259" s="109">
        <v>29462.240000000002</v>
      </c>
      <c r="L259" s="1"/>
      <c r="M259" s="1"/>
      <c r="N259" s="1"/>
      <c r="O259" s="1"/>
      <c r="P259" s="1"/>
      <c r="Q259" s="1"/>
      <c r="R259" s="1"/>
    </row>
    <row r="260" spans="1:16384" s="56" customFormat="1">
      <c r="A260" s="13" t="s">
        <v>217</v>
      </c>
      <c r="B260" s="13" t="s">
        <v>218</v>
      </c>
      <c r="C260" s="17" t="s">
        <v>375</v>
      </c>
      <c r="D260" s="13" t="s">
        <v>746</v>
      </c>
      <c r="E260" s="13" t="s">
        <v>747</v>
      </c>
      <c r="F260" s="13" t="s">
        <v>27</v>
      </c>
      <c r="G260" s="13" t="s">
        <v>155</v>
      </c>
      <c r="H260" s="13" t="s">
        <v>736</v>
      </c>
      <c r="I260" s="20">
        <v>374920.08</v>
      </c>
      <c r="J260" s="20">
        <v>74984.016000000003</v>
      </c>
      <c r="K260" s="109">
        <v>299936.06400000001</v>
      </c>
      <c r="L260" s="1"/>
      <c r="M260" s="1"/>
      <c r="N260" s="1"/>
      <c r="O260" s="1"/>
      <c r="P260" s="1"/>
      <c r="Q260" s="1"/>
      <c r="R260" s="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  <c r="BO260" s="41"/>
      <c r="BP260" s="41"/>
      <c r="BQ260" s="41"/>
      <c r="BR260" s="41"/>
      <c r="BS260" s="41"/>
      <c r="BT260" s="41"/>
      <c r="BU260" s="41"/>
      <c r="BV260" s="41"/>
      <c r="BW260" s="41"/>
      <c r="BX260" s="41"/>
      <c r="BY260" s="41"/>
      <c r="BZ260" s="41"/>
      <c r="CA260" s="41"/>
      <c r="CB260" s="41"/>
      <c r="CC260" s="41"/>
      <c r="CD260" s="41"/>
      <c r="CE260" s="41"/>
      <c r="CF260" s="41"/>
      <c r="CG260" s="41"/>
      <c r="CH260" s="41"/>
      <c r="CI260" s="41"/>
      <c r="CJ260" s="41"/>
      <c r="CK260" s="41"/>
      <c r="CL260" s="41"/>
      <c r="CM260" s="41"/>
      <c r="CN260" s="41"/>
      <c r="CO260" s="41"/>
      <c r="CP260" s="41"/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  <c r="DA260" s="41"/>
      <c r="DB260" s="41"/>
      <c r="DC260" s="41"/>
      <c r="DD260" s="41"/>
      <c r="DE260" s="41"/>
      <c r="DF260" s="41"/>
      <c r="DG260" s="41"/>
      <c r="DH260" s="41"/>
      <c r="DI260" s="41"/>
      <c r="DJ260" s="41"/>
      <c r="DK260" s="41"/>
      <c r="DL260" s="41"/>
      <c r="DM260" s="41"/>
      <c r="DN260" s="41"/>
      <c r="DO260" s="41"/>
      <c r="DP260" s="41"/>
      <c r="DQ260" s="41"/>
      <c r="DR260" s="41"/>
      <c r="DS260" s="41"/>
      <c r="DT260" s="41"/>
      <c r="DU260" s="41"/>
      <c r="DV260" s="41"/>
      <c r="DW260" s="41"/>
      <c r="DX260" s="41"/>
      <c r="DY260" s="41"/>
      <c r="DZ260" s="41"/>
      <c r="EA260" s="41"/>
      <c r="EB260" s="41"/>
      <c r="EC260" s="41"/>
      <c r="ED260" s="41"/>
      <c r="EE260" s="41"/>
      <c r="EF260" s="41"/>
      <c r="EG260" s="41"/>
      <c r="EH260" s="41"/>
      <c r="EI260" s="41"/>
      <c r="EJ260" s="41"/>
      <c r="EK260" s="41"/>
      <c r="EL260" s="41"/>
      <c r="EM260" s="41"/>
      <c r="EN260" s="41"/>
      <c r="EO260" s="41"/>
      <c r="EP260" s="41"/>
      <c r="EQ260" s="41"/>
      <c r="ER260" s="41"/>
      <c r="ES260" s="41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/>
      <c r="FD260" s="41"/>
      <c r="FE260" s="41"/>
      <c r="FF260" s="41"/>
      <c r="FG260" s="41"/>
      <c r="FH260" s="41"/>
      <c r="FI260" s="41"/>
      <c r="FJ260" s="41"/>
      <c r="FK260" s="41"/>
      <c r="FL260" s="41"/>
      <c r="FM260" s="41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/>
      <c r="HS260" s="41"/>
      <c r="HT260" s="41"/>
      <c r="HU260" s="41"/>
      <c r="HV260" s="41"/>
      <c r="HW260" s="41"/>
      <c r="HX260" s="41"/>
      <c r="HY260" s="41"/>
      <c r="HZ260" s="41"/>
      <c r="IA260" s="41"/>
      <c r="IB260" s="41"/>
      <c r="IC260" s="41"/>
      <c r="ID260" s="41"/>
      <c r="IE260" s="41"/>
      <c r="IF260" s="41"/>
      <c r="IG260" s="41"/>
      <c r="IH260" s="41"/>
      <c r="II260" s="41"/>
      <c r="IJ260" s="41"/>
      <c r="IK260" s="41"/>
      <c r="IL260" s="41"/>
      <c r="IM260" s="41"/>
      <c r="IN260" s="41"/>
      <c r="IO260" s="41"/>
      <c r="IP260" s="41"/>
      <c r="IQ260" s="41"/>
      <c r="IR260" s="41"/>
      <c r="IS260" s="41"/>
      <c r="IT260" s="41"/>
      <c r="IU260" s="41"/>
      <c r="IV260" s="41"/>
      <c r="IW260" s="41"/>
      <c r="IX260" s="41"/>
    </row>
    <row r="261" spans="1:16384" s="56" customFormat="1">
      <c r="A261" s="13" t="s">
        <v>217</v>
      </c>
      <c r="B261" s="13" t="s">
        <v>218</v>
      </c>
      <c r="C261" s="17" t="s">
        <v>748</v>
      </c>
      <c r="D261" s="13" t="s">
        <v>749</v>
      </c>
      <c r="E261" s="13" t="s">
        <v>750</v>
      </c>
      <c r="F261" s="13" t="s">
        <v>27</v>
      </c>
      <c r="G261" s="13" t="s">
        <v>186</v>
      </c>
      <c r="H261" s="13" t="s">
        <v>751</v>
      </c>
      <c r="I261" s="20">
        <v>75000</v>
      </c>
      <c r="J261" s="20">
        <v>15000</v>
      </c>
      <c r="K261" s="109">
        <v>60000</v>
      </c>
      <c r="L261" s="1"/>
      <c r="M261" s="1"/>
      <c r="N261" s="1"/>
      <c r="O261" s="1"/>
      <c r="P261" s="1"/>
      <c r="Q261" s="1"/>
      <c r="R261" s="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  <c r="DC261" s="41"/>
      <c r="DD261" s="41"/>
      <c r="DE261" s="41"/>
      <c r="DF261" s="41"/>
      <c r="DG261" s="41"/>
      <c r="DH261" s="41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  <c r="DX261" s="41"/>
      <c r="DY261" s="41"/>
      <c r="DZ261" s="41"/>
      <c r="EA261" s="41"/>
      <c r="EB261" s="41"/>
      <c r="EC261" s="41"/>
      <c r="ED261" s="41"/>
      <c r="EE261" s="41"/>
      <c r="EF261" s="41"/>
      <c r="EG261" s="41"/>
      <c r="EH261" s="41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  <c r="IW261" s="41"/>
      <c r="IX261" s="41"/>
    </row>
    <row r="262" spans="1:16384" s="56" customFormat="1">
      <c r="A262" s="13" t="s">
        <v>217</v>
      </c>
      <c r="B262" s="13" t="s">
        <v>218</v>
      </c>
      <c r="C262" s="17" t="s">
        <v>149</v>
      </c>
      <c r="D262" s="13" t="s">
        <v>752</v>
      </c>
      <c r="E262" s="13" t="s">
        <v>753</v>
      </c>
      <c r="F262" s="13" t="s">
        <v>149</v>
      </c>
      <c r="G262" s="13" t="s">
        <v>222</v>
      </c>
      <c r="H262" s="13" t="s">
        <v>754</v>
      </c>
      <c r="I262" s="20">
        <v>170000</v>
      </c>
      <c r="J262" s="20">
        <v>34000</v>
      </c>
      <c r="K262" s="109">
        <v>136000</v>
      </c>
      <c r="L262" s="1"/>
      <c r="M262" s="1"/>
      <c r="N262" s="1"/>
      <c r="O262" s="1"/>
      <c r="P262" s="1"/>
      <c r="Q262" s="1"/>
      <c r="R262" s="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41"/>
      <c r="CN262" s="41"/>
      <c r="CO262" s="41"/>
      <c r="CP262" s="41"/>
      <c r="CQ262" s="41"/>
      <c r="CR262" s="41"/>
      <c r="CS262" s="41"/>
      <c r="CT262" s="41"/>
      <c r="CU262" s="41"/>
      <c r="CV262" s="41"/>
      <c r="CW262" s="41"/>
      <c r="CX262" s="41"/>
      <c r="CY262" s="41"/>
      <c r="CZ262" s="41"/>
      <c r="DA262" s="41"/>
      <c r="DB262" s="41"/>
      <c r="DC262" s="41"/>
      <c r="DD262" s="41"/>
      <c r="DE262" s="41"/>
      <c r="DF262" s="41"/>
      <c r="DG262" s="41"/>
      <c r="DH262" s="41"/>
      <c r="DI262" s="41"/>
      <c r="DJ262" s="41"/>
      <c r="DK262" s="41"/>
      <c r="DL262" s="41"/>
      <c r="DM262" s="41"/>
      <c r="DN262" s="41"/>
      <c r="DO262" s="41"/>
      <c r="DP262" s="41"/>
      <c r="DQ262" s="41"/>
      <c r="DR262" s="41"/>
      <c r="DS262" s="41"/>
      <c r="DT262" s="41"/>
      <c r="DU262" s="41"/>
      <c r="DV262" s="41"/>
      <c r="DW262" s="41"/>
      <c r="DX262" s="41"/>
      <c r="DY262" s="41"/>
      <c r="DZ262" s="41"/>
      <c r="EA262" s="41"/>
      <c r="EB262" s="41"/>
      <c r="EC262" s="41"/>
      <c r="ED262" s="41"/>
      <c r="EE262" s="41"/>
      <c r="EF262" s="41"/>
      <c r="EG262" s="41"/>
      <c r="EH262" s="41"/>
      <c r="EI262" s="41"/>
      <c r="EJ262" s="41"/>
      <c r="EK262" s="41"/>
      <c r="EL262" s="41"/>
      <c r="EM262" s="41"/>
      <c r="EN262" s="41"/>
      <c r="EO262" s="41"/>
      <c r="EP262" s="41"/>
      <c r="EQ262" s="41"/>
      <c r="ER262" s="41"/>
      <c r="ES262" s="41"/>
      <c r="ET262" s="41"/>
      <c r="EU262" s="41"/>
      <c r="EV262" s="41"/>
      <c r="EW262" s="41"/>
      <c r="EX262" s="41"/>
      <c r="EY262" s="41"/>
      <c r="EZ262" s="41"/>
      <c r="FA262" s="41"/>
      <c r="FB262" s="41"/>
      <c r="FC262" s="41"/>
      <c r="FD262" s="41"/>
      <c r="FE262" s="41"/>
      <c r="FF262" s="41"/>
      <c r="FG262" s="41"/>
      <c r="FH262" s="41"/>
      <c r="FI262" s="41"/>
      <c r="FJ262" s="41"/>
      <c r="FK262" s="41"/>
      <c r="FL262" s="41"/>
      <c r="FM262" s="41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/>
      <c r="IA262" s="41"/>
      <c r="IB262" s="41"/>
      <c r="IC262" s="41"/>
      <c r="ID262" s="41"/>
      <c r="IE262" s="41"/>
      <c r="IF262" s="41"/>
      <c r="IG262" s="41"/>
      <c r="IH262" s="41"/>
      <c r="II262" s="41"/>
      <c r="IJ262" s="41"/>
      <c r="IK262" s="41"/>
      <c r="IL262" s="41"/>
      <c r="IM262" s="41"/>
      <c r="IN262" s="41"/>
      <c r="IO262" s="41"/>
      <c r="IP262" s="41"/>
      <c r="IQ262" s="41"/>
      <c r="IR262" s="41"/>
      <c r="IS262" s="41"/>
      <c r="IT262" s="41"/>
      <c r="IU262" s="41"/>
      <c r="IV262" s="41"/>
      <c r="IW262" s="41"/>
      <c r="IX262" s="41"/>
    </row>
    <row r="263" spans="1:16384" s="56" customFormat="1">
      <c r="A263" s="13" t="s">
        <v>217</v>
      </c>
      <c r="B263" s="13" t="s">
        <v>218</v>
      </c>
      <c r="C263" s="17" t="s">
        <v>10</v>
      </c>
      <c r="D263" s="13" t="s">
        <v>755</v>
      </c>
      <c r="E263" s="13" t="s">
        <v>756</v>
      </c>
      <c r="F263" s="13" t="s">
        <v>120</v>
      </c>
      <c r="G263" s="13" t="s">
        <v>286</v>
      </c>
      <c r="H263" s="13" t="s">
        <v>757</v>
      </c>
      <c r="I263" s="20">
        <v>14316.6</v>
      </c>
      <c r="J263" s="20">
        <v>2863.32</v>
      </c>
      <c r="K263" s="109">
        <v>11453.28</v>
      </c>
      <c r="L263" s="1"/>
      <c r="M263" s="1"/>
      <c r="N263" s="1"/>
      <c r="O263" s="1"/>
      <c r="P263" s="1"/>
      <c r="Q263" s="1"/>
      <c r="R263" s="1"/>
      <c r="S263" s="41"/>
      <c r="T263" s="41"/>
      <c r="U263" s="41"/>
      <c r="V263" s="41"/>
      <c r="W263" s="41"/>
    </row>
    <row r="264" spans="1:16384" s="56" customFormat="1">
      <c r="A264" s="13" t="s">
        <v>217</v>
      </c>
      <c r="B264" s="13" t="s">
        <v>218</v>
      </c>
      <c r="C264" s="17" t="s">
        <v>10</v>
      </c>
      <c r="D264" s="13" t="s">
        <v>758</v>
      </c>
      <c r="E264" s="13" t="s">
        <v>759</v>
      </c>
      <c r="F264" s="13" t="s">
        <v>120</v>
      </c>
      <c r="G264" s="13" t="s">
        <v>147</v>
      </c>
      <c r="H264" s="13" t="s">
        <v>757</v>
      </c>
      <c r="I264" s="20">
        <v>37471.199999999997</v>
      </c>
      <c r="J264" s="20">
        <v>7494.24</v>
      </c>
      <c r="K264" s="109">
        <v>29976.959999999999</v>
      </c>
      <c r="L264" s="1"/>
      <c r="M264" s="1"/>
      <c r="N264" s="1"/>
      <c r="O264" s="1"/>
      <c r="P264" s="1"/>
      <c r="Q264" s="1"/>
      <c r="R264" s="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/>
      <c r="BU264" s="41"/>
      <c r="BV264" s="41"/>
      <c r="BW264" s="41"/>
      <c r="BX264" s="41"/>
      <c r="BY264" s="41"/>
      <c r="BZ264" s="41"/>
      <c r="CA264" s="41"/>
      <c r="CB264" s="41"/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  <c r="CO264" s="41"/>
      <c r="CP264" s="41"/>
      <c r="CQ264" s="41"/>
      <c r="CR264" s="41"/>
      <c r="CS264" s="41"/>
      <c r="CT264" s="41"/>
      <c r="CU264" s="41"/>
      <c r="CV264" s="41"/>
      <c r="CW264" s="41"/>
      <c r="CX264" s="41"/>
      <c r="CY264" s="41"/>
      <c r="CZ264" s="41"/>
      <c r="DA264" s="41"/>
      <c r="DB264" s="41"/>
      <c r="DC264" s="41"/>
      <c r="DD264" s="41"/>
      <c r="DE264" s="41"/>
      <c r="DF264" s="41"/>
      <c r="DG264" s="41"/>
      <c r="DH264" s="41"/>
      <c r="DI264" s="41"/>
      <c r="DJ264" s="41"/>
      <c r="DK264" s="41"/>
      <c r="DL264" s="41"/>
      <c r="DM264" s="41"/>
      <c r="DN264" s="41"/>
      <c r="DO264" s="41"/>
      <c r="DP264" s="41"/>
      <c r="DQ264" s="41"/>
      <c r="DR264" s="41"/>
      <c r="DS264" s="41"/>
      <c r="DT264" s="41"/>
      <c r="DU264" s="41"/>
      <c r="DV264" s="41"/>
      <c r="DW264" s="41"/>
      <c r="DX264" s="41"/>
      <c r="DY264" s="41"/>
      <c r="DZ264" s="41"/>
      <c r="EA264" s="41"/>
      <c r="EB264" s="41"/>
      <c r="EC264" s="41"/>
      <c r="ED264" s="41"/>
      <c r="EE264" s="41"/>
      <c r="EF264" s="41"/>
      <c r="EG264" s="41"/>
      <c r="EH264" s="41"/>
      <c r="EI264" s="41"/>
      <c r="EJ264" s="41"/>
      <c r="EK264" s="41"/>
      <c r="EL264" s="41"/>
      <c r="EM264" s="41"/>
      <c r="EN264" s="41"/>
      <c r="EO264" s="41"/>
      <c r="EP264" s="41"/>
      <c r="EQ264" s="41"/>
      <c r="ER264" s="41"/>
      <c r="ES264" s="41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/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1"/>
      <c r="GT264" s="41"/>
      <c r="GU264" s="41"/>
      <c r="GV264" s="41"/>
      <c r="GW264" s="41"/>
      <c r="GX264" s="41"/>
      <c r="GY264" s="41"/>
      <c r="GZ264" s="41"/>
      <c r="HA264" s="41"/>
      <c r="HB264" s="41"/>
      <c r="HC264" s="41"/>
      <c r="HD264" s="41"/>
      <c r="HE264" s="41"/>
      <c r="HF264" s="41"/>
      <c r="HG264" s="41"/>
      <c r="HH264" s="41"/>
      <c r="HI264" s="41"/>
      <c r="HJ264" s="41"/>
      <c r="HK264" s="41"/>
      <c r="HL264" s="41"/>
      <c r="HM264" s="41"/>
      <c r="HN264" s="41"/>
      <c r="HO264" s="41"/>
      <c r="HP264" s="41"/>
      <c r="HQ264" s="41"/>
      <c r="HR264" s="41"/>
      <c r="HS264" s="41"/>
      <c r="HT264" s="41"/>
      <c r="HU264" s="41"/>
      <c r="HV264" s="41"/>
      <c r="HW264" s="41"/>
      <c r="HX264" s="41"/>
      <c r="HY264" s="41"/>
      <c r="HZ264" s="41"/>
      <c r="IA264" s="41"/>
      <c r="IB264" s="41"/>
      <c r="IC264" s="41"/>
      <c r="ID264" s="41"/>
      <c r="IE264" s="41"/>
      <c r="IF264" s="41"/>
      <c r="IG264" s="41"/>
      <c r="IH264" s="41"/>
      <c r="II264" s="41"/>
      <c r="IJ264" s="41"/>
      <c r="IK264" s="41"/>
      <c r="IL264" s="41"/>
      <c r="IM264" s="41"/>
      <c r="IN264" s="41"/>
      <c r="IO264" s="41"/>
      <c r="IP264" s="41"/>
      <c r="IQ264" s="41"/>
      <c r="IR264" s="41"/>
      <c r="IS264" s="41"/>
      <c r="IT264" s="41"/>
      <c r="IU264" s="41"/>
      <c r="IV264" s="41"/>
      <c r="IW264" s="41"/>
      <c r="IX264" s="41"/>
    </row>
    <row r="265" spans="1:16384" s="56" customFormat="1">
      <c r="A265" s="13" t="s">
        <v>217</v>
      </c>
      <c r="B265" s="13" t="s">
        <v>218</v>
      </c>
      <c r="C265" s="92">
        <v>40908</v>
      </c>
      <c r="D265" s="3" t="s">
        <v>760</v>
      </c>
      <c r="E265" s="3" t="s">
        <v>761</v>
      </c>
      <c r="F265" s="7">
        <v>40908</v>
      </c>
      <c r="G265" s="3"/>
      <c r="H265" s="3" t="s">
        <v>762</v>
      </c>
      <c r="I265" s="2">
        <v>398157</v>
      </c>
      <c r="J265" s="2">
        <v>79631.399999999994</v>
      </c>
      <c r="K265" s="105">
        <v>318525.59999999998</v>
      </c>
      <c r="L265" s="3"/>
      <c r="M265" s="3"/>
      <c r="N265" s="1"/>
      <c r="O265" s="1"/>
      <c r="P265" s="60"/>
      <c r="Q265" s="1"/>
      <c r="R265" s="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  <c r="CX265" s="41"/>
      <c r="CY265" s="41"/>
      <c r="CZ265" s="41"/>
      <c r="DA265" s="41"/>
      <c r="DB265" s="41"/>
      <c r="DC265" s="41"/>
      <c r="DD265" s="41"/>
      <c r="DE265" s="41"/>
      <c r="DF265" s="41"/>
      <c r="DG265" s="41"/>
      <c r="DH265" s="41"/>
      <c r="DI265" s="41"/>
      <c r="DJ265" s="41"/>
      <c r="DK265" s="41"/>
      <c r="DL265" s="41"/>
      <c r="DM265" s="41"/>
      <c r="DN265" s="41"/>
      <c r="DO265" s="41"/>
      <c r="DP265" s="41"/>
      <c r="DQ265" s="41"/>
      <c r="DR265" s="41"/>
      <c r="DS265" s="41"/>
      <c r="DT265" s="41"/>
      <c r="DU265" s="41"/>
      <c r="DV265" s="41"/>
      <c r="DW265" s="41"/>
      <c r="DX265" s="41"/>
      <c r="DY265" s="41"/>
      <c r="DZ265" s="41"/>
      <c r="EA265" s="41"/>
      <c r="EB265" s="41"/>
      <c r="EC265" s="41"/>
      <c r="ED265" s="41"/>
      <c r="EE265" s="41"/>
      <c r="EF265" s="41"/>
      <c r="EG265" s="41"/>
      <c r="EH265" s="41"/>
      <c r="EI265" s="41"/>
      <c r="EJ265" s="41"/>
      <c r="EK265" s="41"/>
      <c r="EL265" s="41"/>
      <c r="EM265" s="41"/>
      <c r="EN265" s="41"/>
      <c r="EO265" s="41"/>
      <c r="EP265" s="41"/>
      <c r="EQ265" s="41"/>
      <c r="ER265" s="41"/>
      <c r="ES265" s="41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  <c r="IW265" s="41"/>
      <c r="IX265" s="41"/>
    </row>
    <row r="266" spans="1:16384" s="56" customFormat="1">
      <c r="A266" s="13" t="s">
        <v>217</v>
      </c>
      <c r="B266" s="13" t="s">
        <v>218</v>
      </c>
      <c r="C266" s="17" t="s">
        <v>10</v>
      </c>
      <c r="D266" s="13" t="s">
        <v>763</v>
      </c>
      <c r="E266" s="13" t="s">
        <v>764</v>
      </c>
      <c r="F266" s="13" t="s">
        <v>27</v>
      </c>
      <c r="G266" s="13" t="s">
        <v>155</v>
      </c>
      <c r="H266" s="13" t="s">
        <v>765</v>
      </c>
      <c r="I266" s="20">
        <v>91104.5</v>
      </c>
      <c r="J266" s="20">
        <v>18220.900000000001</v>
      </c>
      <c r="K266" s="109">
        <v>72883.600000000006</v>
      </c>
      <c r="L266" s="1"/>
      <c r="M266" s="1"/>
      <c r="N266" s="1"/>
      <c r="O266" s="1"/>
      <c r="P266" s="1"/>
      <c r="Q266" s="1"/>
      <c r="R266" s="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/>
      <c r="BU266" s="41"/>
      <c r="BV266" s="41"/>
      <c r="BW266" s="41"/>
      <c r="BX266" s="41"/>
      <c r="BY266" s="41"/>
      <c r="BZ266" s="41"/>
      <c r="CA266" s="41"/>
      <c r="CB266" s="41"/>
      <c r="CC266" s="41"/>
      <c r="CD266" s="41"/>
      <c r="CE266" s="41"/>
      <c r="CF266" s="41"/>
      <c r="CG266" s="41"/>
      <c r="CH266" s="41"/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  <c r="CU266" s="41"/>
      <c r="CV266" s="41"/>
      <c r="CW266" s="41"/>
      <c r="CX266" s="41"/>
      <c r="CY266" s="41"/>
      <c r="CZ266" s="41"/>
      <c r="DA266" s="41"/>
      <c r="DB266" s="41"/>
      <c r="DC266" s="41"/>
      <c r="DD266" s="41"/>
      <c r="DE266" s="41"/>
      <c r="DF266" s="41"/>
      <c r="DG266" s="41"/>
      <c r="DH266" s="41"/>
      <c r="DI266" s="41"/>
      <c r="DJ266" s="41"/>
      <c r="DK266" s="41"/>
      <c r="DL266" s="41"/>
      <c r="DM266" s="41"/>
      <c r="DN266" s="41"/>
      <c r="DO266" s="41"/>
      <c r="DP266" s="41"/>
      <c r="DQ266" s="41"/>
      <c r="DR266" s="41"/>
      <c r="DS266" s="41"/>
      <c r="DT266" s="41"/>
      <c r="DU266" s="41"/>
      <c r="DV266" s="41"/>
      <c r="DW266" s="41"/>
      <c r="DX266" s="41"/>
      <c r="DY266" s="41"/>
      <c r="DZ266" s="41"/>
      <c r="EA266" s="41"/>
      <c r="EB266" s="41"/>
      <c r="EC266" s="41"/>
      <c r="ED266" s="41"/>
      <c r="EE266" s="41"/>
      <c r="EF266" s="41"/>
      <c r="EG266" s="41"/>
      <c r="EH266" s="41"/>
      <c r="EI266" s="41"/>
      <c r="EJ266" s="41"/>
      <c r="EK266" s="41"/>
      <c r="EL266" s="41"/>
      <c r="EM266" s="41"/>
      <c r="EN266" s="41"/>
      <c r="EO266" s="41"/>
      <c r="EP266" s="41"/>
      <c r="EQ266" s="41"/>
      <c r="ER266" s="41"/>
      <c r="ES266" s="41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/>
      <c r="IA266" s="41"/>
      <c r="IB266" s="41"/>
      <c r="IC266" s="41"/>
      <c r="ID266" s="41"/>
      <c r="IE266" s="41"/>
      <c r="IF266" s="41"/>
      <c r="IG266" s="41"/>
      <c r="IH266" s="41"/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  <c r="IW266" s="41"/>
      <c r="IX266" s="41"/>
    </row>
    <row r="267" spans="1:16384" s="41" customFormat="1">
      <c r="A267" s="3" t="s">
        <v>217</v>
      </c>
      <c r="B267" s="3" t="s">
        <v>218</v>
      </c>
      <c r="C267" s="123" t="s">
        <v>15</v>
      </c>
      <c r="D267" s="30" t="s">
        <v>1624</v>
      </c>
      <c r="E267" s="30" t="s">
        <v>1625</v>
      </c>
      <c r="F267" s="30" t="s">
        <v>1626</v>
      </c>
      <c r="G267" s="30" t="s">
        <v>1627</v>
      </c>
      <c r="H267" s="30" t="s">
        <v>1628</v>
      </c>
      <c r="I267" s="76">
        <v>14985</v>
      </c>
      <c r="J267" s="76">
        <v>2997</v>
      </c>
      <c r="K267" s="115">
        <f t="shared" ref="K267:K277" si="0">I267-J267</f>
        <v>11988</v>
      </c>
      <c r="L267" s="76"/>
      <c r="M267" s="76"/>
      <c r="N267" s="76"/>
      <c r="O267" s="76"/>
      <c r="P267" s="76"/>
      <c r="Q267" s="76"/>
      <c r="R267" s="76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  <c r="CC267" s="30"/>
      <c r="CD267" s="30"/>
      <c r="CE267" s="30"/>
      <c r="CF267" s="30"/>
      <c r="CG267" s="30"/>
      <c r="CH267" s="30"/>
      <c r="CI267" s="30"/>
      <c r="CJ267" s="30"/>
      <c r="CK267" s="30"/>
      <c r="CL267" s="30"/>
      <c r="CM267" s="30"/>
      <c r="CN267" s="30"/>
      <c r="CO267" s="30"/>
      <c r="CP267" s="30"/>
      <c r="CQ267" s="30"/>
      <c r="CR267" s="30"/>
      <c r="CS267" s="30"/>
      <c r="CT267" s="30"/>
      <c r="CU267" s="30"/>
      <c r="CV267" s="30"/>
      <c r="CW267" s="30"/>
      <c r="CX267" s="30"/>
      <c r="CY267" s="30"/>
      <c r="CZ267" s="30"/>
      <c r="DA267" s="30"/>
      <c r="DB267" s="30"/>
      <c r="DC267" s="30"/>
      <c r="DD267" s="30"/>
      <c r="DE267" s="30"/>
      <c r="DF267" s="30"/>
      <c r="DG267" s="30"/>
      <c r="DH267" s="30"/>
      <c r="DI267" s="30"/>
      <c r="DJ267" s="30"/>
      <c r="DK267" s="30"/>
      <c r="DL267" s="30"/>
      <c r="DM267" s="30"/>
      <c r="DN267" s="30"/>
      <c r="DO267" s="30"/>
      <c r="DP267" s="30"/>
      <c r="DQ267" s="30"/>
      <c r="DR267" s="30"/>
      <c r="DS267" s="30"/>
      <c r="DT267" s="30"/>
      <c r="DU267" s="30"/>
      <c r="DV267" s="30"/>
      <c r="DW267" s="30"/>
      <c r="DX267" s="30"/>
      <c r="DY267" s="30"/>
      <c r="DZ267" s="30"/>
      <c r="EA267" s="30"/>
      <c r="EB267" s="30"/>
      <c r="EC267" s="30"/>
      <c r="ED267" s="30"/>
      <c r="EE267" s="30"/>
      <c r="EF267" s="30"/>
      <c r="EG267" s="30"/>
      <c r="EH267" s="30"/>
      <c r="EI267" s="30"/>
      <c r="EJ267" s="30"/>
      <c r="EK267" s="30"/>
      <c r="EL267" s="30"/>
      <c r="EM267" s="30"/>
      <c r="EN267" s="30"/>
      <c r="EO267" s="30"/>
      <c r="EP267" s="30"/>
      <c r="EQ267" s="30"/>
      <c r="ER267" s="30"/>
      <c r="ES267" s="30"/>
      <c r="ET267" s="30"/>
      <c r="EU267" s="30"/>
      <c r="EV267" s="30"/>
      <c r="EW267" s="30"/>
      <c r="EX267" s="30"/>
      <c r="EY267" s="30"/>
      <c r="EZ267" s="30"/>
      <c r="FA267" s="30"/>
      <c r="FB267" s="30"/>
      <c r="FC267" s="30"/>
      <c r="FD267" s="30"/>
      <c r="FE267" s="30"/>
      <c r="FF267" s="30"/>
      <c r="FG267" s="30"/>
      <c r="FH267" s="30"/>
      <c r="FI267" s="30"/>
      <c r="FJ267" s="30"/>
      <c r="FK267" s="30"/>
      <c r="FL267" s="30"/>
      <c r="FM267" s="30"/>
      <c r="FN267" s="30"/>
      <c r="FO267" s="30"/>
      <c r="FP267" s="30"/>
      <c r="FQ267" s="30"/>
      <c r="FR267" s="30"/>
      <c r="FS267" s="30"/>
      <c r="FT267" s="30"/>
      <c r="FU267" s="30"/>
      <c r="FV267" s="30"/>
      <c r="FW267" s="30"/>
      <c r="FX267" s="30"/>
      <c r="FY267" s="30"/>
      <c r="FZ267" s="30"/>
      <c r="GA267" s="30"/>
      <c r="GB267" s="30"/>
      <c r="GC267" s="30"/>
      <c r="GD267" s="30"/>
      <c r="GE267" s="30"/>
      <c r="GF267" s="30"/>
      <c r="GG267" s="30"/>
      <c r="GH267" s="30"/>
      <c r="GI267" s="30"/>
      <c r="GJ267" s="30"/>
      <c r="GK267" s="30"/>
      <c r="GL267" s="30"/>
      <c r="GM267" s="30"/>
      <c r="GN267" s="30"/>
      <c r="GO267" s="30"/>
      <c r="GP267" s="30"/>
      <c r="GQ267" s="30"/>
      <c r="GR267" s="30"/>
      <c r="GS267" s="30"/>
      <c r="GT267" s="30"/>
      <c r="GU267" s="30"/>
      <c r="GV267" s="30"/>
      <c r="GW267" s="30"/>
      <c r="GX267" s="30"/>
      <c r="GY267" s="30"/>
      <c r="GZ267" s="30"/>
      <c r="HA267" s="30"/>
      <c r="HB267" s="30"/>
      <c r="HC267" s="30"/>
      <c r="HD267" s="30"/>
      <c r="HE267" s="30"/>
      <c r="HF267" s="30"/>
      <c r="HG267" s="30"/>
      <c r="HH267" s="30"/>
      <c r="HI267" s="30"/>
      <c r="HJ267" s="30"/>
      <c r="HK267" s="30"/>
      <c r="HL267" s="30"/>
      <c r="HM267" s="30"/>
      <c r="HN267" s="30"/>
      <c r="HO267" s="30"/>
      <c r="HP267" s="30"/>
      <c r="HQ267" s="30"/>
      <c r="HR267" s="30"/>
      <c r="HS267" s="30"/>
      <c r="HT267" s="30"/>
      <c r="HU267" s="30"/>
      <c r="HV267" s="30"/>
      <c r="HW267" s="30"/>
      <c r="HX267" s="30"/>
      <c r="HY267" s="30"/>
      <c r="HZ267" s="30"/>
      <c r="IA267" s="30"/>
      <c r="IB267" s="30"/>
      <c r="IC267" s="30"/>
      <c r="ID267" s="30"/>
      <c r="IE267" s="30"/>
      <c r="IF267" s="30"/>
      <c r="IG267" s="30"/>
      <c r="IH267" s="30"/>
      <c r="II267" s="30"/>
      <c r="IJ267" s="30"/>
      <c r="IK267" s="30"/>
      <c r="IL267" s="30"/>
      <c r="IM267" s="30"/>
      <c r="IN267" s="30"/>
      <c r="IO267" s="30"/>
      <c r="IP267" s="30"/>
      <c r="IQ267" s="30"/>
      <c r="IR267" s="30"/>
      <c r="IS267" s="30"/>
      <c r="IT267" s="30"/>
      <c r="IU267" s="30"/>
      <c r="IV267" s="30"/>
      <c r="IW267" s="30"/>
      <c r="IX267" s="30"/>
      <c r="IY267" s="30"/>
      <c r="IZ267" s="30"/>
      <c r="JA267" s="30"/>
      <c r="JB267" s="30"/>
      <c r="JC267" s="30"/>
      <c r="JD267" s="30"/>
      <c r="JE267" s="30"/>
      <c r="JF267" s="30"/>
      <c r="JG267" s="30"/>
      <c r="JH267" s="30"/>
      <c r="JI267" s="30"/>
      <c r="JJ267" s="30"/>
      <c r="JK267" s="30"/>
      <c r="JL267" s="30"/>
      <c r="JM267" s="30"/>
      <c r="JN267" s="30"/>
      <c r="JO267" s="30"/>
      <c r="JP267" s="30"/>
      <c r="JQ267" s="30"/>
      <c r="JR267" s="30"/>
      <c r="JS267" s="30"/>
      <c r="JT267" s="30"/>
      <c r="JU267" s="30"/>
      <c r="JV267" s="30"/>
      <c r="JW267" s="30"/>
      <c r="JX267" s="30"/>
      <c r="JY267" s="30"/>
      <c r="JZ267" s="30"/>
      <c r="KA267" s="30"/>
      <c r="KB267" s="30"/>
      <c r="KC267" s="30"/>
      <c r="KD267" s="30"/>
      <c r="KE267" s="30"/>
      <c r="KF267" s="30"/>
      <c r="KG267" s="30"/>
      <c r="KH267" s="30"/>
      <c r="KI267" s="30"/>
      <c r="KJ267" s="30"/>
      <c r="KK267" s="30"/>
      <c r="KL267" s="30"/>
      <c r="KM267" s="30"/>
      <c r="KN267" s="30"/>
      <c r="KO267" s="30"/>
      <c r="KP267" s="30"/>
      <c r="KQ267" s="30"/>
      <c r="KR267" s="30"/>
      <c r="KS267" s="30"/>
      <c r="KT267" s="30"/>
      <c r="KU267" s="30"/>
      <c r="KV267" s="30"/>
      <c r="KW267" s="30"/>
      <c r="KX267" s="30"/>
      <c r="KY267" s="30"/>
      <c r="KZ267" s="30"/>
      <c r="LA267" s="30"/>
      <c r="LB267" s="30"/>
      <c r="LC267" s="30"/>
      <c r="LD267" s="30"/>
      <c r="LE267" s="30"/>
      <c r="LF267" s="30"/>
      <c r="LG267" s="30"/>
      <c r="LH267" s="30"/>
      <c r="LI267" s="30"/>
      <c r="LJ267" s="30"/>
      <c r="LK267" s="30"/>
      <c r="LL267" s="30"/>
      <c r="LM267" s="30"/>
      <c r="LN267" s="30"/>
      <c r="LO267" s="30"/>
      <c r="LP267" s="30"/>
      <c r="LQ267" s="30"/>
      <c r="LR267" s="30"/>
      <c r="LS267" s="30"/>
      <c r="LT267" s="30"/>
      <c r="LU267" s="30"/>
      <c r="LV267" s="30"/>
      <c r="LW267" s="30"/>
      <c r="LX267" s="30"/>
      <c r="LY267" s="30"/>
      <c r="LZ267" s="30"/>
      <c r="MA267" s="30"/>
      <c r="MB267" s="30"/>
      <c r="MC267" s="30"/>
      <c r="MD267" s="30"/>
      <c r="ME267" s="30"/>
      <c r="MF267" s="30"/>
      <c r="MG267" s="30"/>
      <c r="MH267" s="30"/>
      <c r="MI267" s="30"/>
      <c r="MJ267" s="30"/>
      <c r="MK267" s="30"/>
      <c r="ML267" s="30"/>
      <c r="MM267" s="30"/>
      <c r="MN267" s="30"/>
      <c r="MO267" s="30"/>
      <c r="MP267" s="30"/>
      <c r="MQ267" s="30"/>
      <c r="MR267" s="30"/>
      <c r="MS267" s="30"/>
      <c r="MT267" s="30"/>
      <c r="MU267" s="30"/>
      <c r="MV267" s="30"/>
      <c r="MW267" s="30"/>
      <c r="MX267" s="30"/>
      <c r="MY267" s="30"/>
      <c r="MZ267" s="30"/>
      <c r="NA267" s="30"/>
      <c r="NB267" s="30"/>
      <c r="NC267" s="30"/>
      <c r="ND267" s="30"/>
      <c r="NE267" s="30"/>
      <c r="NF267" s="30"/>
      <c r="NG267" s="30"/>
      <c r="NH267" s="30"/>
      <c r="NI267" s="30"/>
      <c r="NJ267" s="30"/>
      <c r="NK267" s="30"/>
      <c r="NL267" s="30"/>
      <c r="NM267" s="30"/>
      <c r="NN267" s="30"/>
      <c r="NO267" s="30"/>
      <c r="NP267" s="30"/>
      <c r="NQ267" s="30"/>
      <c r="NR267" s="30"/>
      <c r="NS267" s="30"/>
      <c r="NT267" s="30"/>
      <c r="NU267" s="30"/>
      <c r="NV267" s="30"/>
      <c r="NW267" s="30"/>
      <c r="NX267" s="30"/>
      <c r="NY267" s="30"/>
      <c r="NZ267" s="30"/>
      <c r="OA267" s="30"/>
      <c r="OB267" s="30"/>
      <c r="OC267" s="30"/>
      <c r="OD267" s="30"/>
      <c r="OE267" s="30"/>
      <c r="OF267" s="30"/>
      <c r="OG267" s="30"/>
      <c r="OH267" s="30"/>
      <c r="OI267" s="30"/>
      <c r="OJ267" s="30"/>
      <c r="OK267" s="30"/>
      <c r="OL267" s="30"/>
      <c r="OM267" s="30"/>
      <c r="ON267" s="30"/>
      <c r="OO267" s="30"/>
      <c r="OP267" s="30"/>
      <c r="OQ267" s="30"/>
      <c r="OR267" s="30"/>
      <c r="OS267" s="30"/>
      <c r="OT267" s="30"/>
      <c r="OU267" s="30"/>
      <c r="OV267" s="30"/>
      <c r="OW267" s="30"/>
      <c r="OX267" s="30"/>
      <c r="OY267" s="30"/>
      <c r="OZ267" s="30"/>
      <c r="PA267" s="30"/>
      <c r="PB267" s="30"/>
      <c r="PC267" s="30"/>
      <c r="PD267" s="30"/>
      <c r="PE267" s="30"/>
      <c r="PF267" s="30"/>
      <c r="PG267" s="30"/>
      <c r="PH267" s="30"/>
      <c r="PI267" s="30"/>
      <c r="PJ267" s="30"/>
      <c r="PK267" s="30"/>
      <c r="PL267" s="30"/>
      <c r="PM267" s="30"/>
      <c r="PN267" s="30"/>
      <c r="PO267" s="30"/>
      <c r="PP267" s="30"/>
      <c r="PQ267" s="30"/>
      <c r="PR267" s="30"/>
      <c r="PS267" s="30"/>
      <c r="PT267" s="30"/>
      <c r="PU267" s="30"/>
      <c r="PV267" s="30"/>
      <c r="PW267" s="30"/>
      <c r="PX267" s="30"/>
      <c r="PY267" s="30"/>
      <c r="PZ267" s="30"/>
      <c r="QA267" s="30"/>
      <c r="QB267" s="30"/>
      <c r="QC267" s="30"/>
      <c r="QD267" s="30"/>
      <c r="QE267" s="30"/>
      <c r="QF267" s="30"/>
      <c r="QG267" s="30"/>
      <c r="QH267" s="30"/>
      <c r="QI267" s="30"/>
      <c r="QJ267" s="30"/>
      <c r="QK267" s="30"/>
      <c r="QL267" s="30"/>
      <c r="QM267" s="30"/>
      <c r="QN267" s="30"/>
      <c r="QO267" s="30"/>
      <c r="QP267" s="30"/>
      <c r="QQ267" s="30"/>
      <c r="QR267" s="30"/>
      <c r="QS267" s="30"/>
      <c r="QT267" s="30"/>
      <c r="QU267" s="30"/>
      <c r="QV267" s="30"/>
      <c r="QW267" s="30"/>
      <c r="QX267" s="30"/>
      <c r="QY267" s="30"/>
      <c r="QZ267" s="30"/>
      <c r="RA267" s="30"/>
      <c r="RB267" s="30"/>
      <c r="RC267" s="30"/>
      <c r="RD267" s="30"/>
      <c r="RE267" s="30"/>
      <c r="RF267" s="30"/>
      <c r="RG267" s="30"/>
      <c r="RH267" s="30"/>
      <c r="RI267" s="30"/>
      <c r="RJ267" s="30"/>
      <c r="RK267" s="30"/>
      <c r="RL267" s="30"/>
      <c r="RM267" s="30"/>
      <c r="RN267" s="30"/>
      <c r="RO267" s="30"/>
      <c r="RP267" s="30"/>
      <c r="RQ267" s="30"/>
      <c r="RR267" s="30"/>
      <c r="RS267" s="30"/>
      <c r="RT267" s="30"/>
      <c r="RU267" s="30"/>
      <c r="RV267" s="30"/>
      <c r="RW267" s="30"/>
      <c r="RX267" s="30"/>
      <c r="RY267" s="30"/>
      <c r="RZ267" s="30"/>
      <c r="SA267" s="30"/>
      <c r="SB267" s="30"/>
      <c r="SC267" s="30"/>
      <c r="SD267" s="30"/>
      <c r="SE267" s="30"/>
      <c r="SF267" s="30"/>
      <c r="SG267" s="30"/>
      <c r="SH267" s="30"/>
      <c r="SI267" s="30"/>
      <c r="SJ267" s="30"/>
      <c r="SK267" s="30"/>
      <c r="SL267" s="30"/>
      <c r="SM267" s="30"/>
      <c r="SN267" s="30"/>
      <c r="SO267" s="30"/>
      <c r="SP267" s="30"/>
      <c r="SQ267" s="30"/>
      <c r="SR267" s="30"/>
      <c r="SS267" s="30"/>
      <c r="ST267" s="30"/>
      <c r="SU267" s="30"/>
      <c r="SV267" s="30"/>
      <c r="SW267" s="30"/>
      <c r="SX267" s="30"/>
      <c r="SY267" s="30"/>
      <c r="SZ267" s="30"/>
      <c r="TA267" s="30"/>
      <c r="TB267" s="30"/>
      <c r="TC267" s="30"/>
      <c r="TD267" s="30"/>
      <c r="TE267" s="30"/>
      <c r="TF267" s="30"/>
      <c r="TG267" s="30"/>
      <c r="TH267" s="30"/>
      <c r="TI267" s="30"/>
      <c r="TJ267" s="30"/>
      <c r="TK267" s="30"/>
      <c r="TL267" s="30"/>
      <c r="TM267" s="30"/>
      <c r="TN267" s="30"/>
      <c r="TO267" s="30"/>
      <c r="TP267" s="30"/>
      <c r="TQ267" s="30"/>
      <c r="TR267" s="30"/>
      <c r="TS267" s="30"/>
      <c r="TT267" s="30"/>
      <c r="TU267" s="30"/>
      <c r="TV267" s="30"/>
      <c r="TW267" s="30"/>
      <c r="TX267" s="30"/>
      <c r="TY267" s="30"/>
      <c r="TZ267" s="30"/>
      <c r="UA267" s="30"/>
      <c r="UB267" s="30"/>
      <c r="UC267" s="30"/>
      <c r="UD267" s="30"/>
      <c r="UE267" s="30"/>
      <c r="UF267" s="30"/>
      <c r="UG267" s="30"/>
      <c r="UH267" s="30"/>
      <c r="UI267" s="30"/>
      <c r="UJ267" s="30"/>
      <c r="UK267" s="30"/>
      <c r="UL267" s="30"/>
      <c r="UM267" s="30"/>
      <c r="UN267" s="30"/>
      <c r="UO267" s="30"/>
      <c r="UP267" s="30"/>
      <c r="UQ267" s="30"/>
      <c r="UR267" s="30"/>
      <c r="US267" s="30"/>
      <c r="UT267" s="30"/>
      <c r="UU267" s="30"/>
      <c r="UV267" s="30"/>
      <c r="UW267" s="30"/>
      <c r="UX267" s="30"/>
      <c r="UY267" s="30"/>
      <c r="UZ267" s="30"/>
      <c r="VA267" s="30"/>
      <c r="VB267" s="30"/>
      <c r="VC267" s="30"/>
      <c r="VD267" s="30"/>
      <c r="VE267" s="30"/>
      <c r="VF267" s="30"/>
      <c r="VG267" s="30"/>
      <c r="VH267" s="30"/>
      <c r="VI267" s="30"/>
      <c r="VJ267" s="30"/>
      <c r="VK267" s="30"/>
      <c r="VL267" s="30"/>
      <c r="VM267" s="30"/>
      <c r="VN267" s="30"/>
      <c r="VO267" s="30"/>
      <c r="VP267" s="30"/>
      <c r="VQ267" s="30"/>
      <c r="VR267" s="30"/>
      <c r="VS267" s="30"/>
      <c r="VT267" s="30"/>
      <c r="VU267" s="30"/>
      <c r="VV267" s="30"/>
      <c r="VW267" s="30"/>
      <c r="VX267" s="30"/>
      <c r="VY267" s="30"/>
      <c r="VZ267" s="30"/>
      <c r="WA267" s="30"/>
      <c r="WB267" s="30"/>
      <c r="WC267" s="30"/>
      <c r="WD267" s="30"/>
      <c r="WE267" s="30"/>
      <c r="WF267" s="30"/>
      <c r="WG267" s="30"/>
      <c r="WH267" s="30"/>
      <c r="WI267" s="30"/>
      <c r="WJ267" s="30"/>
      <c r="WK267" s="30"/>
      <c r="WL267" s="30"/>
      <c r="WM267" s="30"/>
      <c r="WN267" s="30"/>
      <c r="WO267" s="30"/>
      <c r="WP267" s="30"/>
      <c r="WQ267" s="30"/>
      <c r="WR267" s="30"/>
      <c r="WS267" s="30"/>
      <c r="WT267" s="30"/>
      <c r="WU267" s="30"/>
      <c r="WV267" s="30"/>
      <c r="WW267" s="30"/>
      <c r="WX267" s="30"/>
      <c r="WY267" s="30"/>
      <c r="WZ267" s="30"/>
      <c r="XA267" s="30"/>
      <c r="XB267" s="30"/>
      <c r="XC267" s="30"/>
      <c r="XD267" s="30"/>
      <c r="XE267" s="30"/>
      <c r="XF267" s="30"/>
      <c r="XG267" s="30"/>
      <c r="XH267" s="30"/>
      <c r="XI267" s="30"/>
      <c r="XJ267" s="30"/>
      <c r="XK267" s="30"/>
      <c r="XL267" s="30"/>
      <c r="XM267" s="30"/>
      <c r="XN267" s="30"/>
      <c r="XO267" s="30"/>
      <c r="XP267" s="30"/>
      <c r="XQ267" s="30"/>
      <c r="XR267" s="30"/>
      <c r="XS267" s="30"/>
      <c r="XT267" s="30"/>
      <c r="XU267" s="30"/>
      <c r="XV267" s="30"/>
      <c r="XW267" s="30"/>
      <c r="XX267" s="30"/>
      <c r="XY267" s="30"/>
      <c r="XZ267" s="30"/>
      <c r="YA267" s="30"/>
      <c r="YB267" s="30"/>
      <c r="YC267" s="30"/>
      <c r="YD267" s="30"/>
      <c r="YE267" s="30"/>
      <c r="YF267" s="30"/>
      <c r="YG267" s="30"/>
      <c r="YH267" s="30"/>
      <c r="YI267" s="30"/>
      <c r="YJ267" s="30"/>
      <c r="YK267" s="30"/>
      <c r="YL267" s="30"/>
      <c r="YM267" s="30"/>
      <c r="YN267" s="30"/>
      <c r="YO267" s="30"/>
      <c r="YP267" s="30"/>
      <c r="YQ267" s="30"/>
      <c r="YR267" s="30"/>
      <c r="YS267" s="30"/>
      <c r="YT267" s="30"/>
      <c r="YU267" s="30"/>
      <c r="YV267" s="30"/>
      <c r="YW267" s="30"/>
      <c r="YX267" s="30"/>
      <c r="YY267" s="30"/>
      <c r="YZ267" s="30"/>
      <c r="ZA267" s="30"/>
      <c r="ZB267" s="30"/>
      <c r="ZC267" s="30"/>
      <c r="ZD267" s="30"/>
      <c r="ZE267" s="30"/>
      <c r="ZF267" s="30"/>
      <c r="ZG267" s="30"/>
      <c r="ZH267" s="30"/>
      <c r="ZI267" s="30"/>
      <c r="ZJ267" s="30"/>
      <c r="ZK267" s="30"/>
      <c r="ZL267" s="30"/>
      <c r="ZM267" s="30"/>
      <c r="ZN267" s="30"/>
      <c r="ZO267" s="30"/>
      <c r="ZP267" s="30"/>
      <c r="ZQ267" s="30"/>
      <c r="ZR267" s="30"/>
      <c r="ZS267" s="30"/>
      <c r="ZT267" s="30"/>
      <c r="ZU267" s="30"/>
      <c r="ZV267" s="30"/>
      <c r="ZW267" s="30"/>
      <c r="ZX267" s="30"/>
      <c r="ZY267" s="30"/>
      <c r="ZZ267" s="30"/>
      <c r="AAA267" s="30"/>
      <c r="AAB267" s="30"/>
      <c r="AAC267" s="30"/>
      <c r="AAD267" s="30"/>
      <c r="AAE267" s="30"/>
      <c r="AAF267" s="30"/>
      <c r="AAG267" s="30"/>
      <c r="AAH267" s="30"/>
      <c r="AAI267" s="30"/>
      <c r="AAJ267" s="30"/>
      <c r="AAK267" s="30"/>
      <c r="AAL267" s="30"/>
      <c r="AAM267" s="30"/>
      <c r="AAN267" s="30"/>
      <c r="AAO267" s="30"/>
      <c r="AAP267" s="30"/>
      <c r="AAQ267" s="30"/>
      <c r="AAR267" s="30"/>
      <c r="AAS267" s="30"/>
      <c r="AAT267" s="30"/>
      <c r="AAU267" s="30"/>
      <c r="AAV267" s="30"/>
      <c r="AAW267" s="30"/>
      <c r="AAX267" s="30"/>
      <c r="AAY267" s="30"/>
      <c r="AAZ267" s="30"/>
      <c r="ABA267" s="30"/>
      <c r="ABB267" s="30"/>
      <c r="ABC267" s="30"/>
      <c r="ABD267" s="30"/>
      <c r="ABE267" s="30"/>
      <c r="ABF267" s="30"/>
      <c r="ABG267" s="30"/>
      <c r="ABH267" s="30"/>
      <c r="ABI267" s="30"/>
      <c r="ABJ267" s="30"/>
      <c r="ABK267" s="30"/>
      <c r="ABL267" s="30"/>
      <c r="ABM267" s="30"/>
      <c r="ABN267" s="30"/>
      <c r="ABO267" s="30"/>
      <c r="ABP267" s="30"/>
      <c r="ABQ267" s="30"/>
      <c r="ABR267" s="30"/>
      <c r="ABS267" s="30"/>
      <c r="ABT267" s="30"/>
      <c r="ABU267" s="30"/>
      <c r="ABV267" s="30"/>
      <c r="ABW267" s="30"/>
      <c r="ABX267" s="30"/>
      <c r="ABY267" s="30"/>
      <c r="ABZ267" s="30"/>
      <c r="ACA267" s="30"/>
      <c r="ACB267" s="30"/>
      <c r="ACC267" s="30"/>
      <c r="ACD267" s="30"/>
      <c r="ACE267" s="30"/>
      <c r="ACF267" s="30"/>
      <c r="ACG267" s="30"/>
      <c r="ACH267" s="30"/>
      <c r="ACI267" s="30"/>
      <c r="ACJ267" s="30"/>
      <c r="ACK267" s="30"/>
      <c r="ACL267" s="30"/>
      <c r="ACM267" s="30"/>
      <c r="ACN267" s="30"/>
      <c r="ACO267" s="30"/>
      <c r="ACP267" s="30"/>
      <c r="ACQ267" s="30"/>
      <c r="ACR267" s="30"/>
      <c r="ACS267" s="30"/>
      <c r="ACT267" s="30"/>
      <c r="ACU267" s="30"/>
      <c r="ACV267" s="30"/>
      <c r="ACW267" s="30"/>
      <c r="ACX267" s="30"/>
      <c r="ACY267" s="30"/>
      <c r="ACZ267" s="30"/>
      <c r="ADA267" s="30"/>
      <c r="ADB267" s="30"/>
      <c r="ADC267" s="30"/>
      <c r="ADD267" s="30"/>
      <c r="ADE267" s="30"/>
      <c r="ADF267" s="30"/>
      <c r="ADG267" s="30"/>
      <c r="ADH267" s="30"/>
      <c r="ADI267" s="30"/>
      <c r="ADJ267" s="30"/>
      <c r="ADK267" s="30"/>
      <c r="ADL267" s="30"/>
      <c r="ADM267" s="30"/>
      <c r="ADN267" s="30"/>
      <c r="ADO267" s="30"/>
      <c r="ADP267" s="30"/>
      <c r="ADQ267" s="30"/>
      <c r="ADR267" s="30"/>
      <c r="ADS267" s="30"/>
      <c r="ADT267" s="30"/>
      <c r="ADU267" s="30"/>
      <c r="ADV267" s="30"/>
      <c r="ADW267" s="30"/>
      <c r="ADX267" s="30"/>
      <c r="ADY267" s="30"/>
      <c r="ADZ267" s="30"/>
      <c r="AEA267" s="30"/>
      <c r="AEB267" s="30"/>
      <c r="AEC267" s="30"/>
      <c r="AED267" s="30"/>
      <c r="AEE267" s="30"/>
      <c r="AEF267" s="30"/>
      <c r="AEG267" s="30"/>
      <c r="AEH267" s="30"/>
      <c r="AEI267" s="30"/>
      <c r="AEJ267" s="30"/>
      <c r="AEK267" s="30"/>
      <c r="AEL267" s="30"/>
      <c r="AEM267" s="30"/>
      <c r="AEN267" s="30"/>
      <c r="AEO267" s="30"/>
      <c r="AEP267" s="30"/>
      <c r="AEQ267" s="30"/>
      <c r="AER267" s="30"/>
      <c r="AES267" s="30"/>
      <c r="AET267" s="30"/>
      <c r="AEU267" s="30"/>
      <c r="AEV267" s="30"/>
      <c r="AEW267" s="30"/>
      <c r="AEX267" s="30"/>
      <c r="AEY267" s="30"/>
      <c r="AEZ267" s="30"/>
      <c r="AFA267" s="30"/>
      <c r="AFB267" s="30"/>
      <c r="AFC267" s="30"/>
      <c r="AFD267" s="30"/>
      <c r="AFE267" s="30"/>
      <c r="AFF267" s="30"/>
      <c r="AFG267" s="30"/>
      <c r="AFH267" s="30"/>
      <c r="AFI267" s="30"/>
      <c r="AFJ267" s="30"/>
      <c r="AFK267" s="30"/>
      <c r="AFL267" s="30"/>
      <c r="AFM267" s="30"/>
      <c r="AFN267" s="30"/>
      <c r="AFO267" s="30"/>
      <c r="AFP267" s="30"/>
      <c r="AFQ267" s="30"/>
      <c r="AFR267" s="30"/>
      <c r="AFS267" s="30"/>
      <c r="AFT267" s="30"/>
      <c r="AFU267" s="30"/>
      <c r="AFV267" s="30"/>
      <c r="AFW267" s="30"/>
      <c r="AFX267" s="30"/>
      <c r="AFY267" s="30"/>
      <c r="AFZ267" s="30"/>
      <c r="AGA267" s="30"/>
      <c r="AGB267" s="30"/>
      <c r="AGC267" s="30"/>
      <c r="AGD267" s="30"/>
      <c r="AGE267" s="30"/>
      <c r="AGF267" s="30"/>
      <c r="AGG267" s="30"/>
      <c r="AGH267" s="30"/>
      <c r="AGI267" s="30"/>
      <c r="AGJ267" s="30"/>
      <c r="AGK267" s="30"/>
      <c r="AGL267" s="30"/>
      <c r="AGM267" s="30"/>
      <c r="AGN267" s="30"/>
      <c r="AGO267" s="30"/>
      <c r="AGP267" s="30"/>
      <c r="AGQ267" s="30"/>
      <c r="AGR267" s="30"/>
      <c r="AGS267" s="30"/>
      <c r="AGT267" s="30"/>
      <c r="AGU267" s="30"/>
      <c r="AGV267" s="30"/>
      <c r="AGW267" s="30"/>
      <c r="AGX267" s="30"/>
      <c r="AGY267" s="30"/>
      <c r="AGZ267" s="30"/>
      <c r="AHA267" s="30"/>
      <c r="AHB267" s="30"/>
      <c r="AHC267" s="30"/>
      <c r="AHD267" s="30"/>
      <c r="AHE267" s="30"/>
      <c r="AHF267" s="30"/>
      <c r="AHG267" s="30"/>
      <c r="AHH267" s="30"/>
      <c r="AHI267" s="30"/>
      <c r="AHJ267" s="30"/>
      <c r="AHK267" s="30"/>
      <c r="AHL267" s="30"/>
      <c r="AHM267" s="30"/>
      <c r="AHN267" s="30"/>
      <c r="AHO267" s="30"/>
      <c r="AHP267" s="30"/>
      <c r="AHQ267" s="30"/>
      <c r="AHR267" s="30"/>
      <c r="AHS267" s="30"/>
      <c r="AHT267" s="30"/>
      <c r="AHU267" s="30"/>
      <c r="AHV267" s="30"/>
      <c r="AHW267" s="30"/>
      <c r="AHX267" s="30"/>
      <c r="AHY267" s="30"/>
      <c r="AHZ267" s="30"/>
      <c r="AIA267" s="30"/>
      <c r="AIB267" s="30"/>
      <c r="AIC267" s="30"/>
      <c r="AID267" s="30"/>
      <c r="AIE267" s="30"/>
      <c r="AIF267" s="30"/>
      <c r="AIG267" s="30"/>
      <c r="AIH267" s="30"/>
      <c r="AII267" s="30"/>
      <c r="AIJ267" s="30"/>
      <c r="AIK267" s="30"/>
      <c r="AIL267" s="30"/>
      <c r="AIM267" s="30"/>
      <c r="AIN267" s="30"/>
      <c r="AIO267" s="30"/>
      <c r="AIP267" s="30"/>
      <c r="AIQ267" s="30"/>
      <c r="AIR267" s="30"/>
      <c r="AIS267" s="30"/>
      <c r="AIT267" s="30"/>
      <c r="AIU267" s="30"/>
      <c r="AIV267" s="30"/>
      <c r="AIW267" s="30"/>
      <c r="AIX267" s="30"/>
      <c r="AIY267" s="30"/>
      <c r="AIZ267" s="30"/>
      <c r="AJA267" s="30"/>
      <c r="AJB267" s="30"/>
      <c r="AJC267" s="30"/>
      <c r="AJD267" s="30"/>
      <c r="AJE267" s="30"/>
      <c r="AJF267" s="30"/>
      <c r="AJG267" s="30"/>
      <c r="AJH267" s="30"/>
      <c r="AJI267" s="30"/>
      <c r="AJJ267" s="30"/>
      <c r="AJK267" s="30"/>
      <c r="AJL267" s="30"/>
      <c r="AJM267" s="30"/>
      <c r="AJN267" s="30"/>
      <c r="AJO267" s="30"/>
      <c r="AJP267" s="30"/>
      <c r="AJQ267" s="30"/>
      <c r="AJR267" s="30"/>
      <c r="AJS267" s="30"/>
      <c r="AJT267" s="30"/>
      <c r="AJU267" s="30"/>
      <c r="AJV267" s="30"/>
      <c r="AJW267" s="30"/>
      <c r="AJX267" s="30"/>
      <c r="AJY267" s="30"/>
      <c r="AJZ267" s="30"/>
      <c r="AKA267" s="30"/>
      <c r="AKB267" s="30"/>
      <c r="AKC267" s="30"/>
      <c r="AKD267" s="30"/>
      <c r="AKE267" s="30"/>
      <c r="AKF267" s="30"/>
      <c r="AKG267" s="30"/>
      <c r="AKH267" s="30"/>
      <c r="AKI267" s="30"/>
      <c r="AKJ267" s="30"/>
      <c r="AKK267" s="30"/>
      <c r="AKL267" s="30"/>
      <c r="AKM267" s="30"/>
      <c r="AKN267" s="30"/>
      <c r="AKO267" s="30"/>
      <c r="AKP267" s="30"/>
      <c r="AKQ267" s="30"/>
      <c r="AKR267" s="30"/>
      <c r="AKS267" s="30"/>
      <c r="AKT267" s="30"/>
      <c r="AKU267" s="30"/>
      <c r="AKV267" s="30"/>
      <c r="AKW267" s="30"/>
      <c r="AKX267" s="30"/>
      <c r="AKY267" s="30"/>
      <c r="AKZ267" s="30"/>
      <c r="ALA267" s="30"/>
      <c r="ALB267" s="30"/>
      <c r="ALC267" s="30"/>
      <c r="ALD267" s="30"/>
      <c r="ALE267" s="30"/>
      <c r="ALF267" s="30"/>
      <c r="ALG267" s="30"/>
      <c r="ALH267" s="30"/>
      <c r="ALI267" s="30"/>
      <c r="ALJ267" s="30"/>
      <c r="ALK267" s="30"/>
      <c r="ALL267" s="30"/>
      <c r="ALM267" s="30"/>
      <c r="ALN267" s="30"/>
      <c r="ALO267" s="30"/>
      <c r="ALP267" s="30"/>
      <c r="ALQ267" s="30"/>
      <c r="ALR267" s="30"/>
      <c r="ALS267" s="30"/>
      <c r="ALT267" s="30"/>
      <c r="ALU267" s="30"/>
      <c r="ALV267" s="30"/>
      <c r="ALW267" s="30"/>
      <c r="ALX267" s="30"/>
      <c r="ALY267" s="30"/>
      <c r="ALZ267" s="30"/>
      <c r="AMA267" s="30"/>
      <c r="AMB267" s="30"/>
      <c r="AMC267" s="30"/>
      <c r="AMD267" s="30"/>
      <c r="AME267" s="30"/>
      <c r="AMF267" s="30"/>
      <c r="AMG267" s="30"/>
      <c r="AMH267" s="30"/>
      <c r="AMI267" s="30"/>
      <c r="AMJ267" s="30"/>
      <c r="AMK267" s="30"/>
      <c r="AML267" s="30"/>
      <c r="AMM267" s="30"/>
      <c r="AMN267" s="30"/>
      <c r="AMO267" s="30"/>
      <c r="AMP267" s="30"/>
      <c r="AMQ267" s="30"/>
      <c r="AMR267" s="30"/>
      <c r="AMS267" s="30"/>
      <c r="AMT267" s="30"/>
      <c r="AMU267" s="30"/>
      <c r="AMV267" s="30"/>
      <c r="AMW267" s="30"/>
      <c r="AMX267" s="30"/>
      <c r="AMY267" s="30"/>
      <c r="AMZ267" s="30"/>
      <c r="ANA267" s="30"/>
      <c r="ANB267" s="30"/>
      <c r="ANC267" s="30"/>
      <c r="AND267" s="30"/>
      <c r="ANE267" s="30"/>
      <c r="ANF267" s="30"/>
      <c r="ANG267" s="30"/>
      <c r="ANH267" s="30"/>
      <c r="ANI267" s="30"/>
      <c r="ANJ267" s="30"/>
      <c r="ANK267" s="30"/>
      <c r="ANL267" s="30"/>
      <c r="ANM267" s="30"/>
      <c r="ANN267" s="30"/>
      <c r="ANO267" s="30"/>
      <c r="ANP267" s="30"/>
      <c r="ANQ267" s="30"/>
      <c r="ANR267" s="30"/>
      <c r="ANS267" s="30"/>
      <c r="ANT267" s="30"/>
      <c r="ANU267" s="30"/>
      <c r="ANV267" s="30"/>
      <c r="ANW267" s="30"/>
      <c r="ANX267" s="30"/>
      <c r="ANY267" s="30"/>
      <c r="ANZ267" s="30"/>
      <c r="AOA267" s="30"/>
      <c r="AOB267" s="30"/>
      <c r="AOC267" s="30"/>
      <c r="AOD267" s="30"/>
      <c r="AOE267" s="30"/>
      <c r="AOF267" s="30"/>
      <c r="AOG267" s="30"/>
      <c r="AOH267" s="30"/>
      <c r="AOI267" s="30"/>
      <c r="AOJ267" s="30"/>
      <c r="AOK267" s="30"/>
      <c r="AOL267" s="30"/>
      <c r="AOM267" s="30"/>
      <c r="AON267" s="30"/>
      <c r="AOO267" s="30"/>
      <c r="AOP267" s="30"/>
      <c r="AOQ267" s="30"/>
      <c r="AOR267" s="30"/>
      <c r="AOS267" s="30"/>
      <c r="AOT267" s="30"/>
      <c r="AOU267" s="30"/>
      <c r="AOV267" s="30"/>
      <c r="AOW267" s="30"/>
      <c r="AOX267" s="30"/>
      <c r="AOY267" s="30"/>
      <c r="AOZ267" s="30"/>
      <c r="APA267" s="30"/>
      <c r="APB267" s="30"/>
      <c r="APC267" s="30"/>
      <c r="APD267" s="30"/>
      <c r="APE267" s="30"/>
      <c r="APF267" s="30"/>
      <c r="APG267" s="30"/>
      <c r="APH267" s="30"/>
      <c r="API267" s="30"/>
      <c r="APJ267" s="30"/>
      <c r="APK267" s="30"/>
      <c r="APL267" s="30"/>
      <c r="APM267" s="30"/>
      <c r="APN267" s="30"/>
      <c r="APO267" s="30"/>
      <c r="APP267" s="30"/>
      <c r="APQ267" s="30"/>
      <c r="APR267" s="30"/>
      <c r="APS267" s="30"/>
      <c r="APT267" s="30"/>
      <c r="APU267" s="30"/>
      <c r="APV267" s="30"/>
      <c r="APW267" s="30"/>
      <c r="APX267" s="30"/>
      <c r="APY267" s="30"/>
      <c r="APZ267" s="30"/>
      <c r="AQA267" s="30"/>
      <c r="AQB267" s="30"/>
      <c r="AQC267" s="30"/>
      <c r="AQD267" s="30"/>
      <c r="AQE267" s="30"/>
      <c r="AQF267" s="30"/>
      <c r="AQG267" s="30"/>
      <c r="AQH267" s="30"/>
      <c r="AQI267" s="30"/>
      <c r="AQJ267" s="30"/>
      <c r="AQK267" s="30"/>
      <c r="AQL267" s="30"/>
      <c r="AQM267" s="30"/>
      <c r="AQN267" s="30"/>
      <c r="AQO267" s="30"/>
      <c r="AQP267" s="30"/>
      <c r="AQQ267" s="30"/>
      <c r="AQR267" s="30"/>
      <c r="AQS267" s="30"/>
      <c r="AQT267" s="30"/>
      <c r="AQU267" s="30"/>
      <c r="AQV267" s="30"/>
      <c r="AQW267" s="30"/>
      <c r="AQX267" s="30"/>
      <c r="AQY267" s="30"/>
      <c r="AQZ267" s="30"/>
      <c r="ARA267" s="30"/>
      <c r="ARB267" s="30"/>
      <c r="ARC267" s="30"/>
      <c r="ARD267" s="30"/>
      <c r="ARE267" s="30"/>
      <c r="ARF267" s="30"/>
      <c r="ARG267" s="30"/>
      <c r="ARH267" s="30"/>
      <c r="ARI267" s="30"/>
      <c r="ARJ267" s="30"/>
      <c r="ARK267" s="30"/>
      <c r="ARL267" s="30"/>
      <c r="ARM267" s="30"/>
      <c r="ARN267" s="30"/>
      <c r="ARO267" s="30"/>
      <c r="ARP267" s="30"/>
      <c r="ARQ267" s="30"/>
      <c r="ARR267" s="30"/>
      <c r="ARS267" s="30"/>
      <c r="ART267" s="30"/>
      <c r="ARU267" s="30"/>
      <c r="ARV267" s="30"/>
      <c r="ARW267" s="30"/>
      <c r="ARX267" s="30"/>
      <c r="ARY267" s="30"/>
      <c r="ARZ267" s="30"/>
      <c r="ASA267" s="30"/>
      <c r="ASB267" s="30"/>
      <c r="ASC267" s="30"/>
      <c r="ASD267" s="30"/>
      <c r="ASE267" s="30"/>
      <c r="ASF267" s="30"/>
      <c r="ASG267" s="30"/>
      <c r="ASH267" s="30"/>
      <c r="ASI267" s="30"/>
      <c r="ASJ267" s="30"/>
      <c r="ASK267" s="30"/>
      <c r="ASL267" s="30"/>
      <c r="ASM267" s="30"/>
      <c r="ASN267" s="30"/>
      <c r="ASO267" s="30"/>
      <c r="ASP267" s="30"/>
      <c r="ASQ267" s="30"/>
      <c r="ASR267" s="30"/>
      <c r="ASS267" s="30"/>
      <c r="AST267" s="30"/>
      <c r="ASU267" s="30"/>
      <c r="ASV267" s="30"/>
      <c r="ASW267" s="30"/>
      <c r="ASX267" s="30"/>
      <c r="ASY267" s="30"/>
      <c r="ASZ267" s="30"/>
      <c r="ATA267" s="30"/>
      <c r="ATB267" s="30"/>
      <c r="ATC267" s="30"/>
      <c r="ATD267" s="30"/>
      <c r="ATE267" s="30"/>
      <c r="ATF267" s="30"/>
      <c r="ATG267" s="30"/>
      <c r="ATH267" s="30"/>
      <c r="ATI267" s="30"/>
      <c r="ATJ267" s="30"/>
      <c r="ATK267" s="30"/>
      <c r="ATL267" s="30"/>
      <c r="ATM267" s="30"/>
      <c r="ATN267" s="30"/>
      <c r="ATO267" s="30"/>
      <c r="ATP267" s="30"/>
      <c r="ATQ267" s="30"/>
      <c r="ATR267" s="30"/>
      <c r="ATS267" s="30"/>
      <c r="ATT267" s="30"/>
      <c r="ATU267" s="30"/>
      <c r="ATV267" s="30"/>
      <c r="ATW267" s="30"/>
      <c r="ATX267" s="30"/>
      <c r="ATY267" s="30"/>
      <c r="ATZ267" s="30"/>
      <c r="AUA267" s="30"/>
      <c r="AUB267" s="30"/>
      <c r="AUC267" s="30"/>
      <c r="AUD267" s="30"/>
      <c r="AUE267" s="30"/>
      <c r="AUF267" s="30"/>
      <c r="AUG267" s="30"/>
      <c r="AUH267" s="30"/>
      <c r="AUI267" s="30"/>
      <c r="AUJ267" s="30"/>
      <c r="AUK267" s="30"/>
      <c r="AUL267" s="30"/>
      <c r="AUM267" s="30"/>
      <c r="AUN267" s="30"/>
      <c r="AUO267" s="30"/>
      <c r="AUP267" s="30"/>
      <c r="AUQ267" s="30"/>
      <c r="AUR267" s="30"/>
      <c r="AUS267" s="30"/>
      <c r="AUT267" s="30"/>
      <c r="AUU267" s="30"/>
      <c r="AUV267" s="30"/>
      <c r="AUW267" s="30"/>
      <c r="AUX267" s="30"/>
      <c r="AUY267" s="30"/>
      <c r="AUZ267" s="30"/>
      <c r="AVA267" s="30"/>
      <c r="AVB267" s="30"/>
      <c r="AVC267" s="30"/>
      <c r="AVD267" s="30"/>
      <c r="AVE267" s="30"/>
      <c r="AVF267" s="30"/>
      <c r="AVG267" s="30"/>
      <c r="AVH267" s="30"/>
      <c r="AVI267" s="30"/>
      <c r="AVJ267" s="30"/>
      <c r="AVK267" s="30"/>
      <c r="AVL267" s="30"/>
      <c r="AVM267" s="30"/>
      <c r="AVN267" s="30"/>
      <c r="AVO267" s="30"/>
      <c r="AVP267" s="30"/>
      <c r="AVQ267" s="30"/>
      <c r="AVR267" s="30"/>
      <c r="AVS267" s="30"/>
      <c r="AVT267" s="30"/>
      <c r="AVU267" s="30"/>
      <c r="AVV267" s="30"/>
      <c r="AVW267" s="30"/>
      <c r="AVX267" s="30"/>
      <c r="AVY267" s="30"/>
      <c r="AVZ267" s="30"/>
      <c r="AWA267" s="30"/>
      <c r="AWB267" s="30"/>
      <c r="AWC267" s="30"/>
      <c r="AWD267" s="30"/>
      <c r="AWE267" s="30"/>
      <c r="AWF267" s="30"/>
      <c r="AWG267" s="30"/>
      <c r="AWH267" s="30"/>
      <c r="AWI267" s="30"/>
      <c r="AWJ267" s="30"/>
      <c r="AWK267" s="30"/>
      <c r="AWL267" s="30"/>
      <c r="AWM267" s="30"/>
      <c r="AWN267" s="30"/>
      <c r="AWO267" s="30"/>
      <c r="AWP267" s="30"/>
      <c r="AWQ267" s="30"/>
      <c r="AWR267" s="30"/>
      <c r="AWS267" s="30"/>
      <c r="AWT267" s="30"/>
      <c r="AWU267" s="30"/>
      <c r="AWV267" s="30"/>
      <c r="AWW267" s="30"/>
      <c r="AWX267" s="30"/>
      <c r="AWY267" s="30"/>
      <c r="AWZ267" s="30"/>
      <c r="AXA267" s="30"/>
      <c r="AXB267" s="30"/>
      <c r="AXC267" s="30"/>
      <c r="AXD267" s="30"/>
      <c r="AXE267" s="30"/>
      <c r="AXF267" s="30"/>
      <c r="AXG267" s="30"/>
      <c r="AXH267" s="30"/>
      <c r="AXI267" s="30"/>
      <c r="AXJ267" s="30"/>
      <c r="AXK267" s="30"/>
      <c r="AXL267" s="30"/>
      <c r="AXM267" s="30"/>
      <c r="AXN267" s="30"/>
      <c r="AXO267" s="30"/>
      <c r="AXP267" s="30"/>
      <c r="AXQ267" s="30"/>
      <c r="AXR267" s="30"/>
      <c r="AXS267" s="30"/>
      <c r="AXT267" s="30"/>
      <c r="AXU267" s="30"/>
      <c r="AXV267" s="30"/>
      <c r="AXW267" s="30"/>
      <c r="AXX267" s="30"/>
      <c r="AXY267" s="30"/>
      <c r="AXZ267" s="30"/>
      <c r="AYA267" s="30"/>
      <c r="AYB267" s="30"/>
      <c r="AYC267" s="30"/>
      <c r="AYD267" s="30"/>
      <c r="AYE267" s="30"/>
      <c r="AYF267" s="30"/>
      <c r="AYG267" s="30"/>
      <c r="AYH267" s="30"/>
      <c r="AYI267" s="30"/>
      <c r="AYJ267" s="30"/>
      <c r="AYK267" s="30"/>
      <c r="AYL267" s="30"/>
      <c r="AYM267" s="30"/>
      <c r="AYN267" s="30"/>
      <c r="AYO267" s="30"/>
      <c r="AYP267" s="30"/>
      <c r="AYQ267" s="30"/>
      <c r="AYR267" s="30"/>
      <c r="AYS267" s="30"/>
      <c r="AYT267" s="30"/>
      <c r="AYU267" s="30"/>
      <c r="AYV267" s="30"/>
      <c r="AYW267" s="30"/>
      <c r="AYX267" s="30"/>
      <c r="AYY267" s="30"/>
      <c r="AYZ267" s="30"/>
      <c r="AZA267" s="30"/>
      <c r="AZB267" s="30"/>
      <c r="AZC267" s="30"/>
      <c r="AZD267" s="30"/>
      <c r="AZE267" s="30"/>
      <c r="AZF267" s="30"/>
      <c r="AZG267" s="30"/>
      <c r="AZH267" s="30"/>
      <c r="AZI267" s="30"/>
      <c r="AZJ267" s="30"/>
      <c r="AZK267" s="30"/>
      <c r="AZL267" s="30"/>
      <c r="AZM267" s="30"/>
      <c r="AZN267" s="30"/>
      <c r="AZO267" s="30"/>
      <c r="AZP267" s="30"/>
      <c r="AZQ267" s="30"/>
      <c r="AZR267" s="30"/>
      <c r="AZS267" s="30"/>
      <c r="AZT267" s="30"/>
      <c r="AZU267" s="30"/>
      <c r="AZV267" s="30"/>
      <c r="AZW267" s="30"/>
      <c r="AZX267" s="30"/>
      <c r="AZY267" s="30"/>
      <c r="AZZ267" s="30"/>
      <c r="BAA267" s="30"/>
      <c r="BAB267" s="30"/>
      <c r="BAC267" s="30"/>
      <c r="BAD267" s="30"/>
      <c r="BAE267" s="30"/>
      <c r="BAF267" s="30"/>
      <c r="BAG267" s="30"/>
      <c r="BAH267" s="30"/>
      <c r="BAI267" s="30"/>
      <c r="BAJ267" s="30"/>
      <c r="BAK267" s="30"/>
      <c r="BAL267" s="30"/>
      <c r="BAM267" s="30"/>
      <c r="BAN267" s="30"/>
      <c r="BAO267" s="30"/>
      <c r="BAP267" s="30"/>
      <c r="BAQ267" s="30"/>
      <c r="BAR267" s="30"/>
      <c r="BAS267" s="30"/>
      <c r="BAT267" s="30"/>
      <c r="BAU267" s="30"/>
      <c r="BAV267" s="30"/>
      <c r="BAW267" s="30"/>
      <c r="BAX267" s="30"/>
      <c r="BAY267" s="30"/>
      <c r="BAZ267" s="30"/>
      <c r="BBA267" s="30"/>
      <c r="BBB267" s="30"/>
      <c r="BBC267" s="30"/>
      <c r="BBD267" s="30"/>
      <c r="BBE267" s="30"/>
      <c r="BBF267" s="30"/>
      <c r="BBG267" s="30"/>
      <c r="BBH267" s="30"/>
      <c r="BBI267" s="30"/>
      <c r="BBJ267" s="30"/>
      <c r="BBK267" s="30"/>
      <c r="BBL267" s="30"/>
      <c r="BBM267" s="30"/>
      <c r="BBN267" s="30"/>
      <c r="BBO267" s="30"/>
      <c r="BBP267" s="30"/>
      <c r="BBQ267" s="30"/>
      <c r="BBR267" s="30"/>
      <c r="BBS267" s="30"/>
      <c r="BBT267" s="30"/>
      <c r="BBU267" s="30"/>
      <c r="BBV267" s="30"/>
      <c r="BBW267" s="30"/>
      <c r="BBX267" s="30"/>
      <c r="BBY267" s="30"/>
      <c r="BBZ267" s="30"/>
      <c r="BCA267" s="30"/>
      <c r="BCB267" s="30"/>
      <c r="BCC267" s="30"/>
      <c r="BCD267" s="30"/>
      <c r="BCE267" s="30"/>
      <c r="BCF267" s="30"/>
      <c r="BCG267" s="30"/>
      <c r="BCH267" s="30"/>
      <c r="BCI267" s="30"/>
      <c r="BCJ267" s="30"/>
      <c r="BCK267" s="30"/>
      <c r="BCL267" s="30"/>
      <c r="BCM267" s="30"/>
      <c r="BCN267" s="30"/>
      <c r="BCO267" s="30"/>
      <c r="BCP267" s="30"/>
      <c r="BCQ267" s="30"/>
      <c r="BCR267" s="30"/>
      <c r="BCS267" s="30"/>
      <c r="BCT267" s="30"/>
      <c r="BCU267" s="30"/>
      <c r="BCV267" s="30"/>
      <c r="BCW267" s="30"/>
      <c r="BCX267" s="30"/>
      <c r="BCY267" s="30"/>
      <c r="BCZ267" s="30"/>
      <c r="BDA267" s="30"/>
      <c r="BDB267" s="30"/>
      <c r="BDC267" s="30"/>
      <c r="BDD267" s="30"/>
      <c r="BDE267" s="30"/>
      <c r="BDF267" s="30"/>
      <c r="BDG267" s="30"/>
      <c r="BDH267" s="30"/>
      <c r="BDI267" s="30"/>
      <c r="BDJ267" s="30"/>
      <c r="BDK267" s="30"/>
      <c r="BDL267" s="30"/>
      <c r="BDM267" s="30"/>
      <c r="BDN267" s="30"/>
      <c r="BDO267" s="30"/>
      <c r="BDP267" s="30"/>
      <c r="BDQ267" s="30"/>
      <c r="BDR267" s="30"/>
      <c r="BDS267" s="30"/>
      <c r="BDT267" s="30"/>
      <c r="BDU267" s="30"/>
      <c r="BDV267" s="30"/>
      <c r="BDW267" s="30"/>
      <c r="BDX267" s="30"/>
      <c r="BDY267" s="30"/>
      <c r="BDZ267" s="30"/>
      <c r="BEA267" s="30"/>
      <c r="BEB267" s="30"/>
      <c r="BEC267" s="30"/>
      <c r="BED267" s="30"/>
      <c r="BEE267" s="30"/>
      <c r="BEF267" s="30"/>
      <c r="BEG267" s="30"/>
      <c r="BEH267" s="30"/>
      <c r="BEI267" s="30"/>
      <c r="BEJ267" s="30"/>
      <c r="BEK267" s="30"/>
      <c r="BEL267" s="30"/>
      <c r="BEM267" s="30"/>
      <c r="BEN267" s="30"/>
      <c r="BEO267" s="30"/>
      <c r="BEP267" s="30"/>
      <c r="BEQ267" s="30"/>
      <c r="BER267" s="30"/>
      <c r="BES267" s="30"/>
      <c r="BET267" s="30"/>
      <c r="BEU267" s="30"/>
      <c r="BEV267" s="30"/>
      <c r="BEW267" s="30"/>
      <c r="BEX267" s="30"/>
      <c r="BEY267" s="30"/>
      <c r="BEZ267" s="30"/>
      <c r="BFA267" s="30"/>
      <c r="BFB267" s="30"/>
      <c r="BFC267" s="30"/>
      <c r="BFD267" s="30"/>
      <c r="BFE267" s="30"/>
      <c r="BFF267" s="30"/>
      <c r="BFG267" s="30"/>
      <c r="BFH267" s="30"/>
      <c r="BFI267" s="30"/>
      <c r="BFJ267" s="30"/>
      <c r="BFK267" s="30"/>
      <c r="BFL267" s="30"/>
      <c r="BFM267" s="30"/>
      <c r="BFN267" s="30"/>
      <c r="BFO267" s="30"/>
      <c r="BFP267" s="30"/>
      <c r="BFQ267" s="30"/>
      <c r="BFR267" s="30"/>
      <c r="BFS267" s="30"/>
      <c r="BFT267" s="30"/>
      <c r="BFU267" s="30"/>
      <c r="BFV267" s="30"/>
      <c r="BFW267" s="30"/>
      <c r="BFX267" s="30"/>
      <c r="BFY267" s="30"/>
      <c r="BFZ267" s="30"/>
      <c r="BGA267" s="30"/>
      <c r="BGB267" s="30"/>
      <c r="BGC267" s="30"/>
      <c r="BGD267" s="30"/>
      <c r="BGE267" s="30"/>
      <c r="BGF267" s="30"/>
      <c r="BGG267" s="30"/>
      <c r="BGH267" s="30"/>
      <c r="BGI267" s="30"/>
      <c r="BGJ267" s="30"/>
      <c r="BGK267" s="30"/>
      <c r="BGL267" s="30"/>
      <c r="BGM267" s="30"/>
      <c r="BGN267" s="30"/>
      <c r="BGO267" s="30"/>
      <c r="BGP267" s="30"/>
      <c r="BGQ267" s="30"/>
      <c r="BGR267" s="30"/>
      <c r="BGS267" s="30"/>
      <c r="BGT267" s="30"/>
      <c r="BGU267" s="30"/>
      <c r="BGV267" s="30"/>
      <c r="BGW267" s="30"/>
      <c r="BGX267" s="30"/>
      <c r="BGY267" s="30"/>
      <c r="BGZ267" s="30"/>
      <c r="BHA267" s="30"/>
      <c r="BHB267" s="30"/>
      <c r="BHC267" s="30"/>
      <c r="BHD267" s="30"/>
      <c r="BHE267" s="30"/>
      <c r="BHF267" s="30"/>
      <c r="BHG267" s="30"/>
      <c r="BHH267" s="30"/>
      <c r="BHI267" s="30"/>
      <c r="BHJ267" s="30"/>
      <c r="BHK267" s="30"/>
      <c r="BHL267" s="30"/>
      <c r="BHM267" s="30"/>
      <c r="BHN267" s="30"/>
      <c r="BHO267" s="30"/>
      <c r="BHP267" s="30"/>
      <c r="BHQ267" s="30"/>
      <c r="BHR267" s="30"/>
      <c r="BHS267" s="30"/>
      <c r="BHT267" s="30"/>
      <c r="BHU267" s="30"/>
      <c r="BHV267" s="30"/>
      <c r="BHW267" s="30"/>
      <c r="BHX267" s="30"/>
      <c r="BHY267" s="30"/>
      <c r="BHZ267" s="30"/>
      <c r="BIA267" s="30"/>
      <c r="BIB267" s="30"/>
      <c r="BIC267" s="30"/>
      <c r="BID267" s="30"/>
      <c r="BIE267" s="30"/>
      <c r="BIF267" s="30"/>
      <c r="BIG267" s="30"/>
      <c r="BIH267" s="30"/>
      <c r="BII267" s="30"/>
      <c r="BIJ267" s="30"/>
      <c r="BIK267" s="30"/>
      <c r="BIL267" s="30"/>
      <c r="BIM267" s="30"/>
      <c r="BIN267" s="30"/>
      <c r="BIO267" s="30"/>
      <c r="BIP267" s="30"/>
      <c r="BIQ267" s="30"/>
      <c r="BIR267" s="30"/>
      <c r="BIS267" s="30"/>
      <c r="BIT267" s="30"/>
      <c r="BIU267" s="30"/>
      <c r="BIV267" s="30"/>
      <c r="BIW267" s="30"/>
      <c r="BIX267" s="30"/>
      <c r="BIY267" s="30"/>
      <c r="BIZ267" s="30"/>
      <c r="BJA267" s="30"/>
      <c r="BJB267" s="30"/>
      <c r="BJC267" s="30"/>
      <c r="BJD267" s="30"/>
      <c r="BJE267" s="30"/>
      <c r="BJF267" s="30"/>
      <c r="BJG267" s="30"/>
      <c r="BJH267" s="30"/>
      <c r="BJI267" s="30"/>
      <c r="BJJ267" s="30"/>
      <c r="BJK267" s="30"/>
      <c r="BJL267" s="30"/>
      <c r="BJM267" s="30"/>
      <c r="BJN267" s="30"/>
      <c r="BJO267" s="30"/>
      <c r="BJP267" s="30"/>
      <c r="BJQ267" s="30"/>
      <c r="BJR267" s="30"/>
      <c r="BJS267" s="30"/>
      <c r="BJT267" s="30"/>
      <c r="BJU267" s="30"/>
      <c r="BJV267" s="30"/>
      <c r="BJW267" s="30"/>
      <c r="BJX267" s="30"/>
      <c r="BJY267" s="30"/>
      <c r="BJZ267" s="30"/>
      <c r="BKA267" s="30"/>
      <c r="BKB267" s="30"/>
      <c r="BKC267" s="30"/>
      <c r="BKD267" s="30"/>
      <c r="BKE267" s="30"/>
      <c r="BKF267" s="30"/>
      <c r="BKG267" s="30"/>
      <c r="BKH267" s="30"/>
      <c r="BKI267" s="30"/>
      <c r="BKJ267" s="30"/>
      <c r="BKK267" s="30"/>
      <c r="BKL267" s="30"/>
      <c r="BKM267" s="30"/>
      <c r="BKN267" s="30"/>
      <c r="BKO267" s="30"/>
      <c r="BKP267" s="30"/>
      <c r="BKQ267" s="30"/>
      <c r="BKR267" s="30"/>
      <c r="BKS267" s="30"/>
      <c r="BKT267" s="30"/>
      <c r="BKU267" s="30"/>
      <c r="BKV267" s="30"/>
      <c r="BKW267" s="30"/>
      <c r="BKX267" s="30"/>
      <c r="BKY267" s="30"/>
      <c r="BKZ267" s="30"/>
      <c r="BLA267" s="30"/>
      <c r="BLB267" s="30"/>
      <c r="BLC267" s="30"/>
      <c r="BLD267" s="30"/>
      <c r="BLE267" s="30"/>
      <c r="BLF267" s="30"/>
      <c r="BLG267" s="30"/>
      <c r="BLH267" s="30"/>
      <c r="BLI267" s="30"/>
      <c r="BLJ267" s="30"/>
      <c r="BLK267" s="30"/>
      <c r="BLL267" s="30"/>
      <c r="BLM267" s="30"/>
      <c r="BLN267" s="30"/>
      <c r="BLO267" s="30"/>
      <c r="BLP267" s="30"/>
      <c r="BLQ267" s="30"/>
      <c r="BLR267" s="30"/>
      <c r="BLS267" s="30"/>
      <c r="BLT267" s="30"/>
      <c r="BLU267" s="30"/>
      <c r="BLV267" s="30"/>
      <c r="BLW267" s="30"/>
      <c r="BLX267" s="30"/>
      <c r="BLY267" s="30"/>
      <c r="BLZ267" s="30"/>
      <c r="BMA267" s="30"/>
      <c r="BMB267" s="30"/>
      <c r="BMC267" s="30"/>
      <c r="BMD267" s="30"/>
      <c r="BME267" s="30"/>
      <c r="BMF267" s="30"/>
      <c r="BMG267" s="30"/>
      <c r="BMH267" s="30"/>
      <c r="BMI267" s="30"/>
      <c r="BMJ267" s="30"/>
      <c r="BMK267" s="30"/>
      <c r="BML267" s="30"/>
      <c r="BMM267" s="30"/>
      <c r="BMN267" s="30"/>
      <c r="BMO267" s="30"/>
      <c r="BMP267" s="30"/>
      <c r="BMQ267" s="30"/>
      <c r="BMR267" s="30"/>
      <c r="BMS267" s="30"/>
      <c r="BMT267" s="30"/>
      <c r="BMU267" s="30"/>
      <c r="BMV267" s="30"/>
      <c r="BMW267" s="30"/>
      <c r="BMX267" s="30"/>
      <c r="BMY267" s="30"/>
      <c r="BMZ267" s="30"/>
      <c r="BNA267" s="30"/>
      <c r="BNB267" s="30"/>
      <c r="BNC267" s="30"/>
      <c r="BND267" s="30"/>
      <c r="BNE267" s="30"/>
      <c r="BNF267" s="30"/>
      <c r="BNG267" s="30"/>
      <c r="BNH267" s="30"/>
      <c r="BNI267" s="30"/>
      <c r="BNJ267" s="30"/>
      <c r="BNK267" s="30"/>
      <c r="BNL267" s="30"/>
      <c r="BNM267" s="30"/>
      <c r="BNN267" s="30"/>
      <c r="BNO267" s="30"/>
      <c r="BNP267" s="30"/>
      <c r="BNQ267" s="30"/>
      <c r="BNR267" s="30"/>
      <c r="BNS267" s="30"/>
      <c r="BNT267" s="30"/>
      <c r="BNU267" s="30"/>
      <c r="BNV267" s="30"/>
      <c r="BNW267" s="30"/>
      <c r="BNX267" s="30"/>
      <c r="BNY267" s="30"/>
      <c r="BNZ267" s="30"/>
      <c r="BOA267" s="30"/>
      <c r="BOB267" s="30"/>
      <c r="BOC267" s="30"/>
      <c r="BOD267" s="30"/>
      <c r="BOE267" s="30"/>
      <c r="BOF267" s="30"/>
      <c r="BOG267" s="30"/>
      <c r="BOH267" s="30"/>
      <c r="BOI267" s="30"/>
      <c r="BOJ267" s="30"/>
      <c r="BOK267" s="30"/>
      <c r="BOL267" s="30"/>
      <c r="BOM267" s="30"/>
      <c r="BON267" s="30"/>
      <c r="BOO267" s="30"/>
      <c r="BOP267" s="30"/>
      <c r="BOQ267" s="30"/>
      <c r="BOR267" s="30"/>
      <c r="BOS267" s="30"/>
      <c r="BOT267" s="30"/>
      <c r="BOU267" s="30"/>
      <c r="BOV267" s="30"/>
      <c r="BOW267" s="30"/>
      <c r="BOX267" s="30"/>
      <c r="BOY267" s="30"/>
      <c r="BOZ267" s="30"/>
      <c r="BPA267" s="30"/>
      <c r="BPB267" s="30"/>
      <c r="BPC267" s="30"/>
      <c r="BPD267" s="30"/>
      <c r="BPE267" s="30"/>
      <c r="BPF267" s="30"/>
      <c r="BPG267" s="30"/>
      <c r="BPH267" s="30"/>
      <c r="BPI267" s="30"/>
      <c r="BPJ267" s="30"/>
      <c r="BPK267" s="30"/>
      <c r="BPL267" s="30"/>
      <c r="BPM267" s="30"/>
      <c r="BPN267" s="30"/>
      <c r="BPO267" s="30"/>
      <c r="BPP267" s="30"/>
      <c r="BPQ267" s="30"/>
      <c r="BPR267" s="30"/>
      <c r="BPS267" s="30"/>
      <c r="BPT267" s="30"/>
      <c r="BPU267" s="30"/>
      <c r="BPV267" s="30"/>
      <c r="BPW267" s="30"/>
      <c r="BPX267" s="30"/>
      <c r="BPY267" s="30"/>
      <c r="BPZ267" s="30"/>
      <c r="BQA267" s="30"/>
      <c r="BQB267" s="30"/>
      <c r="BQC267" s="30"/>
      <c r="BQD267" s="30"/>
      <c r="BQE267" s="30"/>
      <c r="BQF267" s="30"/>
      <c r="BQG267" s="30"/>
      <c r="BQH267" s="30"/>
      <c r="BQI267" s="30"/>
      <c r="BQJ267" s="30"/>
      <c r="BQK267" s="30"/>
      <c r="BQL267" s="30"/>
      <c r="BQM267" s="30"/>
      <c r="BQN267" s="30"/>
      <c r="BQO267" s="30"/>
      <c r="BQP267" s="30"/>
      <c r="BQQ267" s="30"/>
      <c r="BQR267" s="30"/>
      <c r="BQS267" s="30"/>
      <c r="BQT267" s="30"/>
      <c r="BQU267" s="30"/>
      <c r="BQV267" s="30"/>
      <c r="BQW267" s="30"/>
      <c r="BQX267" s="30"/>
      <c r="BQY267" s="30"/>
      <c r="BQZ267" s="30"/>
      <c r="BRA267" s="30"/>
      <c r="BRB267" s="30"/>
      <c r="BRC267" s="30"/>
      <c r="BRD267" s="30"/>
      <c r="BRE267" s="30"/>
      <c r="BRF267" s="30"/>
      <c r="BRG267" s="30"/>
      <c r="BRH267" s="30"/>
      <c r="BRI267" s="30"/>
      <c r="BRJ267" s="30"/>
      <c r="BRK267" s="30"/>
      <c r="BRL267" s="30"/>
      <c r="BRM267" s="30"/>
      <c r="BRN267" s="30"/>
      <c r="BRO267" s="30"/>
      <c r="BRP267" s="30"/>
      <c r="BRQ267" s="30"/>
      <c r="BRR267" s="30"/>
      <c r="BRS267" s="30"/>
      <c r="BRT267" s="30"/>
      <c r="BRU267" s="30"/>
      <c r="BRV267" s="30"/>
      <c r="BRW267" s="30"/>
      <c r="BRX267" s="30"/>
      <c r="BRY267" s="30"/>
      <c r="BRZ267" s="30"/>
      <c r="BSA267" s="30"/>
      <c r="BSB267" s="30"/>
      <c r="BSC267" s="30"/>
      <c r="BSD267" s="30"/>
      <c r="BSE267" s="30"/>
      <c r="BSF267" s="30"/>
      <c r="BSG267" s="30"/>
      <c r="BSH267" s="30"/>
      <c r="BSI267" s="30"/>
      <c r="BSJ267" s="30"/>
      <c r="BSK267" s="30"/>
      <c r="BSL267" s="30"/>
      <c r="BSM267" s="30"/>
      <c r="BSN267" s="30"/>
      <c r="BSO267" s="30"/>
      <c r="BSP267" s="30"/>
      <c r="BSQ267" s="30"/>
      <c r="BSR267" s="30"/>
      <c r="BSS267" s="30"/>
      <c r="BST267" s="30"/>
      <c r="BSU267" s="30"/>
      <c r="BSV267" s="30"/>
      <c r="BSW267" s="30"/>
      <c r="BSX267" s="30"/>
      <c r="BSY267" s="30"/>
      <c r="BSZ267" s="30"/>
      <c r="BTA267" s="30"/>
      <c r="BTB267" s="30"/>
      <c r="BTC267" s="30"/>
      <c r="BTD267" s="30"/>
      <c r="BTE267" s="30"/>
      <c r="BTF267" s="30"/>
      <c r="BTG267" s="30"/>
      <c r="BTH267" s="30"/>
      <c r="BTI267" s="30"/>
      <c r="BTJ267" s="30"/>
      <c r="BTK267" s="30"/>
      <c r="BTL267" s="30"/>
      <c r="BTM267" s="30"/>
      <c r="BTN267" s="30"/>
      <c r="BTO267" s="30"/>
      <c r="BTP267" s="30"/>
      <c r="BTQ267" s="30"/>
      <c r="BTR267" s="30"/>
      <c r="BTS267" s="30"/>
      <c r="BTT267" s="30"/>
      <c r="BTU267" s="30"/>
      <c r="BTV267" s="30"/>
      <c r="BTW267" s="30"/>
      <c r="BTX267" s="30"/>
      <c r="BTY267" s="30"/>
      <c r="BTZ267" s="30"/>
      <c r="BUA267" s="30"/>
      <c r="BUB267" s="30"/>
      <c r="BUC267" s="30"/>
      <c r="BUD267" s="30"/>
      <c r="BUE267" s="30"/>
      <c r="BUF267" s="30"/>
      <c r="BUG267" s="30"/>
      <c r="BUH267" s="30"/>
      <c r="BUI267" s="30"/>
      <c r="BUJ267" s="30"/>
      <c r="BUK267" s="30"/>
      <c r="BUL267" s="30"/>
      <c r="BUM267" s="30"/>
      <c r="BUN267" s="30"/>
      <c r="BUO267" s="30"/>
      <c r="BUP267" s="30"/>
      <c r="BUQ267" s="30"/>
      <c r="BUR267" s="30"/>
      <c r="BUS267" s="30"/>
      <c r="BUT267" s="30"/>
      <c r="BUU267" s="30"/>
      <c r="BUV267" s="30"/>
      <c r="BUW267" s="30"/>
      <c r="BUX267" s="30"/>
      <c r="BUY267" s="30"/>
      <c r="BUZ267" s="30"/>
      <c r="BVA267" s="30"/>
      <c r="BVB267" s="30"/>
      <c r="BVC267" s="30"/>
      <c r="BVD267" s="30"/>
      <c r="BVE267" s="30"/>
      <c r="BVF267" s="30"/>
      <c r="BVG267" s="30"/>
      <c r="BVH267" s="30"/>
      <c r="BVI267" s="30"/>
      <c r="BVJ267" s="30"/>
      <c r="BVK267" s="30"/>
      <c r="BVL267" s="30"/>
      <c r="BVM267" s="30"/>
      <c r="BVN267" s="30"/>
      <c r="BVO267" s="30"/>
      <c r="BVP267" s="30"/>
      <c r="BVQ267" s="30"/>
      <c r="BVR267" s="30"/>
      <c r="BVS267" s="30"/>
      <c r="BVT267" s="30"/>
      <c r="BVU267" s="30"/>
      <c r="BVV267" s="30"/>
      <c r="BVW267" s="30"/>
      <c r="BVX267" s="30"/>
      <c r="BVY267" s="30"/>
      <c r="BVZ267" s="30"/>
      <c r="BWA267" s="30"/>
      <c r="BWB267" s="30"/>
      <c r="BWC267" s="30"/>
      <c r="BWD267" s="30"/>
      <c r="BWE267" s="30"/>
      <c r="BWF267" s="30"/>
      <c r="BWG267" s="30"/>
      <c r="BWH267" s="30"/>
      <c r="BWI267" s="30"/>
      <c r="BWJ267" s="30"/>
      <c r="BWK267" s="30"/>
      <c r="BWL267" s="30"/>
      <c r="BWM267" s="30"/>
      <c r="BWN267" s="30"/>
      <c r="BWO267" s="30"/>
      <c r="BWP267" s="30"/>
      <c r="BWQ267" s="30"/>
      <c r="BWR267" s="30"/>
      <c r="BWS267" s="30"/>
      <c r="BWT267" s="30"/>
      <c r="BWU267" s="30"/>
      <c r="BWV267" s="30"/>
      <c r="BWW267" s="30"/>
      <c r="BWX267" s="30"/>
      <c r="BWY267" s="30"/>
      <c r="BWZ267" s="30"/>
      <c r="BXA267" s="30"/>
      <c r="BXB267" s="30"/>
      <c r="BXC267" s="30"/>
      <c r="BXD267" s="30"/>
      <c r="BXE267" s="30"/>
      <c r="BXF267" s="30"/>
      <c r="BXG267" s="30"/>
      <c r="BXH267" s="30"/>
      <c r="BXI267" s="30"/>
      <c r="BXJ267" s="30"/>
      <c r="BXK267" s="30"/>
      <c r="BXL267" s="30"/>
      <c r="BXM267" s="30"/>
      <c r="BXN267" s="30"/>
      <c r="BXO267" s="30"/>
      <c r="BXP267" s="30"/>
      <c r="BXQ267" s="30"/>
      <c r="BXR267" s="30"/>
      <c r="BXS267" s="30"/>
      <c r="BXT267" s="30"/>
      <c r="BXU267" s="30"/>
      <c r="BXV267" s="30"/>
      <c r="BXW267" s="30"/>
      <c r="BXX267" s="30"/>
      <c r="BXY267" s="30"/>
      <c r="BXZ267" s="30"/>
      <c r="BYA267" s="30"/>
      <c r="BYB267" s="30"/>
      <c r="BYC267" s="30"/>
      <c r="BYD267" s="30"/>
      <c r="BYE267" s="30"/>
      <c r="BYF267" s="30"/>
      <c r="BYG267" s="30"/>
      <c r="BYH267" s="30"/>
      <c r="BYI267" s="30"/>
      <c r="BYJ267" s="30"/>
      <c r="BYK267" s="30"/>
      <c r="BYL267" s="30"/>
      <c r="BYM267" s="30"/>
      <c r="BYN267" s="30"/>
      <c r="BYO267" s="30"/>
      <c r="BYP267" s="30"/>
      <c r="BYQ267" s="30"/>
      <c r="BYR267" s="30"/>
      <c r="BYS267" s="30"/>
      <c r="BYT267" s="30"/>
      <c r="BYU267" s="30"/>
      <c r="BYV267" s="30"/>
      <c r="BYW267" s="30"/>
      <c r="BYX267" s="30"/>
      <c r="BYY267" s="30"/>
      <c r="BYZ267" s="30"/>
      <c r="BZA267" s="30"/>
      <c r="BZB267" s="30"/>
      <c r="BZC267" s="30"/>
      <c r="BZD267" s="30"/>
      <c r="BZE267" s="30"/>
      <c r="BZF267" s="30"/>
      <c r="BZG267" s="30"/>
      <c r="BZH267" s="30"/>
      <c r="BZI267" s="30"/>
      <c r="BZJ267" s="30"/>
      <c r="BZK267" s="30"/>
      <c r="BZL267" s="30"/>
      <c r="BZM267" s="30"/>
      <c r="BZN267" s="30"/>
      <c r="BZO267" s="30"/>
      <c r="BZP267" s="30"/>
      <c r="BZQ267" s="30"/>
      <c r="BZR267" s="30"/>
      <c r="BZS267" s="30"/>
      <c r="BZT267" s="30"/>
      <c r="BZU267" s="30"/>
      <c r="BZV267" s="30"/>
      <c r="BZW267" s="30"/>
      <c r="BZX267" s="30"/>
      <c r="BZY267" s="30"/>
      <c r="BZZ267" s="30"/>
      <c r="CAA267" s="30"/>
      <c r="CAB267" s="30"/>
      <c r="CAC267" s="30"/>
      <c r="CAD267" s="30"/>
      <c r="CAE267" s="30"/>
      <c r="CAF267" s="30"/>
      <c r="CAG267" s="30"/>
      <c r="CAH267" s="30"/>
      <c r="CAI267" s="30"/>
      <c r="CAJ267" s="30"/>
      <c r="CAK267" s="30"/>
      <c r="CAL267" s="30"/>
      <c r="CAM267" s="30"/>
      <c r="CAN267" s="30"/>
      <c r="CAO267" s="30"/>
      <c r="CAP267" s="30"/>
      <c r="CAQ267" s="30"/>
      <c r="CAR267" s="30"/>
      <c r="CAS267" s="30"/>
      <c r="CAT267" s="30"/>
      <c r="CAU267" s="30"/>
      <c r="CAV267" s="30"/>
      <c r="CAW267" s="30"/>
      <c r="CAX267" s="30"/>
      <c r="CAY267" s="30"/>
      <c r="CAZ267" s="30"/>
      <c r="CBA267" s="30"/>
      <c r="CBB267" s="30"/>
      <c r="CBC267" s="30"/>
      <c r="CBD267" s="30"/>
      <c r="CBE267" s="30"/>
      <c r="CBF267" s="30"/>
      <c r="CBG267" s="30"/>
      <c r="CBH267" s="30"/>
      <c r="CBI267" s="30"/>
      <c r="CBJ267" s="30"/>
      <c r="CBK267" s="30"/>
      <c r="CBL267" s="30"/>
      <c r="CBM267" s="30"/>
      <c r="CBN267" s="30"/>
      <c r="CBO267" s="30"/>
      <c r="CBP267" s="30"/>
      <c r="CBQ267" s="30"/>
      <c r="CBR267" s="30"/>
      <c r="CBS267" s="30"/>
      <c r="CBT267" s="30"/>
      <c r="CBU267" s="30"/>
      <c r="CBV267" s="30"/>
      <c r="CBW267" s="30"/>
      <c r="CBX267" s="30"/>
      <c r="CBY267" s="30"/>
      <c r="CBZ267" s="30"/>
      <c r="CCA267" s="30"/>
      <c r="CCB267" s="30"/>
      <c r="CCC267" s="30"/>
      <c r="CCD267" s="30"/>
      <c r="CCE267" s="30"/>
      <c r="CCF267" s="30"/>
      <c r="CCG267" s="30"/>
      <c r="CCH267" s="30"/>
      <c r="CCI267" s="30"/>
      <c r="CCJ267" s="30"/>
      <c r="CCK267" s="30"/>
      <c r="CCL267" s="30"/>
      <c r="CCM267" s="30"/>
      <c r="CCN267" s="30"/>
      <c r="CCO267" s="30"/>
      <c r="CCP267" s="30"/>
      <c r="CCQ267" s="30"/>
      <c r="CCR267" s="30"/>
      <c r="CCS267" s="30"/>
      <c r="CCT267" s="30"/>
      <c r="CCU267" s="30"/>
      <c r="CCV267" s="30"/>
      <c r="CCW267" s="30"/>
      <c r="CCX267" s="30"/>
      <c r="CCY267" s="30"/>
      <c r="CCZ267" s="30"/>
      <c r="CDA267" s="30"/>
      <c r="CDB267" s="30"/>
      <c r="CDC267" s="30"/>
      <c r="CDD267" s="30"/>
      <c r="CDE267" s="30"/>
      <c r="CDF267" s="30"/>
      <c r="CDG267" s="30"/>
      <c r="CDH267" s="30"/>
      <c r="CDI267" s="30"/>
      <c r="CDJ267" s="30"/>
      <c r="CDK267" s="30"/>
      <c r="CDL267" s="30"/>
      <c r="CDM267" s="30"/>
      <c r="CDN267" s="30"/>
      <c r="CDO267" s="30"/>
      <c r="CDP267" s="30"/>
      <c r="CDQ267" s="30"/>
      <c r="CDR267" s="30"/>
      <c r="CDS267" s="30"/>
      <c r="CDT267" s="30"/>
      <c r="CDU267" s="30"/>
      <c r="CDV267" s="30"/>
      <c r="CDW267" s="30"/>
      <c r="CDX267" s="30"/>
      <c r="CDY267" s="30"/>
      <c r="CDZ267" s="30"/>
      <c r="CEA267" s="30"/>
      <c r="CEB267" s="30"/>
      <c r="CEC267" s="30"/>
      <c r="CED267" s="30"/>
      <c r="CEE267" s="30"/>
      <c r="CEF267" s="30"/>
      <c r="CEG267" s="30"/>
      <c r="CEH267" s="30"/>
      <c r="CEI267" s="30"/>
      <c r="CEJ267" s="30"/>
      <c r="CEK267" s="30"/>
      <c r="CEL267" s="30"/>
      <c r="CEM267" s="30"/>
      <c r="CEN267" s="30"/>
      <c r="CEO267" s="30"/>
      <c r="CEP267" s="30"/>
      <c r="CEQ267" s="30"/>
      <c r="CER267" s="30"/>
      <c r="CES267" s="30"/>
      <c r="CET267" s="30"/>
      <c r="CEU267" s="30"/>
      <c r="CEV267" s="30"/>
      <c r="CEW267" s="30"/>
      <c r="CEX267" s="30"/>
      <c r="CEY267" s="30"/>
      <c r="CEZ267" s="30"/>
      <c r="CFA267" s="30"/>
      <c r="CFB267" s="30"/>
      <c r="CFC267" s="30"/>
      <c r="CFD267" s="30"/>
      <c r="CFE267" s="30"/>
      <c r="CFF267" s="30"/>
      <c r="CFG267" s="30"/>
      <c r="CFH267" s="30"/>
      <c r="CFI267" s="30"/>
      <c r="CFJ267" s="30"/>
      <c r="CFK267" s="30"/>
      <c r="CFL267" s="30"/>
      <c r="CFM267" s="30"/>
      <c r="CFN267" s="30"/>
      <c r="CFO267" s="30"/>
      <c r="CFP267" s="30"/>
      <c r="CFQ267" s="30"/>
      <c r="CFR267" s="30"/>
      <c r="CFS267" s="30"/>
      <c r="CFT267" s="30"/>
      <c r="CFU267" s="30"/>
      <c r="CFV267" s="30"/>
      <c r="CFW267" s="30"/>
      <c r="CFX267" s="30"/>
      <c r="CFY267" s="30"/>
      <c r="CFZ267" s="30"/>
      <c r="CGA267" s="30"/>
      <c r="CGB267" s="30"/>
      <c r="CGC267" s="30"/>
      <c r="CGD267" s="30"/>
      <c r="CGE267" s="30"/>
      <c r="CGF267" s="30"/>
      <c r="CGG267" s="30"/>
      <c r="CGH267" s="30"/>
      <c r="CGI267" s="30"/>
      <c r="CGJ267" s="30"/>
      <c r="CGK267" s="30"/>
      <c r="CGL267" s="30"/>
      <c r="CGM267" s="30"/>
      <c r="CGN267" s="30"/>
      <c r="CGO267" s="30"/>
      <c r="CGP267" s="30"/>
      <c r="CGQ267" s="30"/>
      <c r="CGR267" s="30"/>
      <c r="CGS267" s="30"/>
      <c r="CGT267" s="30"/>
      <c r="CGU267" s="30"/>
      <c r="CGV267" s="30"/>
      <c r="CGW267" s="30"/>
      <c r="CGX267" s="30"/>
      <c r="CGY267" s="30"/>
      <c r="CGZ267" s="30"/>
      <c r="CHA267" s="30"/>
      <c r="CHB267" s="30"/>
      <c r="CHC267" s="30"/>
      <c r="CHD267" s="30"/>
      <c r="CHE267" s="30"/>
      <c r="CHF267" s="30"/>
      <c r="CHG267" s="30"/>
      <c r="CHH267" s="30"/>
      <c r="CHI267" s="30"/>
      <c r="CHJ267" s="30"/>
      <c r="CHK267" s="30"/>
      <c r="CHL267" s="30"/>
      <c r="CHM267" s="30"/>
      <c r="CHN267" s="30"/>
      <c r="CHO267" s="30"/>
      <c r="CHP267" s="30"/>
      <c r="CHQ267" s="30"/>
      <c r="CHR267" s="30"/>
      <c r="CHS267" s="30"/>
      <c r="CHT267" s="30"/>
      <c r="CHU267" s="30"/>
      <c r="CHV267" s="30"/>
      <c r="CHW267" s="30"/>
      <c r="CHX267" s="30"/>
      <c r="CHY267" s="30"/>
      <c r="CHZ267" s="30"/>
      <c r="CIA267" s="30"/>
      <c r="CIB267" s="30"/>
      <c r="CIC267" s="30"/>
      <c r="CID267" s="30"/>
      <c r="CIE267" s="30"/>
      <c r="CIF267" s="30"/>
      <c r="CIG267" s="30"/>
      <c r="CIH267" s="30"/>
      <c r="CII267" s="30"/>
      <c r="CIJ267" s="30"/>
      <c r="CIK267" s="30"/>
      <c r="CIL267" s="30"/>
      <c r="CIM267" s="30"/>
      <c r="CIN267" s="30"/>
      <c r="CIO267" s="30"/>
      <c r="CIP267" s="30"/>
      <c r="CIQ267" s="30"/>
      <c r="CIR267" s="30"/>
      <c r="CIS267" s="30"/>
      <c r="CIT267" s="30"/>
      <c r="CIU267" s="30"/>
      <c r="CIV267" s="30"/>
      <c r="CIW267" s="30"/>
      <c r="CIX267" s="30"/>
      <c r="CIY267" s="30"/>
      <c r="CIZ267" s="30"/>
      <c r="CJA267" s="30"/>
      <c r="CJB267" s="30"/>
      <c r="CJC267" s="30"/>
      <c r="CJD267" s="30"/>
      <c r="CJE267" s="30"/>
      <c r="CJF267" s="30"/>
      <c r="CJG267" s="30"/>
      <c r="CJH267" s="30"/>
      <c r="CJI267" s="30"/>
      <c r="CJJ267" s="30"/>
      <c r="CJK267" s="30"/>
      <c r="CJL267" s="30"/>
      <c r="CJM267" s="30"/>
      <c r="CJN267" s="30"/>
      <c r="CJO267" s="30"/>
      <c r="CJP267" s="30"/>
      <c r="CJQ267" s="30"/>
      <c r="CJR267" s="30"/>
      <c r="CJS267" s="30"/>
      <c r="CJT267" s="30"/>
      <c r="CJU267" s="30"/>
      <c r="CJV267" s="30"/>
      <c r="CJW267" s="30"/>
      <c r="CJX267" s="30"/>
      <c r="CJY267" s="30"/>
      <c r="CJZ267" s="30"/>
      <c r="CKA267" s="30"/>
      <c r="CKB267" s="30"/>
      <c r="CKC267" s="30"/>
      <c r="CKD267" s="30"/>
      <c r="CKE267" s="30"/>
      <c r="CKF267" s="30"/>
      <c r="CKG267" s="30"/>
      <c r="CKH267" s="30"/>
      <c r="CKI267" s="30"/>
      <c r="CKJ267" s="30"/>
      <c r="CKK267" s="30"/>
      <c r="CKL267" s="30"/>
      <c r="CKM267" s="30"/>
      <c r="CKN267" s="30"/>
      <c r="CKO267" s="30"/>
      <c r="CKP267" s="30"/>
      <c r="CKQ267" s="30"/>
      <c r="CKR267" s="30"/>
      <c r="CKS267" s="30"/>
      <c r="CKT267" s="30"/>
      <c r="CKU267" s="30"/>
      <c r="CKV267" s="30"/>
      <c r="CKW267" s="30"/>
      <c r="CKX267" s="30"/>
      <c r="CKY267" s="30"/>
      <c r="CKZ267" s="30"/>
      <c r="CLA267" s="30"/>
      <c r="CLB267" s="30"/>
      <c r="CLC267" s="30"/>
      <c r="CLD267" s="30"/>
      <c r="CLE267" s="30"/>
      <c r="CLF267" s="30"/>
      <c r="CLG267" s="30"/>
      <c r="CLH267" s="30"/>
      <c r="CLI267" s="30"/>
      <c r="CLJ267" s="30"/>
      <c r="CLK267" s="30"/>
      <c r="CLL267" s="30"/>
      <c r="CLM267" s="30"/>
      <c r="CLN267" s="30"/>
      <c r="CLO267" s="30"/>
      <c r="CLP267" s="30"/>
      <c r="CLQ267" s="30"/>
      <c r="CLR267" s="30"/>
      <c r="CLS267" s="30"/>
      <c r="CLT267" s="30"/>
      <c r="CLU267" s="30"/>
      <c r="CLV267" s="30"/>
      <c r="CLW267" s="30"/>
      <c r="CLX267" s="30"/>
      <c r="CLY267" s="30"/>
      <c r="CLZ267" s="30"/>
      <c r="CMA267" s="30"/>
      <c r="CMB267" s="30"/>
      <c r="CMC267" s="30"/>
      <c r="CMD267" s="30"/>
      <c r="CME267" s="30"/>
      <c r="CMF267" s="30"/>
      <c r="CMG267" s="30"/>
      <c r="CMH267" s="30"/>
      <c r="CMI267" s="30"/>
      <c r="CMJ267" s="30"/>
      <c r="CMK267" s="30"/>
      <c r="CML267" s="30"/>
      <c r="CMM267" s="30"/>
      <c r="CMN267" s="30"/>
      <c r="CMO267" s="30"/>
      <c r="CMP267" s="30"/>
      <c r="CMQ267" s="30"/>
      <c r="CMR267" s="30"/>
      <c r="CMS267" s="30"/>
      <c r="CMT267" s="30"/>
      <c r="CMU267" s="30"/>
      <c r="CMV267" s="30"/>
      <c r="CMW267" s="30"/>
      <c r="CMX267" s="30"/>
      <c r="CMY267" s="30"/>
      <c r="CMZ267" s="30"/>
      <c r="CNA267" s="30"/>
      <c r="CNB267" s="30"/>
      <c r="CNC267" s="30"/>
      <c r="CND267" s="30"/>
      <c r="CNE267" s="30"/>
      <c r="CNF267" s="30"/>
      <c r="CNG267" s="30"/>
      <c r="CNH267" s="30"/>
      <c r="CNI267" s="30"/>
      <c r="CNJ267" s="30"/>
      <c r="CNK267" s="30"/>
      <c r="CNL267" s="30"/>
      <c r="CNM267" s="30"/>
      <c r="CNN267" s="30"/>
      <c r="CNO267" s="30"/>
      <c r="CNP267" s="30"/>
      <c r="CNQ267" s="30"/>
      <c r="CNR267" s="30"/>
      <c r="CNS267" s="30"/>
      <c r="CNT267" s="30"/>
      <c r="CNU267" s="30"/>
      <c r="CNV267" s="30"/>
      <c r="CNW267" s="30"/>
      <c r="CNX267" s="30"/>
      <c r="CNY267" s="30"/>
      <c r="CNZ267" s="30"/>
      <c r="COA267" s="30"/>
      <c r="COB267" s="30"/>
      <c r="COC267" s="30"/>
      <c r="COD267" s="30"/>
      <c r="COE267" s="30"/>
      <c r="COF267" s="30"/>
      <c r="COG267" s="30"/>
      <c r="COH267" s="30"/>
      <c r="COI267" s="30"/>
      <c r="COJ267" s="30"/>
      <c r="COK267" s="30"/>
      <c r="COL267" s="30"/>
      <c r="COM267" s="30"/>
      <c r="CON267" s="30"/>
      <c r="COO267" s="30"/>
      <c r="COP267" s="30"/>
      <c r="COQ267" s="30"/>
      <c r="COR267" s="30"/>
      <c r="COS267" s="30"/>
      <c r="COT267" s="30"/>
      <c r="COU267" s="30"/>
      <c r="COV267" s="30"/>
      <c r="COW267" s="30"/>
      <c r="COX267" s="30"/>
      <c r="COY267" s="30"/>
      <c r="COZ267" s="30"/>
      <c r="CPA267" s="30"/>
      <c r="CPB267" s="30"/>
      <c r="CPC267" s="30"/>
      <c r="CPD267" s="30"/>
      <c r="CPE267" s="30"/>
      <c r="CPF267" s="30"/>
      <c r="CPG267" s="30"/>
      <c r="CPH267" s="30"/>
      <c r="CPI267" s="30"/>
      <c r="CPJ267" s="30"/>
      <c r="CPK267" s="30"/>
      <c r="CPL267" s="30"/>
      <c r="CPM267" s="30"/>
      <c r="CPN267" s="30"/>
      <c r="CPO267" s="30"/>
      <c r="CPP267" s="30"/>
      <c r="CPQ267" s="30"/>
      <c r="CPR267" s="30"/>
      <c r="CPS267" s="30"/>
      <c r="CPT267" s="30"/>
      <c r="CPU267" s="30"/>
      <c r="CPV267" s="30"/>
      <c r="CPW267" s="30"/>
      <c r="CPX267" s="30"/>
      <c r="CPY267" s="30"/>
      <c r="CPZ267" s="30"/>
      <c r="CQA267" s="30"/>
      <c r="CQB267" s="30"/>
      <c r="CQC267" s="30"/>
      <c r="CQD267" s="30"/>
      <c r="CQE267" s="30"/>
      <c r="CQF267" s="30"/>
      <c r="CQG267" s="30"/>
      <c r="CQH267" s="30"/>
      <c r="CQI267" s="30"/>
      <c r="CQJ267" s="30"/>
      <c r="CQK267" s="30"/>
      <c r="CQL267" s="30"/>
      <c r="CQM267" s="30"/>
      <c r="CQN267" s="30"/>
      <c r="CQO267" s="30"/>
      <c r="CQP267" s="30"/>
      <c r="CQQ267" s="30"/>
      <c r="CQR267" s="30"/>
      <c r="CQS267" s="30"/>
      <c r="CQT267" s="30"/>
      <c r="CQU267" s="30"/>
      <c r="CQV267" s="30"/>
      <c r="CQW267" s="30"/>
      <c r="CQX267" s="30"/>
      <c r="CQY267" s="30"/>
      <c r="CQZ267" s="30"/>
      <c r="CRA267" s="30"/>
      <c r="CRB267" s="30"/>
      <c r="CRC267" s="30"/>
      <c r="CRD267" s="30"/>
      <c r="CRE267" s="30"/>
      <c r="CRF267" s="30"/>
      <c r="CRG267" s="30"/>
      <c r="CRH267" s="30"/>
      <c r="CRI267" s="30"/>
      <c r="CRJ267" s="30"/>
      <c r="CRK267" s="30"/>
      <c r="CRL267" s="30"/>
      <c r="CRM267" s="30"/>
      <c r="CRN267" s="30"/>
      <c r="CRO267" s="30"/>
      <c r="CRP267" s="30"/>
      <c r="CRQ267" s="30"/>
      <c r="CRR267" s="30"/>
      <c r="CRS267" s="30"/>
      <c r="CRT267" s="30"/>
      <c r="CRU267" s="30"/>
      <c r="CRV267" s="30"/>
      <c r="CRW267" s="30"/>
      <c r="CRX267" s="30"/>
      <c r="CRY267" s="30"/>
      <c r="CRZ267" s="30"/>
      <c r="CSA267" s="30"/>
      <c r="CSB267" s="30"/>
      <c r="CSC267" s="30"/>
      <c r="CSD267" s="30"/>
      <c r="CSE267" s="30"/>
      <c r="CSF267" s="30"/>
      <c r="CSG267" s="30"/>
      <c r="CSH267" s="30"/>
      <c r="CSI267" s="30"/>
      <c r="CSJ267" s="30"/>
      <c r="CSK267" s="30"/>
      <c r="CSL267" s="30"/>
      <c r="CSM267" s="30"/>
      <c r="CSN267" s="30"/>
      <c r="CSO267" s="30"/>
      <c r="CSP267" s="30"/>
      <c r="CSQ267" s="30"/>
      <c r="CSR267" s="30"/>
      <c r="CSS267" s="30"/>
      <c r="CST267" s="30"/>
      <c r="CSU267" s="30"/>
      <c r="CSV267" s="30"/>
      <c r="CSW267" s="30"/>
      <c r="CSX267" s="30"/>
      <c r="CSY267" s="30"/>
      <c r="CSZ267" s="30"/>
      <c r="CTA267" s="30"/>
      <c r="CTB267" s="30"/>
      <c r="CTC267" s="30"/>
      <c r="CTD267" s="30"/>
      <c r="CTE267" s="30"/>
      <c r="CTF267" s="30"/>
      <c r="CTG267" s="30"/>
      <c r="CTH267" s="30"/>
      <c r="CTI267" s="30"/>
      <c r="CTJ267" s="30"/>
      <c r="CTK267" s="30"/>
      <c r="CTL267" s="30"/>
      <c r="CTM267" s="30"/>
      <c r="CTN267" s="30"/>
      <c r="CTO267" s="30"/>
      <c r="CTP267" s="30"/>
      <c r="CTQ267" s="30"/>
      <c r="CTR267" s="30"/>
      <c r="CTS267" s="30"/>
      <c r="CTT267" s="30"/>
      <c r="CTU267" s="30"/>
      <c r="CTV267" s="30"/>
      <c r="CTW267" s="30"/>
      <c r="CTX267" s="30"/>
      <c r="CTY267" s="30"/>
      <c r="CTZ267" s="30"/>
      <c r="CUA267" s="30"/>
      <c r="CUB267" s="30"/>
      <c r="CUC267" s="30"/>
      <c r="CUD267" s="30"/>
      <c r="CUE267" s="30"/>
      <c r="CUF267" s="30"/>
      <c r="CUG267" s="30"/>
      <c r="CUH267" s="30"/>
      <c r="CUI267" s="30"/>
      <c r="CUJ267" s="30"/>
      <c r="CUK267" s="30"/>
      <c r="CUL267" s="30"/>
      <c r="CUM267" s="30"/>
      <c r="CUN267" s="30"/>
      <c r="CUO267" s="30"/>
      <c r="CUP267" s="30"/>
      <c r="CUQ267" s="30"/>
      <c r="CUR267" s="30"/>
      <c r="CUS267" s="30"/>
      <c r="CUT267" s="30"/>
      <c r="CUU267" s="30"/>
      <c r="CUV267" s="30"/>
      <c r="CUW267" s="30"/>
      <c r="CUX267" s="30"/>
      <c r="CUY267" s="30"/>
      <c r="CUZ267" s="30"/>
      <c r="CVA267" s="30"/>
      <c r="CVB267" s="30"/>
      <c r="CVC267" s="30"/>
      <c r="CVD267" s="30"/>
      <c r="CVE267" s="30"/>
      <c r="CVF267" s="30"/>
      <c r="CVG267" s="30"/>
      <c r="CVH267" s="30"/>
      <c r="CVI267" s="30"/>
      <c r="CVJ267" s="30"/>
      <c r="CVK267" s="30"/>
      <c r="CVL267" s="30"/>
      <c r="CVM267" s="30"/>
      <c r="CVN267" s="30"/>
      <c r="CVO267" s="30"/>
      <c r="CVP267" s="30"/>
      <c r="CVQ267" s="30"/>
      <c r="CVR267" s="30"/>
      <c r="CVS267" s="30"/>
      <c r="CVT267" s="30"/>
      <c r="CVU267" s="30"/>
      <c r="CVV267" s="30"/>
      <c r="CVW267" s="30"/>
      <c r="CVX267" s="30"/>
      <c r="CVY267" s="30"/>
      <c r="CVZ267" s="30"/>
      <c r="CWA267" s="30"/>
      <c r="CWB267" s="30"/>
      <c r="CWC267" s="30"/>
      <c r="CWD267" s="30"/>
      <c r="CWE267" s="30"/>
      <c r="CWF267" s="30"/>
      <c r="CWG267" s="30"/>
      <c r="CWH267" s="30"/>
      <c r="CWI267" s="30"/>
      <c r="CWJ267" s="30"/>
      <c r="CWK267" s="30"/>
      <c r="CWL267" s="30"/>
      <c r="CWM267" s="30"/>
      <c r="CWN267" s="30"/>
      <c r="CWO267" s="30"/>
      <c r="CWP267" s="30"/>
      <c r="CWQ267" s="30"/>
      <c r="CWR267" s="30"/>
      <c r="CWS267" s="30"/>
      <c r="CWT267" s="30"/>
      <c r="CWU267" s="30"/>
      <c r="CWV267" s="30"/>
      <c r="CWW267" s="30"/>
      <c r="CWX267" s="30"/>
      <c r="CWY267" s="30"/>
      <c r="CWZ267" s="30"/>
      <c r="CXA267" s="30"/>
      <c r="CXB267" s="30"/>
      <c r="CXC267" s="30"/>
      <c r="CXD267" s="30"/>
      <c r="CXE267" s="30"/>
      <c r="CXF267" s="30"/>
      <c r="CXG267" s="30"/>
      <c r="CXH267" s="30"/>
      <c r="CXI267" s="30"/>
      <c r="CXJ267" s="30"/>
      <c r="CXK267" s="30"/>
      <c r="CXL267" s="30"/>
      <c r="CXM267" s="30"/>
      <c r="CXN267" s="30"/>
      <c r="CXO267" s="30"/>
      <c r="CXP267" s="30"/>
      <c r="CXQ267" s="30"/>
      <c r="CXR267" s="30"/>
      <c r="CXS267" s="30"/>
      <c r="CXT267" s="30"/>
      <c r="CXU267" s="30"/>
      <c r="CXV267" s="30"/>
      <c r="CXW267" s="30"/>
      <c r="CXX267" s="30"/>
      <c r="CXY267" s="30"/>
      <c r="CXZ267" s="30"/>
      <c r="CYA267" s="30"/>
      <c r="CYB267" s="30"/>
      <c r="CYC267" s="30"/>
      <c r="CYD267" s="30"/>
      <c r="CYE267" s="30"/>
      <c r="CYF267" s="30"/>
      <c r="CYG267" s="30"/>
      <c r="CYH267" s="30"/>
      <c r="CYI267" s="30"/>
      <c r="CYJ267" s="30"/>
      <c r="CYK267" s="30"/>
      <c r="CYL267" s="30"/>
      <c r="CYM267" s="30"/>
      <c r="CYN267" s="30"/>
      <c r="CYO267" s="30"/>
      <c r="CYP267" s="30"/>
      <c r="CYQ267" s="30"/>
      <c r="CYR267" s="30"/>
      <c r="CYS267" s="30"/>
      <c r="CYT267" s="30"/>
      <c r="CYU267" s="30"/>
      <c r="CYV267" s="30"/>
      <c r="CYW267" s="30"/>
      <c r="CYX267" s="30"/>
      <c r="CYY267" s="30"/>
      <c r="CYZ267" s="30"/>
      <c r="CZA267" s="30"/>
      <c r="CZB267" s="30"/>
      <c r="CZC267" s="30"/>
      <c r="CZD267" s="30"/>
      <c r="CZE267" s="30"/>
      <c r="CZF267" s="30"/>
      <c r="CZG267" s="30"/>
      <c r="CZH267" s="30"/>
      <c r="CZI267" s="30"/>
      <c r="CZJ267" s="30"/>
      <c r="CZK267" s="30"/>
      <c r="CZL267" s="30"/>
      <c r="CZM267" s="30"/>
      <c r="CZN267" s="30"/>
      <c r="CZO267" s="30"/>
      <c r="CZP267" s="30"/>
      <c r="CZQ267" s="30"/>
      <c r="CZR267" s="30"/>
      <c r="CZS267" s="30"/>
      <c r="CZT267" s="30"/>
      <c r="CZU267" s="30"/>
      <c r="CZV267" s="30"/>
      <c r="CZW267" s="30"/>
      <c r="CZX267" s="30"/>
      <c r="CZY267" s="30"/>
      <c r="CZZ267" s="30"/>
      <c r="DAA267" s="30"/>
      <c r="DAB267" s="30"/>
      <c r="DAC267" s="30"/>
      <c r="DAD267" s="30"/>
      <c r="DAE267" s="30"/>
      <c r="DAF267" s="30"/>
      <c r="DAG267" s="30"/>
      <c r="DAH267" s="30"/>
      <c r="DAI267" s="30"/>
      <c r="DAJ267" s="30"/>
      <c r="DAK267" s="30"/>
      <c r="DAL267" s="30"/>
      <c r="DAM267" s="30"/>
      <c r="DAN267" s="30"/>
      <c r="DAO267" s="30"/>
      <c r="DAP267" s="30"/>
      <c r="DAQ267" s="30"/>
      <c r="DAR267" s="30"/>
      <c r="DAS267" s="30"/>
      <c r="DAT267" s="30"/>
      <c r="DAU267" s="30"/>
      <c r="DAV267" s="30"/>
      <c r="DAW267" s="30"/>
      <c r="DAX267" s="30"/>
      <c r="DAY267" s="30"/>
      <c r="DAZ267" s="30"/>
      <c r="DBA267" s="30"/>
      <c r="DBB267" s="30"/>
      <c r="DBC267" s="30"/>
      <c r="DBD267" s="30"/>
      <c r="DBE267" s="30"/>
      <c r="DBF267" s="30"/>
      <c r="DBG267" s="30"/>
      <c r="DBH267" s="30"/>
      <c r="DBI267" s="30"/>
      <c r="DBJ267" s="30"/>
      <c r="DBK267" s="30"/>
      <c r="DBL267" s="30"/>
      <c r="DBM267" s="30"/>
      <c r="DBN267" s="30"/>
      <c r="DBO267" s="30"/>
      <c r="DBP267" s="30"/>
      <c r="DBQ267" s="30"/>
      <c r="DBR267" s="30"/>
      <c r="DBS267" s="30"/>
      <c r="DBT267" s="30"/>
      <c r="DBU267" s="30"/>
      <c r="DBV267" s="30"/>
      <c r="DBW267" s="30"/>
      <c r="DBX267" s="30"/>
      <c r="DBY267" s="30"/>
      <c r="DBZ267" s="30"/>
      <c r="DCA267" s="30"/>
      <c r="DCB267" s="30"/>
      <c r="DCC267" s="30"/>
      <c r="DCD267" s="30"/>
      <c r="DCE267" s="30"/>
      <c r="DCF267" s="30"/>
      <c r="DCG267" s="30"/>
      <c r="DCH267" s="30"/>
      <c r="DCI267" s="30"/>
      <c r="DCJ267" s="30"/>
      <c r="DCK267" s="30"/>
      <c r="DCL267" s="30"/>
      <c r="DCM267" s="30"/>
      <c r="DCN267" s="30"/>
      <c r="DCO267" s="30"/>
      <c r="DCP267" s="30"/>
      <c r="DCQ267" s="30"/>
      <c r="DCR267" s="30"/>
      <c r="DCS267" s="30"/>
      <c r="DCT267" s="30"/>
      <c r="DCU267" s="30"/>
      <c r="DCV267" s="30"/>
      <c r="DCW267" s="30"/>
      <c r="DCX267" s="30"/>
      <c r="DCY267" s="30"/>
      <c r="DCZ267" s="30"/>
      <c r="DDA267" s="30"/>
      <c r="DDB267" s="30"/>
      <c r="DDC267" s="30"/>
      <c r="DDD267" s="30"/>
      <c r="DDE267" s="30"/>
      <c r="DDF267" s="30"/>
      <c r="DDG267" s="30"/>
      <c r="DDH267" s="30"/>
      <c r="DDI267" s="30"/>
      <c r="DDJ267" s="30"/>
      <c r="DDK267" s="30"/>
      <c r="DDL267" s="30"/>
      <c r="DDM267" s="30"/>
      <c r="DDN267" s="30"/>
      <c r="DDO267" s="30"/>
      <c r="DDP267" s="30"/>
      <c r="DDQ267" s="30"/>
      <c r="DDR267" s="30"/>
      <c r="DDS267" s="30"/>
      <c r="DDT267" s="30"/>
      <c r="DDU267" s="30"/>
      <c r="DDV267" s="30"/>
      <c r="DDW267" s="30"/>
      <c r="DDX267" s="30"/>
      <c r="DDY267" s="30"/>
      <c r="DDZ267" s="30"/>
      <c r="DEA267" s="30"/>
      <c r="DEB267" s="30"/>
      <c r="DEC267" s="30"/>
      <c r="DED267" s="30"/>
      <c r="DEE267" s="30"/>
      <c r="DEF267" s="30"/>
      <c r="DEG267" s="30"/>
      <c r="DEH267" s="30"/>
      <c r="DEI267" s="30"/>
      <c r="DEJ267" s="30"/>
      <c r="DEK267" s="30"/>
      <c r="DEL267" s="30"/>
      <c r="DEM267" s="30"/>
      <c r="DEN267" s="30"/>
      <c r="DEO267" s="30"/>
      <c r="DEP267" s="30"/>
      <c r="DEQ267" s="30"/>
      <c r="DER267" s="30"/>
      <c r="DES267" s="30"/>
      <c r="DET267" s="30"/>
      <c r="DEU267" s="30"/>
      <c r="DEV267" s="30"/>
      <c r="DEW267" s="30"/>
      <c r="DEX267" s="30"/>
      <c r="DEY267" s="30"/>
      <c r="DEZ267" s="30"/>
      <c r="DFA267" s="30"/>
      <c r="DFB267" s="30"/>
      <c r="DFC267" s="30"/>
      <c r="DFD267" s="30"/>
      <c r="DFE267" s="30"/>
      <c r="DFF267" s="30"/>
      <c r="DFG267" s="30"/>
      <c r="DFH267" s="30"/>
      <c r="DFI267" s="30"/>
      <c r="DFJ267" s="30"/>
      <c r="DFK267" s="30"/>
      <c r="DFL267" s="30"/>
      <c r="DFM267" s="30"/>
      <c r="DFN267" s="30"/>
      <c r="DFO267" s="30"/>
      <c r="DFP267" s="30"/>
      <c r="DFQ267" s="30"/>
      <c r="DFR267" s="30"/>
      <c r="DFS267" s="30"/>
      <c r="DFT267" s="30"/>
      <c r="DFU267" s="30"/>
      <c r="DFV267" s="30"/>
      <c r="DFW267" s="30"/>
      <c r="DFX267" s="30"/>
      <c r="DFY267" s="30"/>
      <c r="DFZ267" s="30"/>
      <c r="DGA267" s="30"/>
      <c r="DGB267" s="30"/>
      <c r="DGC267" s="30"/>
      <c r="DGD267" s="30"/>
      <c r="DGE267" s="30"/>
      <c r="DGF267" s="30"/>
      <c r="DGG267" s="30"/>
      <c r="DGH267" s="30"/>
      <c r="DGI267" s="30"/>
      <c r="DGJ267" s="30"/>
      <c r="DGK267" s="30"/>
      <c r="DGL267" s="30"/>
      <c r="DGM267" s="30"/>
      <c r="DGN267" s="30"/>
      <c r="DGO267" s="30"/>
      <c r="DGP267" s="30"/>
      <c r="DGQ267" s="30"/>
      <c r="DGR267" s="30"/>
      <c r="DGS267" s="30"/>
      <c r="DGT267" s="30"/>
      <c r="DGU267" s="30"/>
      <c r="DGV267" s="30"/>
      <c r="DGW267" s="30"/>
      <c r="DGX267" s="30"/>
      <c r="DGY267" s="30"/>
      <c r="DGZ267" s="30"/>
      <c r="DHA267" s="30"/>
      <c r="DHB267" s="30"/>
      <c r="DHC267" s="30"/>
      <c r="DHD267" s="30"/>
      <c r="DHE267" s="30"/>
      <c r="DHF267" s="30"/>
      <c r="DHG267" s="30"/>
      <c r="DHH267" s="30"/>
      <c r="DHI267" s="30"/>
      <c r="DHJ267" s="30"/>
      <c r="DHK267" s="30"/>
      <c r="DHL267" s="30"/>
      <c r="DHM267" s="30"/>
      <c r="DHN267" s="30"/>
      <c r="DHO267" s="30"/>
      <c r="DHP267" s="30"/>
      <c r="DHQ267" s="30"/>
      <c r="DHR267" s="30"/>
      <c r="DHS267" s="30"/>
      <c r="DHT267" s="30"/>
      <c r="DHU267" s="30"/>
      <c r="DHV267" s="30"/>
      <c r="DHW267" s="30"/>
      <c r="DHX267" s="30"/>
      <c r="DHY267" s="30"/>
      <c r="DHZ267" s="30"/>
      <c r="DIA267" s="30"/>
      <c r="DIB267" s="30"/>
      <c r="DIC267" s="30"/>
      <c r="DID267" s="30"/>
      <c r="DIE267" s="30"/>
      <c r="DIF267" s="30"/>
      <c r="DIG267" s="30"/>
      <c r="DIH267" s="30"/>
      <c r="DII267" s="30"/>
      <c r="DIJ267" s="30"/>
      <c r="DIK267" s="30"/>
      <c r="DIL267" s="30"/>
      <c r="DIM267" s="30"/>
      <c r="DIN267" s="30"/>
      <c r="DIO267" s="30"/>
      <c r="DIP267" s="30"/>
      <c r="DIQ267" s="30"/>
      <c r="DIR267" s="30"/>
      <c r="DIS267" s="30"/>
      <c r="DIT267" s="30"/>
      <c r="DIU267" s="30"/>
      <c r="DIV267" s="30"/>
      <c r="DIW267" s="30"/>
      <c r="DIX267" s="30"/>
      <c r="DIY267" s="30"/>
      <c r="DIZ267" s="30"/>
      <c r="DJA267" s="30"/>
      <c r="DJB267" s="30"/>
      <c r="DJC267" s="30"/>
      <c r="DJD267" s="30"/>
      <c r="DJE267" s="30"/>
      <c r="DJF267" s="30"/>
      <c r="DJG267" s="30"/>
      <c r="DJH267" s="30"/>
      <c r="DJI267" s="30"/>
      <c r="DJJ267" s="30"/>
      <c r="DJK267" s="30"/>
      <c r="DJL267" s="30"/>
      <c r="DJM267" s="30"/>
      <c r="DJN267" s="30"/>
      <c r="DJO267" s="30"/>
      <c r="DJP267" s="30"/>
      <c r="DJQ267" s="30"/>
      <c r="DJR267" s="30"/>
      <c r="DJS267" s="30"/>
      <c r="DJT267" s="30"/>
      <c r="DJU267" s="30"/>
      <c r="DJV267" s="30"/>
      <c r="DJW267" s="30"/>
      <c r="DJX267" s="30"/>
      <c r="DJY267" s="30"/>
      <c r="DJZ267" s="30"/>
      <c r="DKA267" s="30"/>
      <c r="DKB267" s="30"/>
      <c r="DKC267" s="30"/>
      <c r="DKD267" s="30"/>
      <c r="DKE267" s="30"/>
      <c r="DKF267" s="30"/>
      <c r="DKG267" s="30"/>
      <c r="DKH267" s="30"/>
      <c r="DKI267" s="30"/>
      <c r="DKJ267" s="30"/>
      <c r="DKK267" s="30"/>
      <c r="DKL267" s="30"/>
      <c r="DKM267" s="30"/>
      <c r="DKN267" s="30"/>
      <c r="DKO267" s="30"/>
      <c r="DKP267" s="30"/>
      <c r="DKQ267" s="30"/>
      <c r="DKR267" s="30"/>
      <c r="DKS267" s="30"/>
      <c r="DKT267" s="30"/>
      <c r="DKU267" s="30"/>
      <c r="DKV267" s="30"/>
      <c r="DKW267" s="30"/>
      <c r="DKX267" s="30"/>
      <c r="DKY267" s="30"/>
      <c r="DKZ267" s="30"/>
      <c r="DLA267" s="30"/>
      <c r="DLB267" s="30"/>
      <c r="DLC267" s="30"/>
      <c r="DLD267" s="30"/>
      <c r="DLE267" s="30"/>
      <c r="DLF267" s="30"/>
      <c r="DLG267" s="30"/>
      <c r="DLH267" s="30"/>
      <c r="DLI267" s="30"/>
      <c r="DLJ267" s="30"/>
      <c r="DLK267" s="30"/>
      <c r="DLL267" s="30"/>
      <c r="DLM267" s="30"/>
      <c r="DLN267" s="30"/>
      <c r="DLO267" s="30"/>
      <c r="DLP267" s="30"/>
      <c r="DLQ267" s="30"/>
      <c r="DLR267" s="30"/>
      <c r="DLS267" s="30"/>
      <c r="DLT267" s="30"/>
      <c r="DLU267" s="30"/>
      <c r="DLV267" s="30"/>
      <c r="DLW267" s="30"/>
      <c r="DLX267" s="30"/>
      <c r="DLY267" s="30"/>
      <c r="DLZ267" s="30"/>
      <c r="DMA267" s="30"/>
      <c r="DMB267" s="30"/>
      <c r="DMC267" s="30"/>
      <c r="DMD267" s="30"/>
      <c r="DME267" s="30"/>
      <c r="DMF267" s="30"/>
      <c r="DMG267" s="30"/>
      <c r="DMH267" s="30"/>
      <c r="DMI267" s="30"/>
      <c r="DMJ267" s="30"/>
      <c r="DMK267" s="30"/>
      <c r="DML267" s="30"/>
      <c r="DMM267" s="30"/>
      <c r="DMN267" s="30"/>
      <c r="DMO267" s="30"/>
      <c r="DMP267" s="30"/>
      <c r="DMQ267" s="30"/>
      <c r="DMR267" s="30"/>
      <c r="DMS267" s="30"/>
      <c r="DMT267" s="30"/>
      <c r="DMU267" s="30"/>
      <c r="DMV267" s="30"/>
      <c r="DMW267" s="30"/>
      <c r="DMX267" s="30"/>
      <c r="DMY267" s="30"/>
      <c r="DMZ267" s="30"/>
      <c r="DNA267" s="30"/>
      <c r="DNB267" s="30"/>
      <c r="DNC267" s="30"/>
      <c r="DND267" s="30"/>
      <c r="DNE267" s="30"/>
      <c r="DNF267" s="30"/>
      <c r="DNG267" s="30"/>
      <c r="DNH267" s="30"/>
      <c r="DNI267" s="30"/>
      <c r="DNJ267" s="30"/>
      <c r="DNK267" s="30"/>
      <c r="DNL267" s="30"/>
      <c r="DNM267" s="30"/>
      <c r="DNN267" s="30"/>
      <c r="DNO267" s="30"/>
      <c r="DNP267" s="30"/>
      <c r="DNQ267" s="30"/>
      <c r="DNR267" s="30"/>
      <c r="DNS267" s="30"/>
      <c r="DNT267" s="30"/>
      <c r="DNU267" s="30"/>
      <c r="DNV267" s="30"/>
      <c r="DNW267" s="30"/>
      <c r="DNX267" s="30"/>
      <c r="DNY267" s="30"/>
      <c r="DNZ267" s="30"/>
      <c r="DOA267" s="30"/>
      <c r="DOB267" s="30"/>
      <c r="DOC267" s="30"/>
      <c r="DOD267" s="30"/>
      <c r="DOE267" s="30"/>
      <c r="DOF267" s="30"/>
      <c r="DOG267" s="30"/>
      <c r="DOH267" s="30"/>
      <c r="DOI267" s="30"/>
      <c r="DOJ267" s="30"/>
      <c r="DOK267" s="30"/>
      <c r="DOL267" s="30"/>
      <c r="DOM267" s="30"/>
      <c r="DON267" s="30"/>
      <c r="DOO267" s="30"/>
      <c r="DOP267" s="30"/>
      <c r="DOQ267" s="30"/>
      <c r="DOR267" s="30"/>
      <c r="DOS267" s="30"/>
      <c r="DOT267" s="30"/>
      <c r="DOU267" s="30"/>
      <c r="DOV267" s="30"/>
      <c r="DOW267" s="30"/>
      <c r="DOX267" s="30"/>
      <c r="DOY267" s="30"/>
      <c r="DOZ267" s="30"/>
      <c r="DPA267" s="30"/>
      <c r="DPB267" s="30"/>
      <c r="DPC267" s="30"/>
      <c r="DPD267" s="30"/>
      <c r="DPE267" s="30"/>
      <c r="DPF267" s="30"/>
      <c r="DPG267" s="30"/>
      <c r="DPH267" s="30"/>
      <c r="DPI267" s="30"/>
      <c r="DPJ267" s="30"/>
      <c r="DPK267" s="30"/>
      <c r="DPL267" s="30"/>
      <c r="DPM267" s="30"/>
      <c r="DPN267" s="30"/>
      <c r="DPO267" s="30"/>
      <c r="DPP267" s="30"/>
      <c r="DPQ267" s="30"/>
      <c r="DPR267" s="30"/>
      <c r="DPS267" s="30"/>
      <c r="DPT267" s="30"/>
      <c r="DPU267" s="30"/>
      <c r="DPV267" s="30"/>
      <c r="DPW267" s="30"/>
      <c r="DPX267" s="30"/>
      <c r="DPY267" s="30"/>
      <c r="DPZ267" s="30"/>
      <c r="DQA267" s="30"/>
      <c r="DQB267" s="30"/>
      <c r="DQC267" s="30"/>
      <c r="DQD267" s="30"/>
      <c r="DQE267" s="30"/>
      <c r="DQF267" s="30"/>
      <c r="DQG267" s="30"/>
      <c r="DQH267" s="30"/>
      <c r="DQI267" s="30"/>
      <c r="DQJ267" s="30"/>
      <c r="DQK267" s="30"/>
      <c r="DQL267" s="30"/>
      <c r="DQM267" s="30"/>
      <c r="DQN267" s="30"/>
      <c r="DQO267" s="30"/>
      <c r="DQP267" s="30"/>
      <c r="DQQ267" s="30"/>
      <c r="DQR267" s="30"/>
      <c r="DQS267" s="30"/>
      <c r="DQT267" s="30"/>
      <c r="DQU267" s="30"/>
      <c r="DQV267" s="30"/>
      <c r="DQW267" s="30"/>
      <c r="DQX267" s="30"/>
      <c r="DQY267" s="30"/>
      <c r="DQZ267" s="30"/>
      <c r="DRA267" s="30"/>
      <c r="DRB267" s="30"/>
      <c r="DRC267" s="30"/>
      <c r="DRD267" s="30"/>
      <c r="DRE267" s="30"/>
      <c r="DRF267" s="30"/>
      <c r="DRG267" s="30"/>
      <c r="DRH267" s="30"/>
      <c r="DRI267" s="30"/>
      <c r="DRJ267" s="30"/>
      <c r="DRK267" s="30"/>
      <c r="DRL267" s="30"/>
      <c r="DRM267" s="30"/>
      <c r="DRN267" s="30"/>
      <c r="DRO267" s="30"/>
      <c r="DRP267" s="30"/>
      <c r="DRQ267" s="30"/>
      <c r="DRR267" s="30"/>
      <c r="DRS267" s="30"/>
      <c r="DRT267" s="30"/>
      <c r="DRU267" s="30"/>
      <c r="DRV267" s="30"/>
      <c r="DRW267" s="30"/>
      <c r="DRX267" s="30"/>
      <c r="DRY267" s="30"/>
      <c r="DRZ267" s="30"/>
      <c r="DSA267" s="30"/>
      <c r="DSB267" s="30"/>
      <c r="DSC267" s="30"/>
      <c r="DSD267" s="30"/>
      <c r="DSE267" s="30"/>
      <c r="DSF267" s="30"/>
      <c r="DSG267" s="30"/>
      <c r="DSH267" s="30"/>
      <c r="DSI267" s="30"/>
      <c r="DSJ267" s="30"/>
      <c r="DSK267" s="30"/>
      <c r="DSL267" s="30"/>
      <c r="DSM267" s="30"/>
      <c r="DSN267" s="30"/>
      <c r="DSO267" s="30"/>
      <c r="DSP267" s="30"/>
      <c r="DSQ267" s="30"/>
      <c r="DSR267" s="30"/>
      <c r="DSS267" s="30"/>
      <c r="DST267" s="30"/>
      <c r="DSU267" s="30"/>
      <c r="DSV267" s="30"/>
      <c r="DSW267" s="30"/>
      <c r="DSX267" s="30"/>
      <c r="DSY267" s="30"/>
      <c r="DSZ267" s="30"/>
      <c r="DTA267" s="30"/>
      <c r="DTB267" s="30"/>
      <c r="DTC267" s="30"/>
      <c r="DTD267" s="30"/>
      <c r="DTE267" s="30"/>
      <c r="DTF267" s="30"/>
      <c r="DTG267" s="30"/>
      <c r="DTH267" s="30"/>
      <c r="DTI267" s="30"/>
      <c r="DTJ267" s="30"/>
      <c r="DTK267" s="30"/>
      <c r="DTL267" s="30"/>
      <c r="DTM267" s="30"/>
      <c r="DTN267" s="30"/>
      <c r="DTO267" s="30"/>
      <c r="DTP267" s="30"/>
      <c r="DTQ267" s="30"/>
      <c r="DTR267" s="30"/>
      <c r="DTS267" s="30"/>
      <c r="DTT267" s="30"/>
      <c r="DTU267" s="30"/>
      <c r="DTV267" s="30"/>
      <c r="DTW267" s="30"/>
      <c r="DTX267" s="30"/>
      <c r="DTY267" s="30"/>
      <c r="DTZ267" s="30"/>
      <c r="DUA267" s="30"/>
      <c r="DUB267" s="30"/>
      <c r="DUC267" s="30"/>
      <c r="DUD267" s="30"/>
      <c r="DUE267" s="30"/>
      <c r="DUF267" s="30"/>
      <c r="DUG267" s="30"/>
      <c r="DUH267" s="30"/>
      <c r="DUI267" s="30"/>
      <c r="DUJ267" s="30"/>
      <c r="DUK267" s="30"/>
      <c r="DUL267" s="30"/>
      <c r="DUM267" s="30"/>
      <c r="DUN267" s="30"/>
      <c r="DUO267" s="30"/>
      <c r="DUP267" s="30"/>
      <c r="DUQ267" s="30"/>
      <c r="DUR267" s="30"/>
      <c r="DUS267" s="30"/>
      <c r="DUT267" s="30"/>
      <c r="DUU267" s="30"/>
      <c r="DUV267" s="30"/>
      <c r="DUW267" s="30"/>
      <c r="DUX267" s="30"/>
      <c r="DUY267" s="30"/>
      <c r="DUZ267" s="30"/>
      <c r="DVA267" s="30"/>
      <c r="DVB267" s="30"/>
      <c r="DVC267" s="30"/>
      <c r="DVD267" s="30"/>
      <c r="DVE267" s="30"/>
      <c r="DVF267" s="30"/>
      <c r="DVG267" s="30"/>
      <c r="DVH267" s="30"/>
      <c r="DVI267" s="30"/>
      <c r="DVJ267" s="30"/>
      <c r="DVK267" s="30"/>
      <c r="DVL267" s="30"/>
      <c r="DVM267" s="30"/>
      <c r="DVN267" s="30"/>
      <c r="DVO267" s="30"/>
      <c r="DVP267" s="30"/>
      <c r="DVQ267" s="30"/>
      <c r="DVR267" s="30"/>
      <c r="DVS267" s="30"/>
      <c r="DVT267" s="30"/>
      <c r="DVU267" s="30"/>
      <c r="DVV267" s="30"/>
      <c r="DVW267" s="30"/>
      <c r="DVX267" s="30"/>
      <c r="DVY267" s="30"/>
      <c r="DVZ267" s="30"/>
      <c r="DWA267" s="30"/>
      <c r="DWB267" s="30"/>
      <c r="DWC267" s="30"/>
      <c r="DWD267" s="30"/>
      <c r="DWE267" s="30"/>
      <c r="DWF267" s="30"/>
      <c r="DWG267" s="30"/>
      <c r="DWH267" s="30"/>
      <c r="DWI267" s="30"/>
      <c r="DWJ267" s="30"/>
      <c r="DWK267" s="30"/>
      <c r="DWL267" s="30"/>
      <c r="DWM267" s="30"/>
      <c r="DWN267" s="30"/>
      <c r="DWO267" s="30"/>
      <c r="DWP267" s="30"/>
      <c r="DWQ267" s="30"/>
      <c r="DWR267" s="30"/>
      <c r="DWS267" s="30"/>
      <c r="DWT267" s="30"/>
      <c r="DWU267" s="30"/>
      <c r="DWV267" s="30"/>
      <c r="DWW267" s="30"/>
      <c r="DWX267" s="30"/>
      <c r="DWY267" s="30"/>
      <c r="DWZ267" s="30"/>
      <c r="DXA267" s="30"/>
      <c r="DXB267" s="30"/>
      <c r="DXC267" s="30"/>
      <c r="DXD267" s="30"/>
      <c r="DXE267" s="30"/>
      <c r="DXF267" s="30"/>
      <c r="DXG267" s="30"/>
      <c r="DXH267" s="30"/>
      <c r="DXI267" s="30"/>
      <c r="DXJ267" s="30"/>
      <c r="DXK267" s="30"/>
      <c r="DXL267" s="30"/>
      <c r="DXM267" s="30"/>
      <c r="DXN267" s="30"/>
      <c r="DXO267" s="30"/>
      <c r="DXP267" s="30"/>
      <c r="DXQ267" s="30"/>
      <c r="DXR267" s="30"/>
      <c r="DXS267" s="30"/>
      <c r="DXT267" s="30"/>
      <c r="DXU267" s="30"/>
      <c r="DXV267" s="30"/>
      <c r="DXW267" s="30"/>
      <c r="DXX267" s="30"/>
      <c r="DXY267" s="30"/>
      <c r="DXZ267" s="30"/>
      <c r="DYA267" s="30"/>
      <c r="DYB267" s="30"/>
      <c r="DYC267" s="30"/>
      <c r="DYD267" s="30"/>
      <c r="DYE267" s="30"/>
      <c r="DYF267" s="30"/>
      <c r="DYG267" s="30"/>
      <c r="DYH267" s="30"/>
      <c r="DYI267" s="30"/>
      <c r="DYJ267" s="30"/>
      <c r="DYK267" s="30"/>
      <c r="DYL267" s="30"/>
      <c r="DYM267" s="30"/>
      <c r="DYN267" s="30"/>
      <c r="DYO267" s="30"/>
      <c r="DYP267" s="30"/>
      <c r="DYQ267" s="30"/>
      <c r="DYR267" s="30"/>
      <c r="DYS267" s="30"/>
      <c r="DYT267" s="30"/>
      <c r="DYU267" s="30"/>
      <c r="DYV267" s="30"/>
      <c r="DYW267" s="30"/>
      <c r="DYX267" s="30"/>
      <c r="DYY267" s="30"/>
      <c r="DYZ267" s="30"/>
      <c r="DZA267" s="30"/>
      <c r="DZB267" s="30"/>
      <c r="DZC267" s="30"/>
      <c r="DZD267" s="30"/>
      <c r="DZE267" s="30"/>
      <c r="DZF267" s="30"/>
      <c r="DZG267" s="30"/>
      <c r="DZH267" s="30"/>
      <c r="DZI267" s="30"/>
      <c r="DZJ267" s="30"/>
      <c r="DZK267" s="30"/>
      <c r="DZL267" s="30"/>
      <c r="DZM267" s="30"/>
      <c r="DZN267" s="30"/>
      <c r="DZO267" s="30"/>
      <c r="DZP267" s="30"/>
      <c r="DZQ267" s="30"/>
      <c r="DZR267" s="30"/>
      <c r="DZS267" s="30"/>
      <c r="DZT267" s="30"/>
      <c r="DZU267" s="30"/>
      <c r="DZV267" s="30"/>
      <c r="DZW267" s="30"/>
      <c r="DZX267" s="30"/>
      <c r="DZY267" s="30"/>
      <c r="DZZ267" s="30"/>
      <c r="EAA267" s="30"/>
      <c r="EAB267" s="30"/>
      <c r="EAC267" s="30"/>
      <c r="EAD267" s="30"/>
      <c r="EAE267" s="30"/>
      <c r="EAF267" s="30"/>
      <c r="EAG267" s="30"/>
      <c r="EAH267" s="30"/>
      <c r="EAI267" s="30"/>
      <c r="EAJ267" s="30"/>
      <c r="EAK267" s="30"/>
      <c r="EAL267" s="30"/>
      <c r="EAM267" s="30"/>
      <c r="EAN267" s="30"/>
      <c r="EAO267" s="30"/>
      <c r="EAP267" s="30"/>
      <c r="EAQ267" s="30"/>
      <c r="EAR267" s="30"/>
      <c r="EAS267" s="30"/>
      <c r="EAT267" s="30"/>
      <c r="EAU267" s="30"/>
      <c r="EAV267" s="30"/>
      <c r="EAW267" s="30"/>
      <c r="EAX267" s="30"/>
      <c r="EAY267" s="30"/>
      <c r="EAZ267" s="30"/>
      <c r="EBA267" s="30"/>
      <c r="EBB267" s="30"/>
      <c r="EBC267" s="30"/>
      <c r="EBD267" s="30"/>
      <c r="EBE267" s="30"/>
      <c r="EBF267" s="30"/>
      <c r="EBG267" s="30"/>
      <c r="EBH267" s="30"/>
      <c r="EBI267" s="30"/>
      <c r="EBJ267" s="30"/>
      <c r="EBK267" s="30"/>
      <c r="EBL267" s="30"/>
      <c r="EBM267" s="30"/>
      <c r="EBN267" s="30"/>
      <c r="EBO267" s="30"/>
      <c r="EBP267" s="30"/>
      <c r="EBQ267" s="30"/>
      <c r="EBR267" s="30"/>
      <c r="EBS267" s="30"/>
      <c r="EBT267" s="30"/>
      <c r="EBU267" s="30"/>
      <c r="EBV267" s="30"/>
      <c r="EBW267" s="30"/>
      <c r="EBX267" s="30"/>
      <c r="EBY267" s="30"/>
      <c r="EBZ267" s="30"/>
      <c r="ECA267" s="30"/>
      <c r="ECB267" s="30"/>
      <c r="ECC267" s="30"/>
      <c r="ECD267" s="30"/>
      <c r="ECE267" s="30"/>
      <c r="ECF267" s="30"/>
      <c r="ECG267" s="30"/>
      <c r="ECH267" s="30"/>
      <c r="ECI267" s="30"/>
      <c r="ECJ267" s="30"/>
      <c r="ECK267" s="30"/>
      <c r="ECL267" s="30"/>
      <c r="ECM267" s="30"/>
      <c r="ECN267" s="30"/>
      <c r="ECO267" s="30"/>
      <c r="ECP267" s="30"/>
      <c r="ECQ267" s="30"/>
      <c r="ECR267" s="30"/>
      <c r="ECS267" s="30"/>
      <c r="ECT267" s="30"/>
      <c r="ECU267" s="30"/>
      <c r="ECV267" s="30"/>
      <c r="ECW267" s="30"/>
      <c r="ECX267" s="30"/>
      <c r="ECY267" s="30"/>
      <c r="ECZ267" s="30"/>
      <c r="EDA267" s="30"/>
      <c r="EDB267" s="30"/>
      <c r="EDC267" s="30"/>
      <c r="EDD267" s="30"/>
      <c r="EDE267" s="30"/>
      <c r="EDF267" s="30"/>
      <c r="EDG267" s="30"/>
      <c r="EDH267" s="30"/>
      <c r="EDI267" s="30"/>
      <c r="EDJ267" s="30"/>
      <c r="EDK267" s="30"/>
      <c r="EDL267" s="30"/>
      <c r="EDM267" s="30"/>
      <c r="EDN267" s="30"/>
      <c r="EDO267" s="30"/>
      <c r="EDP267" s="30"/>
      <c r="EDQ267" s="30"/>
      <c r="EDR267" s="30"/>
      <c r="EDS267" s="30"/>
      <c r="EDT267" s="30"/>
      <c r="EDU267" s="30"/>
      <c r="EDV267" s="30"/>
      <c r="EDW267" s="30"/>
      <c r="EDX267" s="30"/>
      <c r="EDY267" s="30"/>
      <c r="EDZ267" s="30"/>
      <c r="EEA267" s="30"/>
      <c r="EEB267" s="30"/>
      <c r="EEC267" s="30"/>
      <c r="EED267" s="30"/>
      <c r="EEE267" s="30"/>
      <c r="EEF267" s="30"/>
      <c r="EEG267" s="30"/>
      <c r="EEH267" s="30"/>
      <c r="EEI267" s="30"/>
      <c r="EEJ267" s="30"/>
      <c r="EEK267" s="30"/>
      <c r="EEL267" s="30"/>
      <c r="EEM267" s="30"/>
      <c r="EEN267" s="30"/>
      <c r="EEO267" s="30"/>
      <c r="EEP267" s="30"/>
      <c r="EEQ267" s="30"/>
      <c r="EER267" s="30"/>
      <c r="EES267" s="30"/>
      <c r="EET267" s="30"/>
      <c r="EEU267" s="30"/>
      <c r="EEV267" s="30"/>
      <c r="EEW267" s="30"/>
      <c r="EEX267" s="30"/>
      <c r="EEY267" s="30"/>
      <c r="EEZ267" s="30"/>
      <c r="EFA267" s="30"/>
      <c r="EFB267" s="30"/>
      <c r="EFC267" s="30"/>
      <c r="EFD267" s="30"/>
      <c r="EFE267" s="30"/>
      <c r="EFF267" s="30"/>
      <c r="EFG267" s="30"/>
      <c r="EFH267" s="30"/>
      <c r="EFI267" s="30"/>
      <c r="EFJ267" s="30"/>
      <c r="EFK267" s="30"/>
      <c r="EFL267" s="30"/>
      <c r="EFM267" s="30"/>
      <c r="EFN267" s="30"/>
      <c r="EFO267" s="30"/>
      <c r="EFP267" s="30"/>
      <c r="EFQ267" s="30"/>
      <c r="EFR267" s="30"/>
      <c r="EFS267" s="30"/>
      <c r="EFT267" s="30"/>
      <c r="EFU267" s="30"/>
      <c r="EFV267" s="30"/>
      <c r="EFW267" s="30"/>
      <c r="EFX267" s="30"/>
      <c r="EFY267" s="30"/>
      <c r="EFZ267" s="30"/>
      <c r="EGA267" s="30"/>
      <c r="EGB267" s="30"/>
      <c r="EGC267" s="30"/>
      <c r="EGD267" s="30"/>
      <c r="EGE267" s="30"/>
      <c r="EGF267" s="30"/>
      <c r="EGG267" s="30"/>
      <c r="EGH267" s="30"/>
      <c r="EGI267" s="30"/>
      <c r="EGJ267" s="30"/>
      <c r="EGK267" s="30"/>
      <c r="EGL267" s="30"/>
      <c r="EGM267" s="30"/>
      <c r="EGN267" s="30"/>
      <c r="EGO267" s="30"/>
      <c r="EGP267" s="30"/>
      <c r="EGQ267" s="30"/>
      <c r="EGR267" s="30"/>
      <c r="EGS267" s="30"/>
      <c r="EGT267" s="30"/>
      <c r="EGU267" s="30"/>
      <c r="EGV267" s="30"/>
      <c r="EGW267" s="30"/>
      <c r="EGX267" s="30"/>
      <c r="EGY267" s="30"/>
      <c r="EGZ267" s="30"/>
      <c r="EHA267" s="30"/>
      <c r="EHB267" s="30"/>
      <c r="EHC267" s="30"/>
      <c r="EHD267" s="30"/>
      <c r="EHE267" s="30"/>
      <c r="EHF267" s="30"/>
      <c r="EHG267" s="30"/>
      <c r="EHH267" s="30"/>
      <c r="EHI267" s="30"/>
      <c r="EHJ267" s="30"/>
      <c r="EHK267" s="30"/>
      <c r="EHL267" s="30"/>
      <c r="EHM267" s="30"/>
      <c r="EHN267" s="30"/>
      <c r="EHO267" s="30"/>
      <c r="EHP267" s="30"/>
      <c r="EHQ267" s="30"/>
      <c r="EHR267" s="30"/>
      <c r="EHS267" s="30"/>
      <c r="EHT267" s="30"/>
      <c r="EHU267" s="30"/>
      <c r="EHV267" s="30"/>
      <c r="EHW267" s="30"/>
      <c r="EHX267" s="30"/>
      <c r="EHY267" s="30"/>
      <c r="EHZ267" s="30"/>
      <c r="EIA267" s="30"/>
      <c r="EIB267" s="30"/>
      <c r="EIC267" s="30"/>
      <c r="EID267" s="30"/>
      <c r="EIE267" s="30"/>
      <c r="EIF267" s="30"/>
      <c r="EIG267" s="30"/>
      <c r="EIH267" s="30"/>
      <c r="EII267" s="30"/>
      <c r="EIJ267" s="30"/>
      <c r="EIK267" s="30"/>
      <c r="EIL267" s="30"/>
      <c r="EIM267" s="30"/>
      <c r="EIN267" s="30"/>
      <c r="EIO267" s="30"/>
      <c r="EIP267" s="30"/>
      <c r="EIQ267" s="30"/>
      <c r="EIR267" s="30"/>
      <c r="EIS267" s="30"/>
      <c r="EIT267" s="30"/>
      <c r="EIU267" s="30"/>
      <c r="EIV267" s="30"/>
      <c r="EIW267" s="30"/>
      <c r="EIX267" s="30"/>
      <c r="EIY267" s="30"/>
      <c r="EIZ267" s="30"/>
      <c r="EJA267" s="30"/>
      <c r="EJB267" s="30"/>
      <c r="EJC267" s="30"/>
      <c r="EJD267" s="30"/>
      <c r="EJE267" s="30"/>
      <c r="EJF267" s="30"/>
      <c r="EJG267" s="30"/>
      <c r="EJH267" s="30"/>
      <c r="EJI267" s="30"/>
      <c r="EJJ267" s="30"/>
      <c r="EJK267" s="30"/>
      <c r="EJL267" s="30"/>
      <c r="EJM267" s="30"/>
      <c r="EJN267" s="30"/>
      <c r="EJO267" s="30"/>
      <c r="EJP267" s="30"/>
      <c r="EJQ267" s="30"/>
      <c r="EJR267" s="30"/>
      <c r="EJS267" s="30"/>
      <c r="EJT267" s="30"/>
      <c r="EJU267" s="30"/>
      <c r="EJV267" s="30"/>
      <c r="EJW267" s="30"/>
      <c r="EJX267" s="30"/>
      <c r="EJY267" s="30"/>
      <c r="EJZ267" s="30"/>
      <c r="EKA267" s="30"/>
      <c r="EKB267" s="30"/>
      <c r="EKC267" s="30"/>
      <c r="EKD267" s="30"/>
      <c r="EKE267" s="30"/>
      <c r="EKF267" s="30"/>
      <c r="EKG267" s="30"/>
      <c r="EKH267" s="30"/>
      <c r="EKI267" s="30"/>
      <c r="EKJ267" s="30"/>
      <c r="EKK267" s="30"/>
      <c r="EKL267" s="30"/>
      <c r="EKM267" s="30"/>
      <c r="EKN267" s="30"/>
      <c r="EKO267" s="30"/>
      <c r="EKP267" s="30"/>
      <c r="EKQ267" s="30"/>
      <c r="EKR267" s="30"/>
      <c r="EKS267" s="30"/>
      <c r="EKT267" s="30"/>
      <c r="EKU267" s="30"/>
      <c r="EKV267" s="30"/>
      <c r="EKW267" s="30"/>
      <c r="EKX267" s="30"/>
      <c r="EKY267" s="30"/>
      <c r="EKZ267" s="30"/>
      <c r="ELA267" s="30"/>
      <c r="ELB267" s="30"/>
      <c r="ELC267" s="30"/>
      <c r="ELD267" s="30"/>
      <c r="ELE267" s="30"/>
      <c r="ELF267" s="30"/>
      <c r="ELG267" s="30"/>
      <c r="ELH267" s="30"/>
      <c r="ELI267" s="30"/>
      <c r="ELJ267" s="30"/>
      <c r="ELK267" s="30"/>
      <c r="ELL267" s="30"/>
      <c r="ELM267" s="30"/>
      <c r="ELN267" s="30"/>
      <c r="ELO267" s="30"/>
      <c r="ELP267" s="30"/>
      <c r="ELQ267" s="30"/>
      <c r="ELR267" s="30"/>
      <c r="ELS267" s="30"/>
      <c r="ELT267" s="30"/>
      <c r="ELU267" s="30"/>
      <c r="ELV267" s="30"/>
      <c r="ELW267" s="30"/>
      <c r="ELX267" s="30"/>
      <c r="ELY267" s="30"/>
      <c r="ELZ267" s="30"/>
      <c r="EMA267" s="30"/>
      <c r="EMB267" s="30"/>
      <c r="EMC267" s="30"/>
      <c r="EMD267" s="30"/>
      <c r="EME267" s="30"/>
      <c r="EMF267" s="30"/>
      <c r="EMG267" s="30"/>
      <c r="EMH267" s="30"/>
      <c r="EMI267" s="30"/>
      <c r="EMJ267" s="30"/>
      <c r="EMK267" s="30"/>
      <c r="EML267" s="30"/>
      <c r="EMM267" s="30"/>
      <c r="EMN267" s="30"/>
      <c r="EMO267" s="30"/>
      <c r="EMP267" s="30"/>
      <c r="EMQ267" s="30"/>
      <c r="EMR267" s="30"/>
      <c r="EMS267" s="30"/>
      <c r="EMT267" s="30"/>
      <c r="EMU267" s="30"/>
      <c r="EMV267" s="30"/>
      <c r="EMW267" s="30"/>
      <c r="EMX267" s="30"/>
      <c r="EMY267" s="30"/>
      <c r="EMZ267" s="30"/>
      <c r="ENA267" s="30"/>
      <c r="ENB267" s="30"/>
      <c r="ENC267" s="30"/>
      <c r="END267" s="30"/>
      <c r="ENE267" s="30"/>
      <c r="ENF267" s="30"/>
      <c r="ENG267" s="30"/>
      <c r="ENH267" s="30"/>
      <c r="ENI267" s="30"/>
      <c r="ENJ267" s="30"/>
      <c r="ENK267" s="30"/>
      <c r="ENL267" s="30"/>
      <c r="ENM267" s="30"/>
      <c r="ENN267" s="30"/>
      <c r="ENO267" s="30"/>
      <c r="ENP267" s="30"/>
      <c r="ENQ267" s="30"/>
      <c r="ENR267" s="30"/>
      <c r="ENS267" s="30"/>
      <c r="ENT267" s="30"/>
      <c r="ENU267" s="30"/>
      <c r="ENV267" s="30"/>
      <c r="ENW267" s="30"/>
      <c r="ENX267" s="30"/>
      <c r="ENY267" s="30"/>
      <c r="ENZ267" s="30"/>
      <c r="EOA267" s="30"/>
      <c r="EOB267" s="30"/>
      <c r="EOC267" s="30"/>
      <c r="EOD267" s="30"/>
      <c r="EOE267" s="30"/>
      <c r="EOF267" s="30"/>
      <c r="EOG267" s="30"/>
      <c r="EOH267" s="30"/>
      <c r="EOI267" s="30"/>
      <c r="EOJ267" s="30"/>
      <c r="EOK267" s="30"/>
      <c r="EOL267" s="30"/>
      <c r="EOM267" s="30"/>
      <c r="EON267" s="30"/>
      <c r="EOO267" s="30"/>
      <c r="EOP267" s="30"/>
      <c r="EOQ267" s="30"/>
      <c r="EOR267" s="30"/>
      <c r="EOS267" s="30"/>
      <c r="EOT267" s="30"/>
      <c r="EOU267" s="30"/>
      <c r="EOV267" s="30"/>
      <c r="EOW267" s="30"/>
      <c r="EOX267" s="30"/>
      <c r="EOY267" s="30"/>
      <c r="EOZ267" s="30"/>
      <c r="EPA267" s="30"/>
      <c r="EPB267" s="30"/>
      <c r="EPC267" s="30"/>
      <c r="EPD267" s="30"/>
      <c r="EPE267" s="30"/>
      <c r="EPF267" s="30"/>
      <c r="EPG267" s="30"/>
      <c r="EPH267" s="30"/>
      <c r="EPI267" s="30"/>
      <c r="EPJ267" s="30"/>
      <c r="EPK267" s="30"/>
      <c r="EPL267" s="30"/>
      <c r="EPM267" s="30"/>
      <c r="EPN267" s="30"/>
      <c r="EPO267" s="30"/>
      <c r="EPP267" s="30"/>
      <c r="EPQ267" s="30"/>
      <c r="EPR267" s="30"/>
      <c r="EPS267" s="30"/>
      <c r="EPT267" s="30"/>
      <c r="EPU267" s="30"/>
      <c r="EPV267" s="30"/>
      <c r="EPW267" s="30"/>
      <c r="EPX267" s="30"/>
      <c r="EPY267" s="30"/>
      <c r="EPZ267" s="30"/>
      <c r="EQA267" s="30"/>
      <c r="EQB267" s="30"/>
      <c r="EQC267" s="30"/>
      <c r="EQD267" s="30"/>
      <c r="EQE267" s="30"/>
      <c r="EQF267" s="30"/>
      <c r="EQG267" s="30"/>
      <c r="EQH267" s="30"/>
      <c r="EQI267" s="30"/>
      <c r="EQJ267" s="30"/>
      <c r="EQK267" s="30"/>
      <c r="EQL267" s="30"/>
      <c r="EQM267" s="30"/>
      <c r="EQN267" s="30"/>
      <c r="EQO267" s="30"/>
      <c r="EQP267" s="30"/>
      <c r="EQQ267" s="30"/>
      <c r="EQR267" s="30"/>
      <c r="EQS267" s="30"/>
      <c r="EQT267" s="30"/>
      <c r="EQU267" s="30"/>
      <c r="EQV267" s="30"/>
      <c r="EQW267" s="30"/>
      <c r="EQX267" s="30"/>
      <c r="EQY267" s="30"/>
      <c r="EQZ267" s="30"/>
      <c r="ERA267" s="30"/>
      <c r="ERB267" s="30"/>
      <c r="ERC267" s="30"/>
      <c r="ERD267" s="30"/>
      <c r="ERE267" s="30"/>
      <c r="ERF267" s="30"/>
      <c r="ERG267" s="30"/>
      <c r="ERH267" s="30"/>
      <c r="ERI267" s="30"/>
      <c r="ERJ267" s="30"/>
      <c r="ERK267" s="30"/>
      <c r="ERL267" s="30"/>
      <c r="ERM267" s="30"/>
      <c r="ERN267" s="30"/>
      <c r="ERO267" s="30"/>
      <c r="ERP267" s="30"/>
      <c r="ERQ267" s="30"/>
      <c r="ERR267" s="30"/>
      <c r="ERS267" s="30"/>
      <c r="ERT267" s="30"/>
      <c r="ERU267" s="30"/>
      <c r="ERV267" s="30"/>
      <c r="ERW267" s="30"/>
      <c r="ERX267" s="30"/>
      <c r="ERY267" s="30"/>
      <c r="ERZ267" s="30"/>
      <c r="ESA267" s="30"/>
      <c r="ESB267" s="30"/>
      <c r="ESC267" s="30"/>
      <c r="ESD267" s="30"/>
      <c r="ESE267" s="30"/>
      <c r="ESF267" s="30"/>
      <c r="ESG267" s="30"/>
      <c r="ESH267" s="30"/>
      <c r="ESI267" s="30"/>
      <c r="ESJ267" s="30"/>
      <c r="ESK267" s="30"/>
      <c r="ESL267" s="30"/>
      <c r="ESM267" s="30"/>
      <c r="ESN267" s="30"/>
      <c r="ESO267" s="30"/>
      <c r="ESP267" s="30"/>
      <c r="ESQ267" s="30"/>
      <c r="ESR267" s="30"/>
      <c r="ESS267" s="30"/>
      <c r="EST267" s="30"/>
      <c r="ESU267" s="30"/>
      <c r="ESV267" s="30"/>
      <c r="ESW267" s="30"/>
      <c r="ESX267" s="30"/>
      <c r="ESY267" s="30"/>
      <c r="ESZ267" s="30"/>
      <c r="ETA267" s="30"/>
      <c r="ETB267" s="30"/>
      <c r="ETC267" s="30"/>
      <c r="ETD267" s="30"/>
      <c r="ETE267" s="30"/>
      <c r="ETF267" s="30"/>
      <c r="ETG267" s="30"/>
      <c r="ETH267" s="30"/>
      <c r="ETI267" s="30"/>
      <c r="ETJ267" s="30"/>
      <c r="ETK267" s="30"/>
      <c r="ETL267" s="30"/>
      <c r="ETM267" s="30"/>
      <c r="ETN267" s="30"/>
      <c r="ETO267" s="30"/>
      <c r="ETP267" s="30"/>
      <c r="ETQ267" s="30"/>
      <c r="ETR267" s="30"/>
      <c r="ETS267" s="30"/>
      <c r="ETT267" s="30"/>
      <c r="ETU267" s="30"/>
      <c r="ETV267" s="30"/>
      <c r="ETW267" s="30"/>
      <c r="ETX267" s="30"/>
      <c r="ETY267" s="30"/>
      <c r="ETZ267" s="30"/>
      <c r="EUA267" s="30"/>
      <c r="EUB267" s="30"/>
      <c r="EUC267" s="30"/>
      <c r="EUD267" s="30"/>
      <c r="EUE267" s="30"/>
      <c r="EUF267" s="30"/>
      <c r="EUG267" s="30"/>
      <c r="EUH267" s="30"/>
      <c r="EUI267" s="30"/>
      <c r="EUJ267" s="30"/>
      <c r="EUK267" s="30"/>
      <c r="EUL267" s="30"/>
      <c r="EUM267" s="30"/>
      <c r="EUN267" s="30"/>
      <c r="EUO267" s="30"/>
      <c r="EUP267" s="30"/>
      <c r="EUQ267" s="30"/>
      <c r="EUR267" s="30"/>
      <c r="EUS267" s="30"/>
      <c r="EUT267" s="30"/>
      <c r="EUU267" s="30"/>
      <c r="EUV267" s="30"/>
      <c r="EUW267" s="30"/>
      <c r="EUX267" s="30"/>
      <c r="EUY267" s="30"/>
      <c r="EUZ267" s="30"/>
      <c r="EVA267" s="30"/>
      <c r="EVB267" s="30"/>
      <c r="EVC267" s="30"/>
      <c r="EVD267" s="30"/>
      <c r="EVE267" s="30"/>
      <c r="EVF267" s="30"/>
      <c r="EVG267" s="30"/>
      <c r="EVH267" s="30"/>
      <c r="EVI267" s="30"/>
      <c r="EVJ267" s="30"/>
      <c r="EVK267" s="30"/>
      <c r="EVL267" s="30"/>
      <c r="EVM267" s="30"/>
      <c r="EVN267" s="30"/>
      <c r="EVO267" s="30"/>
      <c r="EVP267" s="30"/>
      <c r="EVQ267" s="30"/>
      <c r="EVR267" s="30"/>
      <c r="EVS267" s="30"/>
      <c r="EVT267" s="30"/>
      <c r="EVU267" s="30"/>
      <c r="EVV267" s="30"/>
      <c r="EVW267" s="30"/>
      <c r="EVX267" s="30"/>
      <c r="EVY267" s="30"/>
      <c r="EVZ267" s="30"/>
      <c r="EWA267" s="30"/>
      <c r="EWB267" s="30"/>
      <c r="EWC267" s="30"/>
      <c r="EWD267" s="30"/>
      <c r="EWE267" s="30"/>
      <c r="EWF267" s="30"/>
      <c r="EWG267" s="30"/>
      <c r="EWH267" s="30"/>
      <c r="EWI267" s="30"/>
      <c r="EWJ267" s="30"/>
      <c r="EWK267" s="30"/>
      <c r="EWL267" s="30"/>
      <c r="EWM267" s="30"/>
      <c r="EWN267" s="30"/>
      <c r="EWO267" s="30"/>
      <c r="EWP267" s="30"/>
      <c r="EWQ267" s="30"/>
      <c r="EWR267" s="30"/>
      <c r="EWS267" s="30"/>
      <c r="EWT267" s="30"/>
      <c r="EWU267" s="30"/>
      <c r="EWV267" s="30"/>
      <c r="EWW267" s="30"/>
      <c r="EWX267" s="30"/>
      <c r="EWY267" s="30"/>
      <c r="EWZ267" s="30"/>
      <c r="EXA267" s="30"/>
      <c r="EXB267" s="30"/>
      <c r="EXC267" s="30"/>
      <c r="EXD267" s="30"/>
      <c r="EXE267" s="30"/>
      <c r="EXF267" s="30"/>
      <c r="EXG267" s="30"/>
      <c r="EXH267" s="30"/>
      <c r="EXI267" s="30"/>
      <c r="EXJ267" s="30"/>
      <c r="EXK267" s="30"/>
      <c r="EXL267" s="30"/>
      <c r="EXM267" s="30"/>
      <c r="EXN267" s="30"/>
      <c r="EXO267" s="30"/>
      <c r="EXP267" s="30"/>
      <c r="EXQ267" s="30"/>
      <c r="EXR267" s="30"/>
      <c r="EXS267" s="30"/>
      <c r="EXT267" s="30"/>
      <c r="EXU267" s="30"/>
      <c r="EXV267" s="30"/>
      <c r="EXW267" s="30"/>
      <c r="EXX267" s="30"/>
      <c r="EXY267" s="30"/>
      <c r="EXZ267" s="30"/>
      <c r="EYA267" s="30"/>
      <c r="EYB267" s="30"/>
      <c r="EYC267" s="30"/>
      <c r="EYD267" s="30"/>
      <c r="EYE267" s="30"/>
      <c r="EYF267" s="30"/>
      <c r="EYG267" s="30"/>
      <c r="EYH267" s="30"/>
      <c r="EYI267" s="30"/>
      <c r="EYJ267" s="30"/>
      <c r="EYK267" s="30"/>
      <c r="EYL267" s="30"/>
      <c r="EYM267" s="30"/>
      <c r="EYN267" s="30"/>
      <c r="EYO267" s="30"/>
      <c r="EYP267" s="30"/>
      <c r="EYQ267" s="30"/>
      <c r="EYR267" s="30"/>
      <c r="EYS267" s="30"/>
      <c r="EYT267" s="30"/>
      <c r="EYU267" s="30"/>
      <c r="EYV267" s="30"/>
      <c r="EYW267" s="30"/>
      <c r="EYX267" s="30"/>
      <c r="EYY267" s="30"/>
      <c r="EYZ267" s="30"/>
      <c r="EZA267" s="30"/>
      <c r="EZB267" s="30"/>
      <c r="EZC267" s="30"/>
      <c r="EZD267" s="30"/>
      <c r="EZE267" s="30"/>
      <c r="EZF267" s="30"/>
      <c r="EZG267" s="30"/>
      <c r="EZH267" s="30"/>
      <c r="EZI267" s="30"/>
      <c r="EZJ267" s="30"/>
      <c r="EZK267" s="30"/>
      <c r="EZL267" s="30"/>
      <c r="EZM267" s="30"/>
      <c r="EZN267" s="30"/>
      <c r="EZO267" s="30"/>
      <c r="EZP267" s="30"/>
      <c r="EZQ267" s="30"/>
      <c r="EZR267" s="30"/>
      <c r="EZS267" s="30"/>
      <c r="EZT267" s="30"/>
      <c r="EZU267" s="30"/>
      <c r="EZV267" s="30"/>
      <c r="EZW267" s="30"/>
      <c r="EZX267" s="30"/>
      <c r="EZY267" s="30"/>
      <c r="EZZ267" s="30"/>
      <c r="FAA267" s="30"/>
      <c r="FAB267" s="30"/>
      <c r="FAC267" s="30"/>
      <c r="FAD267" s="30"/>
      <c r="FAE267" s="30"/>
      <c r="FAF267" s="30"/>
      <c r="FAG267" s="30"/>
      <c r="FAH267" s="30"/>
      <c r="FAI267" s="30"/>
      <c r="FAJ267" s="30"/>
      <c r="FAK267" s="30"/>
      <c r="FAL267" s="30"/>
      <c r="FAM267" s="30"/>
      <c r="FAN267" s="30"/>
      <c r="FAO267" s="30"/>
      <c r="FAP267" s="30"/>
      <c r="FAQ267" s="30"/>
      <c r="FAR267" s="30"/>
      <c r="FAS267" s="30"/>
      <c r="FAT267" s="30"/>
      <c r="FAU267" s="30"/>
      <c r="FAV267" s="30"/>
      <c r="FAW267" s="30"/>
      <c r="FAX267" s="30"/>
      <c r="FAY267" s="30"/>
      <c r="FAZ267" s="30"/>
      <c r="FBA267" s="30"/>
      <c r="FBB267" s="30"/>
      <c r="FBC267" s="30"/>
      <c r="FBD267" s="30"/>
      <c r="FBE267" s="30"/>
      <c r="FBF267" s="30"/>
      <c r="FBG267" s="30"/>
      <c r="FBH267" s="30"/>
      <c r="FBI267" s="30"/>
      <c r="FBJ267" s="30"/>
      <c r="FBK267" s="30"/>
      <c r="FBL267" s="30"/>
      <c r="FBM267" s="30"/>
      <c r="FBN267" s="30"/>
      <c r="FBO267" s="30"/>
      <c r="FBP267" s="30"/>
      <c r="FBQ267" s="30"/>
      <c r="FBR267" s="30"/>
      <c r="FBS267" s="30"/>
      <c r="FBT267" s="30"/>
      <c r="FBU267" s="30"/>
      <c r="FBV267" s="30"/>
      <c r="FBW267" s="30"/>
      <c r="FBX267" s="30"/>
      <c r="FBY267" s="30"/>
      <c r="FBZ267" s="30"/>
      <c r="FCA267" s="30"/>
      <c r="FCB267" s="30"/>
      <c r="FCC267" s="30"/>
      <c r="FCD267" s="30"/>
      <c r="FCE267" s="30"/>
      <c r="FCF267" s="30"/>
      <c r="FCG267" s="30"/>
      <c r="FCH267" s="30"/>
      <c r="FCI267" s="30"/>
      <c r="FCJ267" s="30"/>
      <c r="FCK267" s="30"/>
      <c r="FCL267" s="30"/>
      <c r="FCM267" s="30"/>
      <c r="FCN267" s="30"/>
      <c r="FCO267" s="30"/>
      <c r="FCP267" s="30"/>
      <c r="FCQ267" s="30"/>
      <c r="FCR267" s="30"/>
      <c r="FCS267" s="30"/>
      <c r="FCT267" s="30"/>
      <c r="FCU267" s="30"/>
      <c r="FCV267" s="30"/>
      <c r="FCW267" s="30"/>
      <c r="FCX267" s="30"/>
      <c r="FCY267" s="30"/>
      <c r="FCZ267" s="30"/>
      <c r="FDA267" s="30"/>
      <c r="FDB267" s="30"/>
      <c r="FDC267" s="30"/>
      <c r="FDD267" s="30"/>
      <c r="FDE267" s="30"/>
      <c r="FDF267" s="30"/>
      <c r="FDG267" s="30"/>
      <c r="FDH267" s="30"/>
      <c r="FDI267" s="30"/>
      <c r="FDJ267" s="30"/>
      <c r="FDK267" s="30"/>
      <c r="FDL267" s="30"/>
      <c r="FDM267" s="30"/>
      <c r="FDN267" s="30"/>
      <c r="FDO267" s="30"/>
      <c r="FDP267" s="30"/>
      <c r="FDQ267" s="30"/>
      <c r="FDR267" s="30"/>
      <c r="FDS267" s="30"/>
      <c r="FDT267" s="30"/>
      <c r="FDU267" s="30"/>
      <c r="FDV267" s="30"/>
      <c r="FDW267" s="30"/>
      <c r="FDX267" s="30"/>
      <c r="FDY267" s="30"/>
      <c r="FDZ267" s="30"/>
      <c r="FEA267" s="30"/>
      <c r="FEB267" s="30"/>
      <c r="FEC267" s="30"/>
      <c r="FED267" s="30"/>
      <c r="FEE267" s="30"/>
      <c r="FEF267" s="30"/>
      <c r="FEG267" s="30"/>
      <c r="FEH267" s="30"/>
      <c r="FEI267" s="30"/>
      <c r="FEJ267" s="30"/>
      <c r="FEK267" s="30"/>
      <c r="FEL267" s="30"/>
      <c r="FEM267" s="30"/>
      <c r="FEN267" s="30"/>
      <c r="FEO267" s="30"/>
      <c r="FEP267" s="30"/>
      <c r="FEQ267" s="30"/>
      <c r="FER267" s="30"/>
      <c r="FES267" s="30"/>
      <c r="FET267" s="30"/>
      <c r="FEU267" s="30"/>
      <c r="FEV267" s="30"/>
      <c r="FEW267" s="30"/>
      <c r="FEX267" s="30"/>
      <c r="FEY267" s="30"/>
      <c r="FEZ267" s="30"/>
      <c r="FFA267" s="30"/>
      <c r="FFB267" s="30"/>
      <c r="FFC267" s="30"/>
      <c r="FFD267" s="30"/>
      <c r="FFE267" s="30"/>
      <c r="FFF267" s="30"/>
      <c r="FFG267" s="30"/>
      <c r="FFH267" s="30"/>
      <c r="FFI267" s="30"/>
      <c r="FFJ267" s="30"/>
      <c r="FFK267" s="30"/>
      <c r="FFL267" s="30"/>
      <c r="FFM267" s="30"/>
      <c r="FFN267" s="30"/>
      <c r="FFO267" s="30"/>
      <c r="FFP267" s="30"/>
      <c r="FFQ267" s="30"/>
      <c r="FFR267" s="30"/>
      <c r="FFS267" s="30"/>
      <c r="FFT267" s="30"/>
      <c r="FFU267" s="30"/>
      <c r="FFV267" s="30"/>
      <c r="FFW267" s="30"/>
      <c r="FFX267" s="30"/>
      <c r="FFY267" s="30"/>
      <c r="FFZ267" s="30"/>
      <c r="FGA267" s="30"/>
      <c r="FGB267" s="30"/>
      <c r="FGC267" s="30"/>
      <c r="FGD267" s="30"/>
      <c r="FGE267" s="30"/>
      <c r="FGF267" s="30"/>
      <c r="FGG267" s="30"/>
      <c r="FGH267" s="30"/>
      <c r="FGI267" s="30"/>
      <c r="FGJ267" s="30"/>
      <c r="FGK267" s="30"/>
      <c r="FGL267" s="30"/>
      <c r="FGM267" s="30"/>
      <c r="FGN267" s="30"/>
      <c r="FGO267" s="30"/>
      <c r="FGP267" s="30"/>
      <c r="FGQ267" s="30"/>
      <c r="FGR267" s="30"/>
      <c r="FGS267" s="30"/>
      <c r="FGT267" s="30"/>
      <c r="FGU267" s="30"/>
      <c r="FGV267" s="30"/>
      <c r="FGW267" s="30"/>
      <c r="FGX267" s="30"/>
      <c r="FGY267" s="30"/>
      <c r="FGZ267" s="30"/>
      <c r="FHA267" s="30"/>
      <c r="FHB267" s="30"/>
      <c r="FHC267" s="30"/>
      <c r="FHD267" s="30"/>
      <c r="FHE267" s="30"/>
      <c r="FHF267" s="30"/>
      <c r="FHG267" s="30"/>
      <c r="FHH267" s="30"/>
      <c r="FHI267" s="30"/>
      <c r="FHJ267" s="30"/>
      <c r="FHK267" s="30"/>
      <c r="FHL267" s="30"/>
      <c r="FHM267" s="30"/>
      <c r="FHN267" s="30"/>
      <c r="FHO267" s="30"/>
      <c r="FHP267" s="30"/>
      <c r="FHQ267" s="30"/>
      <c r="FHR267" s="30"/>
      <c r="FHS267" s="30"/>
      <c r="FHT267" s="30"/>
      <c r="FHU267" s="30"/>
      <c r="FHV267" s="30"/>
      <c r="FHW267" s="30"/>
      <c r="FHX267" s="30"/>
      <c r="FHY267" s="30"/>
      <c r="FHZ267" s="30"/>
      <c r="FIA267" s="30"/>
      <c r="FIB267" s="30"/>
      <c r="FIC267" s="30"/>
      <c r="FID267" s="30"/>
      <c r="FIE267" s="30"/>
      <c r="FIF267" s="30"/>
      <c r="FIG267" s="30"/>
      <c r="FIH267" s="30"/>
      <c r="FII267" s="30"/>
      <c r="FIJ267" s="30"/>
      <c r="FIK267" s="30"/>
      <c r="FIL267" s="30"/>
      <c r="FIM267" s="30"/>
      <c r="FIN267" s="30"/>
      <c r="FIO267" s="30"/>
      <c r="FIP267" s="30"/>
      <c r="FIQ267" s="30"/>
      <c r="FIR267" s="30"/>
      <c r="FIS267" s="30"/>
      <c r="FIT267" s="30"/>
      <c r="FIU267" s="30"/>
      <c r="FIV267" s="30"/>
      <c r="FIW267" s="30"/>
      <c r="FIX267" s="30"/>
      <c r="FIY267" s="30"/>
      <c r="FIZ267" s="30"/>
      <c r="FJA267" s="30"/>
      <c r="FJB267" s="30"/>
      <c r="FJC267" s="30"/>
      <c r="FJD267" s="30"/>
      <c r="FJE267" s="30"/>
      <c r="FJF267" s="30"/>
      <c r="FJG267" s="30"/>
      <c r="FJH267" s="30"/>
      <c r="FJI267" s="30"/>
      <c r="FJJ267" s="30"/>
      <c r="FJK267" s="30"/>
      <c r="FJL267" s="30"/>
      <c r="FJM267" s="30"/>
      <c r="FJN267" s="30"/>
      <c r="FJO267" s="30"/>
      <c r="FJP267" s="30"/>
      <c r="FJQ267" s="30"/>
      <c r="FJR267" s="30"/>
      <c r="FJS267" s="30"/>
      <c r="FJT267" s="30"/>
      <c r="FJU267" s="30"/>
      <c r="FJV267" s="30"/>
      <c r="FJW267" s="30"/>
      <c r="FJX267" s="30"/>
      <c r="FJY267" s="30"/>
      <c r="FJZ267" s="30"/>
      <c r="FKA267" s="30"/>
      <c r="FKB267" s="30"/>
      <c r="FKC267" s="30"/>
      <c r="FKD267" s="30"/>
      <c r="FKE267" s="30"/>
      <c r="FKF267" s="30"/>
      <c r="FKG267" s="30"/>
      <c r="FKH267" s="30"/>
      <c r="FKI267" s="30"/>
      <c r="FKJ267" s="30"/>
      <c r="FKK267" s="30"/>
      <c r="FKL267" s="30"/>
      <c r="FKM267" s="30"/>
      <c r="FKN267" s="30"/>
      <c r="FKO267" s="30"/>
      <c r="FKP267" s="30"/>
      <c r="FKQ267" s="30"/>
      <c r="FKR267" s="30"/>
      <c r="FKS267" s="30"/>
      <c r="FKT267" s="30"/>
      <c r="FKU267" s="30"/>
      <c r="FKV267" s="30"/>
      <c r="FKW267" s="30"/>
      <c r="FKX267" s="30"/>
      <c r="FKY267" s="30"/>
      <c r="FKZ267" s="30"/>
      <c r="FLA267" s="30"/>
      <c r="FLB267" s="30"/>
      <c r="FLC267" s="30"/>
      <c r="FLD267" s="30"/>
      <c r="FLE267" s="30"/>
      <c r="FLF267" s="30"/>
      <c r="FLG267" s="30"/>
      <c r="FLH267" s="30"/>
      <c r="FLI267" s="30"/>
      <c r="FLJ267" s="30"/>
      <c r="FLK267" s="30"/>
      <c r="FLL267" s="30"/>
      <c r="FLM267" s="30"/>
      <c r="FLN267" s="30"/>
      <c r="FLO267" s="30"/>
      <c r="FLP267" s="30"/>
      <c r="FLQ267" s="30"/>
      <c r="FLR267" s="30"/>
      <c r="FLS267" s="30"/>
      <c r="FLT267" s="30"/>
      <c r="FLU267" s="30"/>
      <c r="FLV267" s="30"/>
      <c r="FLW267" s="30"/>
      <c r="FLX267" s="30"/>
      <c r="FLY267" s="30"/>
      <c r="FLZ267" s="30"/>
      <c r="FMA267" s="30"/>
      <c r="FMB267" s="30"/>
      <c r="FMC267" s="30"/>
      <c r="FMD267" s="30"/>
      <c r="FME267" s="30"/>
      <c r="FMF267" s="30"/>
      <c r="FMG267" s="30"/>
      <c r="FMH267" s="30"/>
      <c r="FMI267" s="30"/>
      <c r="FMJ267" s="30"/>
      <c r="FMK267" s="30"/>
      <c r="FML267" s="30"/>
      <c r="FMM267" s="30"/>
      <c r="FMN267" s="30"/>
      <c r="FMO267" s="30"/>
      <c r="FMP267" s="30"/>
      <c r="FMQ267" s="30"/>
      <c r="FMR267" s="30"/>
      <c r="FMS267" s="30"/>
      <c r="FMT267" s="30"/>
      <c r="FMU267" s="30"/>
      <c r="FMV267" s="30"/>
      <c r="FMW267" s="30"/>
      <c r="FMX267" s="30"/>
      <c r="FMY267" s="30"/>
      <c r="FMZ267" s="30"/>
      <c r="FNA267" s="30"/>
      <c r="FNB267" s="30"/>
      <c r="FNC267" s="30"/>
      <c r="FND267" s="30"/>
      <c r="FNE267" s="30"/>
      <c r="FNF267" s="30"/>
      <c r="FNG267" s="30"/>
      <c r="FNH267" s="30"/>
      <c r="FNI267" s="30"/>
      <c r="FNJ267" s="30"/>
      <c r="FNK267" s="30"/>
      <c r="FNL267" s="30"/>
      <c r="FNM267" s="30"/>
      <c r="FNN267" s="30"/>
      <c r="FNO267" s="30"/>
      <c r="FNP267" s="30"/>
      <c r="FNQ267" s="30"/>
      <c r="FNR267" s="30"/>
      <c r="FNS267" s="30"/>
      <c r="FNT267" s="30"/>
      <c r="FNU267" s="30"/>
      <c r="FNV267" s="30"/>
      <c r="FNW267" s="30"/>
      <c r="FNX267" s="30"/>
      <c r="FNY267" s="30"/>
      <c r="FNZ267" s="30"/>
      <c r="FOA267" s="30"/>
      <c r="FOB267" s="30"/>
      <c r="FOC267" s="30"/>
      <c r="FOD267" s="30"/>
      <c r="FOE267" s="30"/>
      <c r="FOF267" s="30"/>
      <c r="FOG267" s="30"/>
      <c r="FOH267" s="30"/>
      <c r="FOI267" s="30"/>
      <c r="FOJ267" s="30"/>
      <c r="FOK267" s="30"/>
      <c r="FOL267" s="30"/>
      <c r="FOM267" s="30"/>
      <c r="FON267" s="30"/>
      <c r="FOO267" s="30"/>
      <c r="FOP267" s="30"/>
      <c r="FOQ267" s="30"/>
      <c r="FOR267" s="30"/>
      <c r="FOS267" s="30"/>
      <c r="FOT267" s="30"/>
      <c r="FOU267" s="30"/>
      <c r="FOV267" s="30"/>
      <c r="FOW267" s="30"/>
      <c r="FOX267" s="30"/>
      <c r="FOY267" s="30"/>
      <c r="FOZ267" s="30"/>
      <c r="FPA267" s="30"/>
      <c r="FPB267" s="30"/>
      <c r="FPC267" s="30"/>
      <c r="FPD267" s="30"/>
      <c r="FPE267" s="30"/>
      <c r="FPF267" s="30"/>
      <c r="FPG267" s="30"/>
      <c r="FPH267" s="30"/>
      <c r="FPI267" s="30"/>
      <c r="FPJ267" s="30"/>
      <c r="FPK267" s="30"/>
      <c r="FPL267" s="30"/>
      <c r="FPM267" s="30"/>
      <c r="FPN267" s="30"/>
      <c r="FPO267" s="30"/>
      <c r="FPP267" s="30"/>
      <c r="FPQ267" s="30"/>
      <c r="FPR267" s="30"/>
      <c r="FPS267" s="30"/>
      <c r="FPT267" s="30"/>
      <c r="FPU267" s="30"/>
      <c r="FPV267" s="30"/>
      <c r="FPW267" s="30"/>
      <c r="FPX267" s="30"/>
      <c r="FPY267" s="30"/>
      <c r="FPZ267" s="30"/>
      <c r="FQA267" s="30"/>
      <c r="FQB267" s="30"/>
      <c r="FQC267" s="30"/>
      <c r="FQD267" s="30"/>
      <c r="FQE267" s="30"/>
      <c r="FQF267" s="30"/>
      <c r="FQG267" s="30"/>
      <c r="FQH267" s="30"/>
      <c r="FQI267" s="30"/>
      <c r="FQJ267" s="30"/>
      <c r="FQK267" s="30"/>
      <c r="FQL267" s="30"/>
      <c r="FQM267" s="30"/>
      <c r="FQN267" s="30"/>
      <c r="FQO267" s="30"/>
      <c r="FQP267" s="30"/>
      <c r="FQQ267" s="30"/>
      <c r="FQR267" s="30"/>
      <c r="FQS267" s="30"/>
      <c r="FQT267" s="30"/>
      <c r="FQU267" s="30"/>
      <c r="FQV267" s="30"/>
      <c r="FQW267" s="30"/>
      <c r="FQX267" s="30"/>
      <c r="FQY267" s="30"/>
      <c r="FQZ267" s="30"/>
      <c r="FRA267" s="30"/>
      <c r="FRB267" s="30"/>
      <c r="FRC267" s="30"/>
      <c r="FRD267" s="30"/>
      <c r="FRE267" s="30"/>
      <c r="FRF267" s="30"/>
      <c r="FRG267" s="30"/>
      <c r="FRH267" s="30"/>
      <c r="FRI267" s="30"/>
      <c r="FRJ267" s="30"/>
      <c r="FRK267" s="30"/>
      <c r="FRL267" s="30"/>
      <c r="FRM267" s="30"/>
      <c r="FRN267" s="30"/>
      <c r="FRO267" s="30"/>
      <c r="FRP267" s="30"/>
      <c r="FRQ267" s="30"/>
      <c r="FRR267" s="30"/>
      <c r="FRS267" s="30"/>
      <c r="FRT267" s="30"/>
      <c r="FRU267" s="30"/>
      <c r="FRV267" s="30"/>
      <c r="FRW267" s="30"/>
      <c r="FRX267" s="30"/>
      <c r="FRY267" s="30"/>
      <c r="FRZ267" s="30"/>
      <c r="FSA267" s="30"/>
      <c r="FSB267" s="30"/>
      <c r="FSC267" s="30"/>
      <c r="FSD267" s="30"/>
      <c r="FSE267" s="30"/>
      <c r="FSF267" s="30"/>
      <c r="FSG267" s="30"/>
      <c r="FSH267" s="30"/>
      <c r="FSI267" s="30"/>
      <c r="FSJ267" s="30"/>
      <c r="FSK267" s="30"/>
      <c r="FSL267" s="30"/>
      <c r="FSM267" s="30"/>
      <c r="FSN267" s="30"/>
      <c r="FSO267" s="30"/>
      <c r="FSP267" s="30"/>
      <c r="FSQ267" s="30"/>
      <c r="FSR267" s="30"/>
      <c r="FSS267" s="30"/>
      <c r="FST267" s="30"/>
      <c r="FSU267" s="30"/>
      <c r="FSV267" s="30"/>
      <c r="FSW267" s="30"/>
      <c r="FSX267" s="30"/>
      <c r="FSY267" s="30"/>
      <c r="FSZ267" s="30"/>
      <c r="FTA267" s="30"/>
      <c r="FTB267" s="30"/>
      <c r="FTC267" s="30"/>
      <c r="FTD267" s="30"/>
      <c r="FTE267" s="30"/>
      <c r="FTF267" s="30"/>
      <c r="FTG267" s="30"/>
      <c r="FTH267" s="30"/>
      <c r="FTI267" s="30"/>
      <c r="FTJ267" s="30"/>
      <c r="FTK267" s="30"/>
      <c r="FTL267" s="30"/>
      <c r="FTM267" s="30"/>
      <c r="FTN267" s="30"/>
      <c r="FTO267" s="30"/>
      <c r="FTP267" s="30"/>
      <c r="FTQ267" s="30"/>
      <c r="FTR267" s="30"/>
      <c r="FTS267" s="30"/>
      <c r="FTT267" s="30"/>
      <c r="FTU267" s="30"/>
      <c r="FTV267" s="30"/>
      <c r="FTW267" s="30"/>
      <c r="FTX267" s="30"/>
      <c r="FTY267" s="30"/>
      <c r="FTZ267" s="30"/>
      <c r="FUA267" s="30"/>
      <c r="FUB267" s="30"/>
      <c r="FUC267" s="30"/>
      <c r="FUD267" s="30"/>
      <c r="FUE267" s="30"/>
      <c r="FUF267" s="30"/>
      <c r="FUG267" s="30"/>
      <c r="FUH267" s="30"/>
      <c r="FUI267" s="30"/>
      <c r="FUJ267" s="30"/>
      <c r="FUK267" s="30"/>
      <c r="FUL267" s="30"/>
      <c r="FUM267" s="30"/>
      <c r="FUN267" s="30"/>
      <c r="FUO267" s="30"/>
      <c r="FUP267" s="30"/>
      <c r="FUQ267" s="30"/>
      <c r="FUR267" s="30"/>
      <c r="FUS267" s="30"/>
      <c r="FUT267" s="30"/>
      <c r="FUU267" s="30"/>
      <c r="FUV267" s="30"/>
      <c r="FUW267" s="30"/>
      <c r="FUX267" s="30"/>
      <c r="FUY267" s="30"/>
      <c r="FUZ267" s="30"/>
      <c r="FVA267" s="30"/>
      <c r="FVB267" s="30"/>
      <c r="FVC267" s="30"/>
      <c r="FVD267" s="30"/>
      <c r="FVE267" s="30"/>
      <c r="FVF267" s="30"/>
      <c r="FVG267" s="30"/>
      <c r="FVH267" s="30"/>
      <c r="FVI267" s="30"/>
      <c r="FVJ267" s="30"/>
      <c r="FVK267" s="30"/>
      <c r="FVL267" s="30"/>
      <c r="FVM267" s="30"/>
      <c r="FVN267" s="30"/>
      <c r="FVO267" s="30"/>
      <c r="FVP267" s="30"/>
      <c r="FVQ267" s="30"/>
      <c r="FVR267" s="30"/>
      <c r="FVS267" s="30"/>
      <c r="FVT267" s="30"/>
      <c r="FVU267" s="30"/>
      <c r="FVV267" s="30"/>
      <c r="FVW267" s="30"/>
      <c r="FVX267" s="30"/>
      <c r="FVY267" s="30"/>
      <c r="FVZ267" s="30"/>
      <c r="FWA267" s="30"/>
      <c r="FWB267" s="30"/>
      <c r="FWC267" s="30"/>
      <c r="FWD267" s="30"/>
      <c r="FWE267" s="30"/>
      <c r="FWF267" s="30"/>
      <c r="FWG267" s="30"/>
      <c r="FWH267" s="30"/>
      <c r="FWI267" s="30"/>
      <c r="FWJ267" s="30"/>
      <c r="FWK267" s="30"/>
      <c r="FWL267" s="30"/>
      <c r="FWM267" s="30"/>
      <c r="FWN267" s="30"/>
      <c r="FWO267" s="30"/>
      <c r="FWP267" s="30"/>
      <c r="FWQ267" s="30"/>
      <c r="FWR267" s="30"/>
      <c r="FWS267" s="30"/>
      <c r="FWT267" s="30"/>
      <c r="FWU267" s="30"/>
      <c r="FWV267" s="30"/>
      <c r="FWW267" s="30"/>
      <c r="FWX267" s="30"/>
      <c r="FWY267" s="30"/>
      <c r="FWZ267" s="30"/>
      <c r="FXA267" s="30"/>
      <c r="FXB267" s="30"/>
      <c r="FXC267" s="30"/>
      <c r="FXD267" s="30"/>
      <c r="FXE267" s="30"/>
      <c r="FXF267" s="30"/>
      <c r="FXG267" s="30"/>
      <c r="FXH267" s="30"/>
      <c r="FXI267" s="30"/>
      <c r="FXJ267" s="30"/>
      <c r="FXK267" s="30"/>
      <c r="FXL267" s="30"/>
      <c r="FXM267" s="30"/>
      <c r="FXN267" s="30"/>
      <c r="FXO267" s="30"/>
      <c r="FXP267" s="30"/>
      <c r="FXQ267" s="30"/>
      <c r="FXR267" s="30"/>
      <c r="FXS267" s="30"/>
      <c r="FXT267" s="30"/>
      <c r="FXU267" s="30"/>
      <c r="FXV267" s="30"/>
      <c r="FXW267" s="30"/>
      <c r="FXX267" s="30"/>
      <c r="FXY267" s="30"/>
      <c r="FXZ267" s="30"/>
      <c r="FYA267" s="30"/>
      <c r="FYB267" s="30"/>
      <c r="FYC267" s="30"/>
      <c r="FYD267" s="30"/>
      <c r="FYE267" s="30"/>
      <c r="FYF267" s="30"/>
      <c r="FYG267" s="30"/>
      <c r="FYH267" s="30"/>
      <c r="FYI267" s="30"/>
      <c r="FYJ267" s="30"/>
      <c r="FYK267" s="30"/>
      <c r="FYL267" s="30"/>
      <c r="FYM267" s="30"/>
      <c r="FYN267" s="30"/>
      <c r="FYO267" s="30"/>
      <c r="FYP267" s="30"/>
      <c r="FYQ267" s="30"/>
      <c r="FYR267" s="30"/>
      <c r="FYS267" s="30"/>
      <c r="FYT267" s="30"/>
      <c r="FYU267" s="30"/>
      <c r="FYV267" s="30"/>
      <c r="FYW267" s="30"/>
      <c r="FYX267" s="30"/>
      <c r="FYY267" s="30"/>
      <c r="FYZ267" s="30"/>
      <c r="FZA267" s="30"/>
      <c r="FZB267" s="30"/>
      <c r="FZC267" s="30"/>
      <c r="FZD267" s="30"/>
      <c r="FZE267" s="30"/>
      <c r="FZF267" s="30"/>
      <c r="FZG267" s="30"/>
      <c r="FZH267" s="30"/>
      <c r="FZI267" s="30"/>
      <c r="FZJ267" s="30"/>
      <c r="FZK267" s="30"/>
      <c r="FZL267" s="30"/>
      <c r="FZM267" s="30"/>
      <c r="FZN267" s="30"/>
      <c r="FZO267" s="30"/>
      <c r="FZP267" s="30"/>
      <c r="FZQ267" s="30"/>
      <c r="FZR267" s="30"/>
      <c r="FZS267" s="30"/>
      <c r="FZT267" s="30"/>
      <c r="FZU267" s="30"/>
      <c r="FZV267" s="30"/>
      <c r="FZW267" s="30"/>
      <c r="FZX267" s="30"/>
      <c r="FZY267" s="30"/>
      <c r="FZZ267" s="30"/>
      <c r="GAA267" s="30"/>
      <c r="GAB267" s="30"/>
      <c r="GAC267" s="30"/>
      <c r="GAD267" s="30"/>
      <c r="GAE267" s="30"/>
      <c r="GAF267" s="30"/>
      <c r="GAG267" s="30"/>
      <c r="GAH267" s="30"/>
      <c r="GAI267" s="30"/>
      <c r="GAJ267" s="30"/>
      <c r="GAK267" s="30"/>
      <c r="GAL267" s="30"/>
      <c r="GAM267" s="30"/>
      <c r="GAN267" s="30"/>
      <c r="GAO267" s="30"/>
      <c r="GAP267" s="30"/>
      <c r="GAQ267" s="30"/>
      <c r="GAR267" s="30"/>
      <c r="GAS267" s="30"/>
      <c r="GAT267" s="30"/>
      <c r="GAU267" s="30"/>
      <c r="GAV267" s="30"/>
      <c r="GAW267" s="30"/>
      <c r="GAX267" s="30"/>
      <c r="GAY267" s="30"/>
      <c r="GAZ267" s="30"/>
      <c r="GBA267" s="30"/>
      <c r="GBB267" s="30"/>
      <c r="GBC267" s="30"/>
      <c r="GBD267" s="30"/>
      <c r="GBE267" s="30"/>
      <c r="GBF267" s="30"/>
      <c r="GBG267" s="30"/>
      <c r="GBH267" s="30"/>
      <c r="GBI267" s="30"/>
      <c r="GBJ267" s="30"/>
      <c r="GBK267" s="30"/>
      <c r="GBL267" s="30"/>
      <c r="GBM267" s="30"/>
      <c r="GBN267" s="30"/>
      <c r="GBO267" s="30"/>
      <c r="GBP267" s="30"/>
      <c r="GBQ267" s="30"/>
      <c r="GBR267" s="30"/>
      <c r="GBS267" s="30"/>
      <c r="GBT267" s="30"/>
      <c r="GBU267" s="30"/>
      <c r="GBV267" s="30"/>
      <c r="GBW267" s="30"/>
      <c r="GBX267" s="30"/>
      <c r="GBY267" s="30"/>
      <c r="GBZ267" s="30"/>
      <c r="GCA267" s="30"/>
      <c r="GCB267" s="30"/>
      <c r="GCC267" s="30"/>
      <c r="GCD267" s="30"/>
      <c r="GCE267" s="30"/>
      <c r="GCF267" s="30"/>
      <c r="GCG267" s="30"/>
      <c r="GCH267" s="30"/>
      <c r="GCI267" s="30"/>
      <c r="GCJ267" s="30"/>
      <c r="GCK267" s="30"/>
      <c r="GCL267" s="30"/>
      <c r="GCM267" s="30"/>
      <c r="GCN267" s="30"/>
      <c r="GCO267" s="30"/>
      <c r="GCP267" s="30"/>
      <c r="GCQ267" s="30"/>
      <c r="GCR267" s="30"/>
      <c r="GCS267" s="30"/>
      <c r="GCT267" s="30"/>
      <c r="GCU267" s="30"/>
      <c r="GCV267" s="30"/>
      <c r="GCW267" s="30"/>
      <c r="GCX267" s="30"/>
      <c r="GCY267" s="30"/>
      <c r="GCZ267" s="30"/>
      <c r="GDA267" s="30"/>
      <c r="GDB267" s="30"/>
      <c r="GDC267" s="30"/>
      <c r="GDD267" s="30"/>
      <c r="GDE267" s="30"/>
      <c r="GDF267" s="30"/>
      <c r="GDG267" s="30"/>
      <c r="GDH267" s="30"/>
      <c r="GDI267" s="30"/>
      <c r="GDJ267" s="30"/>
      <c r="GDK267" s="30"/>
      <c r="GDL267" s="30"/>
      <c r="GDM267" s="30"/>
      <c r="GDN267" s="30"/>
      <c r="GDO267" s="30"/>
      <c r="GDP267" s="30"/>
      <c r="GDQ267" s="30"/>
      <c r="GDR267" s="30"/>
      <c r="GDS267" s="30"/>
      <c r="GDT267" s="30"/>
      <c r="GDU267" s="30"/>
      <c r="GDV267" s="30"/>
      <c r="GDW267" s="30"/>
      <c r="GDX267" s="30"/>
      <c r="GDY267" s="30"/>
      <c r="GDZ267" s="30"/>
      <c r="GEA267" s="30"/>
      <c r="GEB267" s="30"/>
      <c r="GEC267" s="30"/>
      <c r="GED267" s="30"/>
      <c r="GEE267" s="30"/>
      <c r="GEF267" s="30"/>
      <c r="GEG267" s="30"/>
      <c r="GEH267" s="30"/>
      <c r="GEI267" s="30"/>
      <c r="GEJ267" s="30"/>
      <c r="GEK267" s="30"/>
      <c r="GEL267" s="30"/>
      <c r="GEM267" s="30"/>
      <c r="GEN267" s="30"/>
      <c r="GEO267" s="30"/>
      <c r="GEP267" s="30"/>
      <c r="GEQ267" s="30"/>
      <c r="GER267" s="30"/>
      <c r="GES267" s="30"/>
      <c r="GET267" s="30"/>
      <c r="GEU267" s="30"/>
      <c r="GEV267" s="30"/>
      <c r="GEW267" s="30"/>
      <c r="GEX267" s="30"/>
      <c r="GEY267" s="30"/>
      <c r="GEZ267" s="30"/>
      <c r="GFA267" s="30"/>
      <c r="GFB267" s="30"/>
      <c r="GFC267" s="30"/>
      <c r="GFD267" s="30"/>
      <c r="GFE267" s="30"/>
      <c r="GFF267" s="30"/>
      <c r="GFG267" s="30"/>
      <c r="GFH267" s="30"/>
      <c r="GFI267" s="30"/>
      <c r="GFJ267" s="30"/>
      <c r="GFK267" s="30"/>
      <c r="GFL267" s="30"/>
      <c r="GFM267" s="30"/>
      <c r="GFN267" s="30"/>
      <c r="GFO267" s="30"/>
      <c r="GFP267" s="30"/>
      <c r="GFQ267" s="30"/>
      <c r="GFR267" s="30"/>
      <c r="GFS267" s="30"/>
      <c r="GFT267" s="30"/>
      <c r="GFU267" s="30"/>
      <c r="GFV267" s="30"/>
      <c r="GFW267" s="30"/>
      <c r="GFX267" s="30"/>
      <c r="GFY267" s="30"/>
      <c r="GFZ267" s="30"/>
      <c r="GGA267" s="30"/>
      <c r="GGB267" s="30"/>
      <c r="GGC267" s="30"/>
      <c r="GGD267" s="30"/>
      <c r="GGE267" s="30"/>
      <c r="GGF267" s="30"/>
      <c r="GGG267" s="30"/>
      <c r="GGH267" s="30"/>
      <c r="GGI267" s="30"/>
      <c r="GGJ267" s="30"/>
      <c r="GGK267" s="30"/>
      <c r="GGL267" s="30"/>
      <c r="GGM267" s="30"/>
      <c r="GGN267" s="30"/>
      <c r="GGO267" s="30"/>
      <c r="GGP267" s="30"/>
      <c r="GGQ267" s="30"/>
      <c r="GGR267" s="30"/>
      <c r="GGS267" s="30"/>
      <c r="GGT267" s="30"/>
      <c r="GGU267" s="30"/>
      <c r="GGV267" s="30"/>
      <c r="GGW267" s="30"/>
      <c r="GGX267" s="30"/>
      <c r="GGY267" s="30"/>
      <c r="GGZ267" s="30"/>
      <c r="GHA267" s="30"/>
      <c r="GHB267" s="30"/>
      <c r="GHC267" s="30"/>
      <c r="GHD267" s="30"/>
      <c r="GHE267" s="30"/>
      <c r="GHF267" s="30"/>
      <c r="GHG267" s="30"/>
      <c r="GHH267" s="30"/>
      <c r="GHI267" s="30"/>
      <c r="GHJ267" s="30"/>
      <c r="GHK267" s="30"/>
      <c r="GHL267" s="30"/>
      <c r="GHM267" s="30"/>
      <c r="GHN267" s="30"/>
      <c r="GHO267" s="30"/>
      <c r="GHP267" s="30"/>
      <c r="GHQ267" s="30"/>
      <c r="GHR267" s="30"/>
      <c r="GHS267" s="30"/>
      <c r="GHT267" s="30"/>
      <c r="GHU267" s="30"/>
      <c r="GHV267" s="30"/>
      <c r="GHW267" s="30"/>
      <c r="GHX267" s="30"/>
      <c r="GHY267" s="30"/>
      <c r="GHZ267" s="30"/>
      <c r="GIA267" s="30"/>
      <c r="GIB267" s="30"/>
      <c r="GIC267" s="30"/>
      <c r="GID267" s="30"/>
      <c r="GIE267" s="30"/>
      <c r="GIF267" s="30"/>
      <c r="GIG267" s="30"/>
      <c r="GIH267" s="30"/>
      <c r="GII267" s="30"/>
      <c r="GIJ267" s="30"/>
      <c r="GIK267" s="30"/>
      <c r="GIL267" s="30"/>
      <c r="GIM267" s="30"/>
      <c r="GIN267" s="30"/>
      <c r="GIO267" s="30"/>
      <c r="GIP267" s="30"/>
      <c r="GIQ267" s="30"/>
      <c r="GIR267" s="30"/>
      <c r="GIS267" s="30"/>
      <c r="GIT267" s="30"/>
      <c r="GIU267" s="30"/>
      <c r="GIV267" s="30"/>
      <c r="GIW267" s="30"/>
      <c r="GIX267" s="30"/>
      <c r="GIY267" s="30"/>
      <c r="GIZ267" s="30"/>
      <c r="GJA267" s="30"/>
      <c r="GJB267" s="30"/>
      <c r="GJC267" s="30"/>
      <c r="GJD267" s="30"/>
      <c r="GJE267" s="30"/>
      <c r="GJF267" s="30"/>
      <c r="GJG267" s="30"/>
      <c r="GJH267" s="30"/>
      <c r="GJI267" s="30"/>
      <c r="GJJ267" s="30"/>
      <c r="GJK267" s="30"/>
      <c r="GJL267" s="30"/>
      <c r="GJM267" s="30"/>
      <c r="GJN267" s="30"/>
      <c r="GJO267" s="30"/>
      <c r="GJP267" s="30"/>
      <c r="GJQ267" s="30"/>
      <c r="GJR267" s="30"/>
      <c r="GJS267" s="30"/>
      <c r="GJT267" s="30"/>
      <c r="GJU267" s="30"/>
      <c r="GJV267" s="30"/>
      <c r="GJW267" s="30"/>
      <c r="GJX267" s="30"/>
      <c r="GJY267" s="30"/>
      <c r="GJZ267" s="30"/>
      <c r="GKA267" s="30"/>
      <c r="GKB267" s="30"/>
      <c r="GKC267" s="30"/>
      <c r="GKD267" s="30"/>
      <c r="GKE267" s="30"/>
      <c r="GKF267" s="30"/>
      <c r="GKG267" s="30"/>
      <c r="GKH267" s="30"/>
      <c r="GKI267" s="30"/>
      <c r="GKJ267" s="30"/>
      <c r="GKK267" s="30"/>
      <c r="GKL267" s="30"/>
      <c r="GKM267" s="30"/>
      <c r="GKN267" s="30"/>
      <c r="GKO267" s="30"/>
      <c r="GKP267" s="30"/>
      <c r="GKQ267" s="30"/>
      <c r="GKR267" s="30"/>
      <c r="GKS267" s="30"/>
      <c r="GKT267" s="30"/>
      <c r="GKU267" s="30"/>
      <c r="GKV267" s="30"/>
      <c r="GKW267" s="30"/>
      <c r="GKX267" s="30"/>
      <c r="GKY267" s="30"/>
      <c r="GKZ267" s="30"/>
      <c r="GLA267" s="30"/>
      <c r="GLB267" s="30"/>
      <c r="GLC267" s="30"/>
      <c r="GLD267" s="30"/>
      <c r="GLE267" s="30"/>
      <c r="GLF267" s="30"/>
      <c r="GLG267" s="30"/>
      <c r="GLH267" s="30"/>
      <c r="GLI267" s="30"/>
      <c r="GLJ267" s="30"/>
      <c r="GLK267" s="30"/>
      <c r="GLL267" s="30"/>
      <c r="GLM267" s="30"/>
      <c r="GLN267" s="30"/>
      <c r="GLO267" s="30"/>
      <c r="GLP267" s="30"/>
      <c r="GLQ267" s="30"/>
      <c r="GLR267" s="30"/>
      <c r="GLS267" s="30"/>
      <c r="GLT267" s="30"/>
      <c r="GLU267" s="30"/>
      <c r="GLV267" s="30"/>
      <c r="GLW267" s="30"/>
      <c r="GLX267" s="30"/>
      <c r="GLY267" s="30"/>
      <c r="GLZ267" s="30"/>
      <c r="GMA267" s="30"/>
      <c r="GMB267" s="30"/>
      <c r="GMC267" s="30"/>
      <c r="GMD267" s="30"/>
      <c r="GME267" s="30"/>
      <c r="GMF267" s="30"/>
      <c r="GMG267" s="30"/>
      <c r="GMH267" s="30"/>
      <c r="GMI267" s="30"/>
      <c r="GMJ267" s="30"/>
      <c r="GMK267" s="30"/>
      <c r="GML267" s="30"/>
      <c r="GMM267" s="30"/>
      <c r="GMN267" s="30"/>
      <c r="GMO267" s="30"/>
      <c r="GMP267" s="30"/>
      <c r="GMQ267" s="30"/>
      <c r="GMR267" s="30"/>
      <c r="GMS267" s="30"/>
      <c r="GMT267" s="30"/>
      <c r="GMU267" s="30"/>
      <c r="GMV267" s="30"/>
      <c r="GMW267" s="30"/>
      <c r="GMX267" s="30"/>
      <c r="GMY267" s="30"/>
      <c r="GMZ267" s="30"/>
      <c r="GNA267" s="30"/>
      <c r="GNB267" s="30"/>
      <c r="GNC267" s="30"/>
      <c r="GND267" s="30"/>
      <c r="GNE267" s="30"/>
      <c r="GNF267" s="30"/>
      <c r="GNG267" s="30"/>
      <c r="GNH267" s="30"/>
      <c r="GNI267" s="30"/>
      <c r="GNJ267" s="30"/>
      <c r="GNK267" s="30"/>
      <c r="GNL267" s="30"/>
      <c r="GNM267" s="30"/>
      <c r="GNN267" s="30"/>
      <c r="GNO267" s="30"/>
      <c r="GNP267" s="30"/>
      <c r="GNQ267" s="30"/>
      <c r="GNR267" s="30"/>
      <c r="GNS267" s="30"/>
      <c r="GNT267" s="30"/>
      <c r="GNU267" s="30"/>
      <c r="GNV267" s="30"/>
      <c r="GNW267" s="30"/>
      <c r="GNX267" s="30"/>
      <c r="GNY267" s="30"/>
      <c r="GNZ267" s="30"/>
      <c r="GOA267" s="30"/>
      <c r="GOB267" s="30"/>
      <c r="GOC267" s="30"/>
      <c r="GOD267" s="30"/>
      <c r="GOE267" s="30"/>
      <c r="GOF267" s="30"/>
      <c r="GOG267" s="30"/>
      <c r="GOH267" s="30"/>
      <c r="GOI267" s="30"/>
      <c r="GOJ267" s="30"/>
      <c r="GOK267" s="30"/>
      <c r="GOL267" s="30"/>
      <c r="GOM267" s="30"/>
      <c r="GON267" s="30"/>
      <c r="GOO267" s="30"/>
      <c r="GOP267" s="30"/>
      <c r="GOQ267" s="30"/>
      <c r="GOR267" s="30"/>
      <c r="GOS267" s="30"/>
      <c r="GOT267" s="30"/>
      <c r="GOU267" s="30"/>
      <c r="GOV267" s="30"/>
      <c r="GOW267" s="30"/>
      <c r="GOX267" s="30"/>
      <c r="GOY267" s="30"/>
      <c r="GOZ267" s="30"/>
      <c r="GPA267" s="30"/>
      <c r="GPB267" s="30"/>
      <c r="GPC267" s="30"/>
      <c r="GPD267" s="30"/>
      <c r="GPE267" s="30"/>
      <c r="GPF267" s="30"/>
      <c r="GPG267" s="30"/>
      <c r="GPH267" s="30"/>
      <c r="GPI267" s="30"/>
      <c r="GPJ267" s="30"/>
      <c r="GPK267" s="30"/>
      <c r="GPL267" s="30"/>
      <c r="GPM267" s="30"/>
      <c r="GPN267" s="30"/>
      <c r="GPO267" s="30"/>
      <c r="GPP267" s="30"/>
      <c r="GPQ267" s="30"/>
      <c r="GPR267" s="30"/>
      <c r="GPS267" s="30"/>
      <c r="GPT267" s="30"/>
      <c r="GPU267" s="30"/>
      <c r="GPV267" s="30"/>
      <c r="GPW267" s="30"/>
      <c r="GPX267" s="30"/>
      <c r="GPY267" s="30"/>
      <c r="GPZ267" s="30"/>
      <c r="GQA267" s="30"/>
      <c r="GQB267" s="30"/>
      <c r="GQC267" s="30"/>
      <c r="GQD267" s="30"/>
      <c r="GQE267" s="30"/>
      <c r="GQF267" s="30"/>
      <c r="GQG267" s="30"/>
      <c r="GQH267" s="30"/>
      <c r="GQI267" s="30"/>
      <c r="GQJ267" s="30"/>
      <c r="GQK267" s="30"/>
      <c r="GQL267" s="30"/>
      <c r="GQM267" s="30"/>
      <c r="GQN267" s="30"/>
      <c r="GQO267" s="30"/>
      <c r="GQP267" s="30"/>
      <c r="GQQ267" s="30"/>
      <c r="GQR267" s="30"/>
      <c r="GQS267" s="30"/>
      <c r="GQT267" s="30"/>
      <c r="GQU267" s="30"/>
      <c r="GQV267" s="30"/>
      <c r="GQW267" s="30"/>
      <c r="GQX267" s="30"/>
      <c r="GQY267" s="30"/>
      <c r="GQZ267" s="30"/>
      <c r="GRA267" s="30"/>
      <c r="GRB267" s="30"/>
      <c r="GRC267" s="30"/>
      <c r="GRD267" s="30"/>
      <c r="GRE267" s="30"/>
      <c r="GRF267" s="30"/>
      <c r="GRG267" s="30"/>
      <c r="GRH267" s="30"/>
      <c r="GRI267" s="30"/>
      <c r="GRJ267" s="30"/>
      <c r="GRK267" s="30"/>
      <c r="GRL267" s="30"/>
      <c r="GRM267" s="30"/>
      <c r="GRN267" s="30"/>
      <c r="GRO267" s="30"/>
      <c r="GRP267" s="30"/>
      <c r="GRQ267" s="30"/>
      <c r="GRR267" s="30"/>
      <c r="GRS267" s="30"/>
      <c r="GRT267" s="30"/>
      <c r="GRU267" s="30"/>
      <c r="GRV267" s="30"/>
      <c r="GRW267" s="30"/>
      <c r="GRX267" s="30"/>
      <c r="GRY267" s="30"/>
      <c r="GRZ267" s="30"/>
      <c r="GSA267" s="30"/>
      <c r="GSB267" s="30"/>
      <c r="GSC267" s="30"/>
      <c r="GSD267" s="30"/>
      <c r="GSE267" s="30"/>
      <c r="GSF267" s="30"/>
      <c r="GSG267" s="30"/>
      <c r="GSH267" s="30"/>
      <c r="GSI267" s="30"/>
      <c r="GSJ267" s="30"/>
      <c r="GSK267" s="30"/>
      <c r="GSL267" s="30"/>
      <c r="GSM267" s="30"/>
      <c r="GSN267" s="30"/>
      <c r="GSO267" s="30"/>
      <c r="GSP267" s="30"/>
      <c r="GSQ267" s="30"/>
      <c r="GSR267" s="30"/>
      <c r="GSS267" s="30"/>
      <c r="GST267" s="30"/>
      <c r="GSU267" s="30"/>
      <c r="GSV267" s="30"/>
      <c r="GSW267" s="30"/>
      <c r="GSX267" s="30"/>
      <c r="GSY267" s="30"/>
      <c r="GSZ267" s="30"/>
      <c r="GTA267" s="30"/>
      <c r="GTB267" s="30"/>
      <c r="GTC267" s="30"/>
      <c r="GTD267" s="30"/>
      <c r="GTE267" s="30"/>
      <c r="GTF267" s="30"/>
      <c r="GTG267" s="30"/>
      <c r="GTH267" s="30"/>
      <c r="GTI267" s="30"/>
      <c r="GTJ267" s="30"/>
      <c r="GTK267" s="30"/>
      <c r="GTL267" s="30"/>
      <c r="GTM267" s="30"/>
      <c r="GTN267" s="30"/>
      <c r="GTO267" s="30"/>
      <c r="GTP267" s="30"/>
      <c r="GTQ267" s="30"/>
      <c r="GTR267" s="30"/>
      <c r="GTS267" s="30"/>
      <c r="GTT267" s="30"/>
      <c r="GTU267" s="30"/>
      <c r="GTV267" s="30"/>
      <c r="GTW267" s="30"/>
      <c r="GTX267" s="30"/>
      <c r="GTY267" s="30"/>
      <c r="GTZ267" s="30"/>
      <c r="GUA267" s="30"/>
      <c r="GUB267" s="30"/>
      <c r="GUC267" s="30"/>
      <c r="GUD267" s="30"/>
      <c r="GUE267" s="30"/>
      <c r="GUF267" s="30"/>
      <c r="GUG267" s="30"/>
      <c r="GUH267" s="30"/>
      <c r="GUI267" s="30"/>
      <c r="GUJ267" s="30"/>
      <c r="GUK267" s="30"/>
      <c r="GUL267" s="30"/>
      <c r="GUM267" s="30"/>
      <c r="GUN267" s="30"/>
      <c r="GUO267" s="30"/>
      <c r="GUP267" s="30"/>
      <c r="GUQ267" s="30"/>
      <c r="GUR267" s="30"/>
      <c r="GUS267" s="30"/>
      <c r="GUT267" s="30"/>
      <c r="GUU267" s="30"/>
      <c r="GUV267" s="30"/>
      <c r="GUW267" s="30"/>
      <c r="GUX267" s="30"/>
      <c r="GUY267" s="30"/>
      <c r="GUZ267" s="30"/>
      <c r="GVA267" s="30"/>
      <c r="GVB267" s="30"/>
      <c r="GVC267" s="30"/>
      <c r="GVD267" s="30"/>
      <c r="GVE267" s="30"/>
      <c r="GVF267" s="30"/>
      <c r="GVG267" s="30"/>
      <c r="GVH267" s="30"/>
      <c r="GVI267" s="30"/>
      <c r="GVJ267" s="30"/>
      <c r="GVK267" s="30"/>
      <c r="GVL267" s="30"/>
      <c r="GVM267" s="30"/>
      <c r="GVN267" s="30"/>
      <c r="GVO267" s="30"/>
      <c r="GVP267" s="30"/>
      <c r="GVQ267" s="30"/>
      <c r="GVR267" s="30"/>
      <c r="GVS267" s="30"/>
      <c r="GVT267" s="30"/>
      <c r="GVU267" s="30"/>
      <c r="GVV267" s="30"/>
      <c r="GVW267" s="30"/>
      <c r="GVX267" s="30"/>
      <c r="GVY267" s="30"/>
      <c r="GVZ267" s="30"/>
      <c r="GWA267" s="30"/>
      <c r="GWB267" s="30"/>
      <c r="GWC267" s="30"/>
      <c r="GWD267" s="30"/>
      <c r="GWE267" s="30"/>
      <c r="GWF267" s="30"/>
      <c r="GWG267" s="30"/>
      <c r="GWH267" s="30"/>
      <c r="GWI267" s="30"/>
      <c r="GWJ267" s="30"/>
      <c r="GWK267" s="30"/>
      <c r="GWL267" s="30"/>
      <c r="GWM267" s="30"/>
      <c r="GWN267" s="30"/>
      <c r="GWO267" s="30"/>
      <c r="GWP267" s="30"/>
      <c r="GWQ267" s="30"/>
      <c r="GWR267" s="30"/>
      <c r="GWS267" s="30"/>
      <c r="GWT267" s="30"/>
      <c r="GWU267" s="30"/>
      <c r="GWV267" s="30"/>
      <c r="GWW267" s="30"/>
      <c r="GWX267" s="30"/>
      <c r="GWY267" s="30"/>
      <c r="GWZ267" s="30"/>
      <c r="GXA267" s="30"/>
      <c r="GXB267" s="30"/>
      <c r="GXC267" s="30"/>
      <c r="GXD267" s="30"/>
      <c r="GXE267" s="30"/>
      <c r="GXF267" s="30"/>
      <c r="GXG267" s="30"/>
      <c r="GXH267" s="30"/>
      <c r="GXI267" s="30"/>
      <c r="GXJ267" s="30"/>
      <c r="GXK267" s="30"/>
      <c r="GXL267" s="30"/>
      <c r="GXM267" s="30"/>
      <c r="GXN267" s="30"/>
      <c r="GXO267" s="30"/>
      <c r="GXP267" s="30"/>
      <c r="GXQ267" s="30"/>
      <c r="GXR267" s="30"/>
      <c r="GXS267" s="30"/>
      <c r="GXT267" s="30"/>
      <c r="GXU267" s="30"/>
      <c r="GXV267" s="30"/>
      <c r="GXW267" s="30"/>
      <c r="GXX267" s="30"/>
      <c r="GXY267" s="30"/>
      <c r="GXZ267" s="30"/>
      <c r="GYA267" s="30"/>
      <c r="GYB267" s="30"/>
      <c r="GYC267" s="30"/>
      <c r="GYD267" s="30"/>
      <c r="GYE267" s="30"/>
      <c r="GYF267" s="30"/>
      <c r="GYG267" s="30"/>
      <c r="GYH267" s="30"/>
      <c r="GYI267" s="30"/>
      <c r="GYJ267" s="30"/>
      <c r="GYK267" s="30"/>
      <c r="GYL267" s="30"/>
      <c r="GYM267" s="30"/>
      <c r="GYN267" s="30"/>
      <c r="GYO267" s="30"/>
      <c r="GYP267" s="30"/>
      <c r="GYQ267" s="30"/>
      <c r="GYR267" s="30"/>
      <c r="GYS267" s="30"/>
      <c r="GYT267" s="30"/>
      <c r="GYU267" s="30"/>
      <c r="GYV267" s="30"/>
      <c r="GYW267" s="30"/>
      <c r="GYX267" s="30"/>
      <c r="GYY267" s="30"/>
      <c r="GYZ267" s="30"/>
      <c r="GZA267" s="30"/>
      <c r="GZB267" s="30"/>
      <c r="GZC267" s="30"/>
      <c r="GZD267" s="30"/>
      <c r="GZE267" s="30"/>
      <c r="GZF267" s="30"/>
      <c r="GZG267" s="30"/>
      <c r="GZH267" s="30"/>
      <c r="GZI267" s="30"/>
      <c r="GZJ267" s="30"/>
      <c r="GZK267" s="30"/>
      <c r="GZL267" s="30"/>
      <c r="GZM267" s="30"/>
      <c r="GZN267" s="30"/>
      <c r="GZO267" s="30"/>
      <c r="GZP267" s="30"/>
      <c r="GZQ267" s="30"/>
      <c r="GZR267" s="30"/>
      <c r="GZS267" s="30"/>
      <c r="GZT267" s="30"/>
      <c r="GZU267" s="30"/>
      <c r="GZV267" s="30"/>
      <c r="GZW267" s="30"/>
      <c r="GZX267" s="30"/>
      <c r="GZY267" s="30"/>
      <c r="GZZ267" s="30"/>
      <c r="HAA267" s="30"/>
      <c r="HAB267" s="30"/>
      <c r="HAC267" s="30"/>
      <c r="HAD267" s="30"/>
      <c r="HAE267" s="30"/>
      <c r="HAF267" s="30"/>
      <c r="HAG267" s="30"/>
      <c r="HAH267" s="30"/>
      <c r="HAI267" s="30"/>
      <c r="HAJ267" s="30"/>
      <c r="HAK267" s="30"/>
      <c r="HAL267" s="30"/>
      <c r="HAM267" s="30"/>
      <c r="HAN267" s="30"/>
      <c r="HAO267" s="30"/>
      <c r="HAP267" s="30"/>
      <c r="HAQ267" s="30"/>
      <c r="HAR267" s="30"/>
      <c r="HAS267" s="30"/>
      <c r="HAT267" s="30"/>
      <c r="HAU267" s="30"/>
      <c r="HAV267" s="30"/>
      <c r="HAW267" s="30"/>
      <c r="HAX267" s="30"/>
      <c r="HAY267" s="30"/>
      <c r="HAZ267" s="30"/>
      <c r="HBA267" s="30"/>
      <c r="HBB267" s="30"/>
      <c r="HBC267" s="30"/>
      <c r="HBD267" s="30"/>
      <c r="HBE267" s="30"/>
      <c r="HBF267" s="30"/>
      <c r="HBG267" s="30"/>
      <c r="HBH267" s="30"/>
      <c r="HBI267" s="30"/>
      <c r="HBJ267" s="30"/>
      <c r="HBK267" s="30"/>
      <c r="HBL267" s="30"/>
      <c r="HBM267" s="30"/>
      <c r="HBN267" s="30"/>
      <c r="HBO267" s="30"/>
      <c r="HBP267" s="30"/>
      <c r="HBQ267" s="30"/>
      <c r="HBR267" s="30"/>
      <c r="HBS267" s="30"/>
      <c r="HBT267" s="30"/>
      <c r="HBU267" s="30"/>
      <c r="HBV267" s="30"/>
      <c r="HBW267" s="30"/>
      <c r="HBX267" s="30"/>
      <c r="HBY267" s="30"/>
      <c r="HBZ267" s="30"/>
      <c r="HCA267" s="30"/>
      <c r="HCB267" s="30"/>
      <c r="HCC267" s="30"/>
      <c r="HCD267" s="30"/>
      <c r="HCE267" s="30"/>
      <c r="HCF267" s="30"/>
      <c r="HCG267" s="30"/>
      <c r="HCH267" s="30"/>
      <c r="HCI267" s="30"/>
      <c r="HCJ267" s="30"/>
      <c r="HCK267" s="30"/>
      <c r="HCL267" s="30"/>
      <c r="HCM267" s="30"/>
      <c r="HCN267" s="30"/>
      <c r="HCO267" s="30"/>
      <c r="HCP267" s="30"/>
      <c r="HCQ267" s="30"/>
      <c r="HCR267" s="30"/>
      <c r="HCS267" s="30"/>
      <c r="HCT267" s="30"/>
      <c r="HCU267" s="30"/>
      <c r="HCV267" s="30"/>
      <c r="HCW267" s="30"/>
      <c r="HCX267" s="30"/>
      <c r="HCY267" s="30"/>
      <c r="HCZ267" s="30"/>
      <c r="HDA267" s="30"/>
      <c r="HDB267" s="30"/>
      <c r="HDC267" s="30"/>
      <c r="HDD267" s="30"/>
      <c r="HDE267" s="30"/>
      <c r="HDF267" s="30"/>
      <c r="HDG267" s="30"/>
      <c r="HDH267" s="30"/>
      <c r="HDI267" s="30"/>
      <c r="HDJ267" s="30"/>
      <c r="HDK267" s="30"/>
      <c r="HDL267" s="30"/>
      <c r="HDM267" s="30"/>
      <c r="HDN267" s="30"/>
      <c r="HDO267" s="30"/>
      <c r="HDP267" s="30"/>
      <c r="HDQ267" s="30"/>
      <c r="HDR267" s="30"/>
      <c r="HDS267" s="30"/>
      <c r="HDT267" s="30"/>
      <c r="HDU267" s="30"/>
      <c r="HDV267" s="30"/>
      <c r="HDW267" s="30"/>
      <c r="HDX267" s="30"/>
      <c r="HDY267" s="30"/>
      <c r="HDZ267" s="30"/>
      <c r="HEA267" s="30"/>
      <c r="HEB267" s="30"/>
      <c r="HEC267" s="30"/>
      <c r="HED267" s="30"/>
      <c r="HEE267" s="30"/>
      <c r="HEF267" s="30"/>
      <c r="HEG267" s="30"/>
      <c r="HEH267" s="30"/>
      <c r="HEI267" s="30"/>
      <c r="HEJ267" s="30"/>
      <c r="HEK267" s="30"/>
      <c r="HEL267" s="30"/>
      <c r="HEM267" s="30"/>
      <c r="HEN267" s="30"/>
      <c r="HEO267" s="30"/>
      <c r="HEP267" s="30"/>
      <c r="HEQ267" s="30"/>
      <c r="HER267" s="30"/>
      <c r="HES267" s="30"/>
      <c r="HET267" s="30"/>
      <c r="HEU267" s="30"/>
      <c r="HEV267" s="30"/>
      <c r="HEW267" s="30"/>
      <c r="HEX267" s="30"/>
      <c r="HEY267" s="30"/>
      <c r="HEZ267" s="30"/>
      <c r="HFA267" s="30"/>
      <c r="HFB267" s="30"/>
      <c r="HFC267" s="30"/>
      <c r="HFD267" s="30"/>
      <c r="HFE267" s="30"/>
      <c r="HFF267" s="30"/>
      <c r="HFG267" s="30"/>
      <c r="HFH267" s="30"/>
      <c r="HFI267" s="30"/>
      <c r="HFJ267" s="30"/>
      <c r="HFK267" s="30"/>
      <c r="HFL267" s="30"/>
      <c r="HFM267" s="30"/>
      <c r="HFN267" s="30"/>
      <c r="HFO267" s="30"/>
      <c r="HFP267" s="30"/>
      <c r="HFQ267" s="30"/>
      <c r="HFR267" s="30"/>
      <c r="HFS267" s="30"/>
      <c r="HFT267" s="30"/>
      <c r="HFU267" s="30"/>
      <c r="HFV267" s="30"/>
      <c r="HFW267" s="30"/>
      <c r="HFX267" s="30"/>
      <c r="HFY267" s="30"/>
      <c r="HFZ267" s="30"/>
      <c r="HGA267" s="30"/>
      <c r="HGB267" s="30"/>
      <c r="HGC267" s="30"/>
      <c r="HGD267" s="30"/>
      <c r="HGE267" s="30"/>
      <c r="HGF267" s="30"/>
      <c r="HGG267" s="30"/>
      <c r="HGH267" s="30"/>
      <c r="HGI267" s="30"/>
      <c r="HGJ267" s="30"/>
      <c r="HGK267" s="30"/>
      <c r="HGL267" s="30"/>
      <c r="HGM267" s="30"/>
      <c r="HGN267" s="30"/>
      <c r="HGO267" s="30"/>
      <c r="HGP267" s="30"/>
      <c r="HGQ267" s="30"/>
      <c r="HGR267" s="30"/>
      <c r="HGS267" s="30"/>
      <c r="HGT267" s="30"/>
      <c r="HGU267" s="30"/>
      <c r="HGV267" s="30"/>
      <c r="HGW267" s="30"/>
      <c r="HGX267" s="30"/>
      <c r="HGY267" s="30"/>
      <c r="HGZ267" s="30"/>
      <c r="HHA267" s="30"/>
      <c r="HHB267" s="30"/>
      <c r="HHC267" s="30"/>
      <c r="HHD267" s="30"/>
      <c r="HHE267" s="30"/>
      <c r="HHF267" s="30"/>
      <c r="HHG267" s="30"/>
      <c r="HHH267" s="30"/>
      <c r="HHI267" s="30"/>
      <c r="HHJ267" s="30"/>
      <c r="HHK267" s="30"/>
      <c r="HHL267" s="30"/>
      <c r="HHM267" s="30"/>
      <c r="HHN267" s="30"/>
      <c r="HHO267" s="30"/>
      <c r="HHP267" s="30"/>
      <c r="HHQ267" s="30"/>
      <c r="HHR267" s="30"/>
      <c r="HHS267" s="30"/>
      <c r="HHT267" s="30"/>
      <c r="HHU267" s="30"/>
      <c r="HHV267" s="30"/>
      <c r="HHW267" s="30"/>
      <c r="HHX267" s="30"/>
      <c r="HHY267" s="30"/>
      <c r="HHZ267" s="30"/>
      <c r="HIA267" s="30"/>
      <c r="HIB267" s="30"/>
      <c r="HIC267" s="30"/>
      <c r="HID267" s="30"/>
      <c r="HIE267" s="30"/>
      <c r="HIF267" s="30"/>
      <c r="HIG267" s="30"/>
      <c r="HIH267" s="30"/>
      <c r="HII267" s="30"/>
      <c r="HIJ267" s="30"/>
      <c r="HIK267" s="30"/>
      <c r="HIL267" s="30"/>
      <c r="HIM267" s="30"/>
      <c r="HIN267" s="30"/>
      <c r="HIO267" s="30"/>
      <c r="HIP267" s="30"/>
      <c r="HIQ267" s="30"/>
      <c r="HIR267" s="30"/>
      <c r="HIS267" s="30"/>
      <c r="HIT267" s="30"/>
      <c r="HIU267" s="30"/>
      <c r="HIV267" s="30"/>
      <c r="HIW267" s="30"/>
      <c r="HIX267" s="30"/>
      <c r="HIY267" s="30"/>
      <c r="HIZ267" s="30"/>
      <c r="HJA267" s="30"/>
      <c r="HJB267" s="30"/>
      <c r="HJC267" s="30"/>
      <c r="HJD267" s="30"/>
      <c r="HJE267" s="30"/>
      <c r="HJF267" s="30"/>
      <c r="HJG267" s="30"/>
      <c r="HJH267" s="30"/>
      <c r="HJI267" s="30"/>
      <c r="HJJ267" s="30"/>
      <c r="HJK267" s="30"/>
      <c r="HJL267" s="30"/>
      <c r="HJM267" s="30"/>
      <c r="HJN267" s="30"/>
      <c r="HJO267" s="30"/>
      <c r="HJP267" s="30"/>
      <c r="HJQ267" s="30"/>
      <c r="HJR267" s="30"/>
      <c r="HJS267" s="30"/>
      <c r="HJT267" s="30"/>
      <c r="HJU267" s="30"/>
      <c r="HJV267" s="30"/>
      <c r="HJW267" s="30"/>
      <c r="HJX267" s="30"/>
      <c r="HJY267" s="30"/>
      <c r="HJZ267" s="30"/>
      <c r="HKA267" s="30"/>
      <c r="HKB267" s="30"/>
      <c r="HKC267" s="30"/>
      <c r="HKD267" s="30"/>
      <c r="HKE267" s="30"/>
      <c r="HKF267" s="30"/>
      <c r="HKG267" s="30"/>
      <c r="HKH267" s="30"/>
      <c r="HKI267" s="30"/>
      <c r="HKJ267" s="30"/>
      <c r="HKK267" s="30"/>
      <c r="HKL267" s="30"/>
      <c r="HKM267" s="30"/>
      <c r="HKN267" s="30"/>
      <c r="HKO267" s="30"/>
      <c r="HKP267" s="30"/>
      <c r="HKQ267" s="30"/>
      <c r="HKR267" s="30"/>
      <c r="HKS267" s="30"/>
      <c r="HKT267" s="30"/>
      <c r="HKU267" s="30"/>
      <c r="HKV267" s="30"/>
      <c r="HKW267" s="30"/>
      <c r="HKX267" s="30"/>
      <c r="HKY267" s="30"/>
      <c r="HKZ267" s="30"/>
      <c r="HLA267" s="30"/>
      <c r="HLB267" s="30"/>
      <c r="HLC267" s="30"/>
      <c r="HLD267" s="30"/>
      <c r="HLE267" s="30"/>
      <c r="HLF267" s="30"/>
      <c r="HLG267" s="30"/>
      <c r="HLH267" s="30"/>
      <c r="HLI267" s="30"/>
      <c r="HLJ267" s="30"/>
      <c r="HLK267" s="30"/>
      <c r="HLL267" s="30"/>
      <c r="HLM267" s="30"/>
      <c r="HLN267" s="30"/>
      <c r="HLO267" s="30"/>
      <c r="HLP267" s="30"/>
      <c r="HLQ267" s="30"/>
      <c r="HLR267" s="30"/>
      <c r="HLS267" s="30"/>
      <c r="HLT267" s="30"/>
      <c r="HLU267" s="30"/>
      <c r="HLV267" s="30"/>
      <c r="HLW267" s="30"/>
      <c r="HLX267" s="30"/>
      <c r="HLY267" s="30"/>
      <c r="HLZ267" s="30"/>
      <c r="HMA267" s="30"/>
      <c r="HMB267" s="30"/>
      <c r="HMC267" s="30"/>
      <c r="HMD267" s="30"/>
      <c r="HME267" s="30"/>
      <c r="HMF267" s="30"/>
      <c r="HMG267" s="30"/>
      <c r="HMH267" s="30"/>
      <c r="HMI267" s="30"/>
      <c r="HMJ267" s="30"/>
      <c r="HMK267" s="30"/>
      <c r="HML267" s="30"/>
      <c r="HMM267" s="30"/>
      <c r="HMN267" s="30"/>
      <c r="HMO267" s="30"/>
      <c r="HMP267" s="30"/>
      <c r="HMQ267" s="30"/>
      <c r="HMR267" s="30"/>
      <c r="HMS267" s="30"/>
      <c r="HMT267" s="30"/>
      <c r="HMU267" s="30"/>
      <c r="HMV267" s="30"/>
      <c r="HMW267" s="30"/>
      <c r="HMX267" s="30"/>
      <c r="HMY267" s="30"/>
      <c r="HMZ267" s="30"/>
      <c r="HNA267" s="30"/>
      <c r="HNB267" s="30"/>
      <c r="HNC267" s="30"/>
      <c r="HND267" s="30"/>
      <c r="HNE267" s="30"/>
      <c r="HNF267" s="30"/>
      <c r="HNG267" s="30"/>
      <c r="HNH267" s="30"/>
      <c r="HNI267" s="30"/>
      <c r="HNJ267" s="30"/>
      <c r="HNK267" s="30"/>
      <c r="HNL267" s="30"/>
      <c r="HNM267" s="30"/>
      <c r="HNN267" s="30"/>
      <c r="HNO267" s="30"/>
      <c r="HNP267" s="30"/>
      <c r="HNQ267" s="30"/>
      <c r="HNR267" s="30"/>
      <c r="HNS267" s="30"/>
      <c r="HNT267" s="30"/>
      <c r="HNU267" s="30"/>
      <c r="HNV267" s="30"/>
      <c r="HNW267" s="30"/>
      <c r="HNX267" s="30"/>
      <c r="HNY267" s="30"/>
      <c r="HNZ267" s="30"/>
      <c r="HOA267" s="30"/>
      <c r="HOB267" s="30"/>
      <c r="HOC267" s="30"/>
      <c r="HOD267" s="30"/>
      <c r="HOE267" s="30"/>
      <c r="HOF267" s="30"/>
      <c r="HOG267" s="30"/>
      <c r="HOH267" s="30"/>
      <c r="HOI267" s="30"/>
      <c r="HOJ267" s="30"/>
      <c r="HOK267" s="30"/>
      <c r="HOL267" s="30"/>
      <c r="HOM267" s="30"/>
      <c r="HON267" s="30"/>
      <c r="HOO267" s="30"/>
      <c r="HOP267" s="30"/>
      <c r="HOQ267" s="30"/>
      <c r="HOR267" s="30"/>
      <c r="HOS267" s="30"/>
      <c r="HOT267" s="30"/>
      <c r="HOU267" s="30"/>
      <c r="HOV267" s="30"/>
      <c r="HOW267" s="30"/>
      <c r="HOX267" s="30"/>
      <c r="HOY267" s="30"/>
      <c r="HOZ267" s="30"/>
      <c r="HPA267" s="30"/>
      <c r="HPB267" s="30"/>
      <c r="HPC267" s="30"/>
      <c r="HPD267" s="30"/>
      <c r="HPE267" s="30"/>
      <c r="HPF267" s="30"/>
      <c r="HPG267" s="30"/>
      <c r="HPH267" s="30"/>
      <c r="HPI267" s="30"/>
      <c r="HPJ267" s="30"/>
      <c r="HPK267" s="30"/>
      <c r="HPL267" s="30"/>
      <c r="HPM267" s="30"/>
      <c r="HPN267" s="30"/>
      <c r="HPO267" s="30"/>
      <c r="HPP267" s="30"/>
      <c r="HPQ267" s="30"/>
      <c r="HPR267" s="30"/>
      <c r="HPS267" s="30"/>
      <c r="HPT267" s="30"/>
      <c r="HPU267" s="30"/>
      <c r="HPV267" s="30"/>
      <c r="HPW267" s="30"/>
      <c r="HPX267" s="30"/>
      <c r="HPY267" s="30"/>
      <c r="HPZ267" s="30"/>
      <c r="HQA267" s="30"/>
      <c r="HQB267" s="30"/>
      <c r="HQC267" s="30"/>
      <c r="HQD267" s="30"/>
      <c r="HQE267" s="30"/>
      <c r="HQF267" s="30"/>
      <c r="HQG267" s="30"/>
      <c r="HQH267" s="30"/>
      <c r="HQI267" s="30"/>
      <c r="HQJ267" s="30"/>
      <c r="HQK267" s="30"/>
      <c r="HQL267" s="30"/>
      <c r="HQM267" s="30"/>
      <c r="HQN267" s="30"/>
      <c r="HQO267" s="30"/>
      <c r="HQP267" s="30"/>
      <c r="HQQ267" s="30"/>
      <c r="HQR267" s="30"/>
      <c r="HQS267" s="30"/>
      <c r="HQT267" s="30"/>
      <c r="HQU267" s="30"/>
      <c r="HQV267" s="30"/>
      <c r="HQW267" s="30"/>
      <c r="HQX267" s="30"/>
      <c r="HQY267" s="30"/>
      <c r="HQZ267" s="30"/>
      <c r="HRA267" s="30"/>
      <c r="HRB267" s="30"/>
      <c r="HRC267" s="30"/>
      <c r="HRD267" s="30"/>
      <c r="HRE267" s="30"/>
      <c r="HRF267" s="30"/>
      <c r="HRG267" s="30"/>
      <c r="HRH267" s="30"/>
      <c r="HRI267" s="30"/>
      <c r="HRJ267" s="30"/>
      <c r="HRK267" s="30"/>
      <c r="HRL267" s="30"/>
      <c r="HRM267" s="30"/>
      <c r="HRN267" s="30"/>
      <c r="HRO267" s="30"/>
      <c r="HRP267" s="30"/>
      <c r="HRQ267" s="30"/>
      <c r="HRR267" s="30"/>
      <c r="HRS267" s="30"/>
      <c r="HRT267" s="30"/>
      <c r="HRU267" s="30"/>
      <c r="HRV267" s="30"/>
      <c r="HRW267" s="30"/>
      <c r="HRX267" s="30"/>
      <c r="HRY267" s="30"/>
      <c r="HRZ267" s="30"/>
      <c r="HSA267" s="30"/>
      <c r="HSB267" s="30"/>
      <c r="HSC267" s="30"/>
      <c r="HSD267" s="30"/>
      <c r="HSE267" s="30"/>
      <c r="HSF267" s="30"/>
      <c r="HSG267" s="30"/>
      <c r="HSH267" s="30"/>
      <c r="HSI267" s="30"/>
      <c r="HSJ267" s="30"/>
      <c r="HSK267" s="30"/>
      <c r="HSL267" s="30"/>
      <c r="HSM267" s="30"/>
      <c r="HSN267" s="30"/>
      <c r="HSO267" s="30"/>
      <c r="HSP267" s="30"/>
      <c r="HSQ267" s="30"/>
      <c r="HSR267" s="30"/>
      <c r="HSS267" s="30"/>
      <c r="HST267" s="30"/>
      <c r="HSU267" s="30"/>
      <c r="HSV267" s="30"/>
      <c r="HSW267" s="30"/>
      <c r="HSX267" s="30"/>
      <c r="HSY267" s="30"/>
      <c r="HSZ267" s="30"/>
      <c r="HTA267" s="30"/>
      <c r="HTB267" s="30"/>
      <c r="HTC267" s="30"/>
      <c r="HTD267" s="30"/>
      <c r="HTE267" s="30"/>
      <c r="HTF267" s="30"/>
      <c r="HTG267" s="30"/>
      <c r="HTH267" s="30"/>
      <c r="HTI267" s="30"/>
      <c r="HTJ267" s="30"/>
      <c r="HTK267" s="30"/>
      <c r="HTL267" s="30"/>
      <c r="HTM267" s="30"/>
      <c r="HTN267" s="30"/>
      <c r="HTO267" s="30"/>
      <c r="HTP267" s="30"/>
      <c r="HTQ267" s="30"/>
      <c r="HTR267" s="30"/>
      <c r="HTS267" s="30"/>
      <c r="HTT267" s="30"/>
      <c r="HTU267" s="30"/>
      <c r="HTV267" s="30"/>
      <c r="HTW267" s="30"/>
      <c r="HTX267" s="30"/>
      <c r="HTY267" s="30"/>
      <c r="HTZ267" s="30"/>
      <c r="HUA267" s="30"/>
      <c r="HUB267" s="30"/>
      <c r="HUC267" s="30"/>
      <c r="HUD267" s="30"/>
      <c r="HUE267" s="30"/>
      <c r="HUF267" s="30"/>
      <c r="HUG267" s="30"/>
      <c r="HUH267" s="30"/>
      <c r="HUI267" s="30"/>
      <c r="HUJ267" s="30"/>
      <c r="HUK267" s="30"/>
      <c r="HUL267" s="30"/>
      <c r="HUM267" s="30"/>
      <c r="HUN267" s="30"/>
      <c r="HUO267" s="30"/>
      <c r="HUP267" s="30"/>
      <c r="HUQ267" s="30"/>
      <c r="HUR267" s="30"/>
      <c r="HUS267" s="30"/>
      <c r="HUT267" s="30"/>
      <c r="HUU267" s="30"/>
      <c r="HUV267" s="30"/>
      <c r="HUW267" s="30"/>
      <c r="HUX267" s="30"/>
      <c r="HUY267" s="30"/>
      <c r="HUZ267" s="30"/>
      <c r="HVA267" s="30"/>
      <c r="HVB267" s="30"/>
      <c r="HVC267" s="30"/>
      <c r="HVD267" s="30"/>
      <c r="HVE267" s="30"/>
      <c r="HVF267" s="30"/>
      <c r="HVG267" s="30"/>
      <c r="HVH267" s="30"/>
      <c r="HVI267" s="30"/>
      <c r="HVJ267" s="30"/>
      <c r="HVK267" s="30"/>
      <c r="HVL267" s="30"/>
      <c r="HVM267" s="30"/>
      <c r="HVN267" s="30"/>
      <c r="HVO267" s="30"/>
      <c r="HVP267" s="30"/>
      <c r="HVQ267" s="30"/>
      <c r="HVR267" s="30"/>
      <c r="HVS267" s="30"/>
      <c r="HVT267" s="30"/>
      <c r="HVU267" s="30"/>
      <c r="HVV267" s="30"/>
      <c r="HVW267" s="30"/>
      <c r="HVX267" s="30"/>
      <c r="HVY267" s="30"/>
      <c r="HVZ267" s="30"/>
      <c r="HWA267" s="30"/>
      <c r="HWB267" s="30"/>
      <c r="HWC267" s="30"/>
      <c r="HWD267" s="30"/>
      <c r="HWE267" s="30"/>
      <c r="HWF267" s="30"/>
      <c r="HWG267" s="30"/>
      <c r="HWH267" s="30"/>
      <c r="HWI267" s="30"/>
      <c r="HWJ267" s="30"/>
      <c r="HWK267" s="30"/>
      <c r="HWL267" s="30"/>
      <c r="HWM267" s="30"/>
      <c r="HWN267" s="30"/>
      <c r="HWO267" s="30"/>
      <c r="HWP267" s="30"/>
      <c r="HWQ267" s="30"/>
      <c r="HWR267" s="30"/>
      <c r="HWS267" s="30"/>
      <c r="HWT267" s="30"/>
      <c r="HWU267" s="30"/>
      <c r="HWV267" s="30"/>
      <c r="HWW267" s="30"/>
      <c r="HWX267" s="30"/>
      <c r="HWY267" s="30"/>
      <c r="HWZ267" s="30"/>
      <c r="HXA267" s="30"/>
      <c r="HXB267" s="30"/>
      <c r="HXC267" s="30"/>
      <c r="HXD267" s="30"/>
      <c r="HXE267" s="30"/>
      <c r="HXF267" s="30"/>
      <c r="HXG267" s="30"/>
      <c r="HXH267" s="30"/>
      <c r="HXI267" s="30"/>
      <c r="HXJ267" s="30"/>
      <c r="HXK267" s="30"/>
      <c r="HXL267" s="30"/>
      <c r="HXM267" s="30"/>
      <c r="HXN267" s="30"/>
      <c r="HXO267" s="30"/>
      <c r="HXP267" s="30"/>
      <c r="HXQ267" s="30"/>
      <c r="HXR267" s="30"/>
      <c r="HXS267" s="30"/>
      <c r="HXT267" s="30"/>
      <c r="HXU267" s="30"/>
      <c r="HXV267" s="30"/>
      <c r="HXW267" s="30"/>
      <c r="HXX267" s="30"/>
      <c r="HXY267" s="30"/>
      <c r="HXZ267" s="30"/>
      <c r="HYA267" s="30"/>
      <c r="HYB267" s="30"/>
      <c r="HYC267" s="30"/>
      <c r="HYD267" s="30"/>
      <c r="HYE267" s="30"/>
      <c r="HYF267" s="30"/>
      <c r="HYG267" s="30"/>
      <c r="HYH267" s="30"/>
      <c r="HYI267" s="30"/>
      <c r="HYJ267" s="30"/>
      <c r="HYK267" s="30"/>
      <c r="HYL267" s="30"/>
      <c r="HYM267" s="30"/>
      <c r="HYN267" s="30"/>
      <c r="HYO267" s="30"/>
      <c r="HYP267" s="30"/>
      <c r="HYQ267" s="30"/>
      <c r="HYR267" s="30"/>
      <c r="HYS267" s="30"/>
      <c r="HYT267" s="30"/>
      <c r="HYU267" s="30"/>
      <c r="HYV267" s="30"/>
      <c r="HYW267" s="30"/>
      <c r="HYX267" s="30"/>
      <c r="HYY267" s="30"/>
      <c r="HYZ267" s="30"/>
      <c r="HZA267" s="30"/>
      <c r="HZB267" s="30"/>
      <c r="HZC267" s="30"/>
      <c r="HZD267" s="30"/>
      <c r="HZE267" s="30"/>
      <c r="HZF267" s="30"/>
      <c r="HZG267" s="30"/>
      <c r="HZH267" s="30"/>
      <c r="HZI267" s="30"/>
      <c r="HZJ267" s="30"/>
      <c r="HZK267" s="30"/>
      <c r="HZL267" s="30"/>
      <c r="HZM267" s="30"/>
      <c r="HZN267" s="30"/>
      <c r="HZO267" s="30"/>
      <c r="HZP267" s="30"/>
      <c r="HZQ267" s="30"/>
      <c r="HZR267" s="30"/>
      <c r="HZS267" s="30"/>
      <c r="HZT267" s="30"/>
      <c r="HZU267" s="30"/>
      <c r="HZV267" s="30"/>
      <c r="HZW267" s="30"/>
      <c r="HZX267" s="30"/>
      <c r="HZY267" s="30"/>
      <c r="HZZ267" s="30"/>
      <c r="IAA267" s="30"/>
      <c r="IAB267" s="30"/>
      <c r="IAC267" s="30"/>
      <c r="IAD267" s="30"/>
      <c r="IAE267" s="30"/>
      <c r="IAF267" s="30"/>
      <c r="IAG267" s="30"/>
      <c r="IAH267" s="30"/>
      <c r="IAI267" s="30"/>
      <c r="IAJ267" s="30"/>
      <c r="IAK267" s="30"/>
      <c r="IAL267" s="30"/>
      <c r="IAM267" s="30"/>
      <c r="IAN267" s="30"/>
      <c r="IAO267" s="30"/>
      <c r="IAP267" s="30"/>
      <c r="IAQ267" s="30"/>
      <c r="IAR267" s="30"/>
      <c r="IAS267" s="30"/>
      <c r="IAT267" s="30"/>
      <c r="IAU267" s="30"/>
      <c r="IAV267" s="30"/>
      <c r="IAW267" s="30"/>
      <c r="IAX267" s="30"/>
      <c r="IAY267" s="30"/>
      <c r="IAZ267" s="30"/>
      <c r="IBA267" s="30"/>
      <c r="IBB267" s="30"/>
      <c r="IBC267" s="30"/>
      <c r="IBD267" s="30"/>
      <c r="IBE267" s="30"/>
      <c r="IBF267" s="30"/>
      <c r="IBG267" s="30"/>
      <c r="IBH267" s="30"/>
      <c r="IBI267" s="30"/>
      <c r="IBJ267" s="30"/>
      <c r="IBK267" s="30"/>
      <c r="IBL267" s="30"/>
      <c r="IBM267" s="30"/>
      <c r="IBN267" s="30"/>
      <c r="IBO267" s="30"/>
      <c r="IBP267" s="30"/>
      <c r="IBQ267" s="30"/>
      <c r="IBR267" s="30"/>
      <c r="IBS267" s="30"/>
      <c r="IBT267" s="30"/>
      <c r="IBU267" s="30"/>
      <c r="IBV267" s="30"/>
      <c r="IBW267" s="30"/>
      <c r="IBX267" s="30"/>
      <c r="IBY267" s="30"/>
      <c r="IBZ267" s="30"/>
      <c r="ICA267" s="30"/>
      <c r="ICB267" s="30"/>
      <c r="ICC267" s="30"/>
      <c r="ICD267" s="30"/>
      <c r="ICE267" s="30"/>
      <c r="ICF267" s="30"/>
      <c r="ICG267" s="30"/>
      <c r="ICH267" s="30"/>
      <c r="ICI267" s="30"/>
      <c r="ICJ267" s="30"/>
      <c r="ICK267" s="30"/>
      <c r="ICL267" s="30"/>
      <c r="ICM267" s="30"/>
      <c r="ICN267" s="30"/>
      <c r="ICO267" s="30"/>
      <c r="ICP267" s="30"/>
      <c r="ICQ267" s="30"/>
      <c r="ICR267" s="30"/>
      <c r="ICS267" s="30"/>
      <c r="ICT267" s="30"/>
      <c r="ICU267" s="30"/>
      <c r="ICV267" s="30"/>
      <c r="ICW267" s="30"/>
      <c r="ICX267" s="30"/>
      <c r="ICY267" s="30"/>
      <c r="ICZ267" s="30"/>
      <c r="IDA267" s="30"/>
      <c r="IDB267" s="30"/>
      <c r="IDC267" s="30"/>
      <c r="IDD267" s="30"/>
      <c r="IDE267" s="30"/>
      <c r="IDF267" s="30"/>
      <c r="IDG267" s="30"/>
      <c r="IDH267" s="30"/>
      <c r="IDI267" s="30"/>
      <c r="IDJ267" s="30"/>
      <c r="IDK267" s="30"/>
      <c r="IDL267" s="30"/>
      <c r="IDM267" s="30"/>
      <c r="IDN267" s="30"/>
      <c r="IDO267" s="30"/>
      <c r="IDP267" s="30"/>
      <c r="IDQ267" s="30"/>
      <c r="IDR267" s="30"/>
      <c r="IDS267" s="30"/>
      <c r="IDT267" s="30"/>
      <c r="IDU267" s="30"/>
      <c r="IDV267" s="30"/>
      <c r="IDW267" s="30"/>
      <c r="IDX267" s="30"/>
      <c r="IDY267" s="30"/>
      <c r="IDZ267" s="30"/>
      <c r="IEA267" s="30"/>
      <c r="IEB267" s="30"/>
      <c r="IEC267" s="30"/>
      <c r="IED267" s="30"/>
      <c r="IEE267" s="30"/>
      <c r="IEF267" s="30"/>
      <c r="IEG267" s="30"/>
      <c r="IEH267" s="30"/>
      <c r="IEI267" s="30"/>
      <c r="IEJ267" s="30"/>
      <c r="IEK267" s="30"/>
      <c r="IEL267" s="30"/>
      <c r="IEM267" s="30"/>
      <c r="IEN267" s="30"/>
      <c r="IEO267" s="30"/>
      <c r="IEP267" s="30"/>
      <c r="IEQ267" s="30"/>
      <c r="IER267" s="30"/>
      <c r="IES267" s="30"/>
      <c r="IET267" s="30"/>
      <c r="IEU267" s="30"/>
      <c r="IEV267" s="30"/>
      <c r="IEW267" s="30"/>
      <c r="IEX267" s="30"/>
      <c r="IEY267" s="30"/>
      <c r="IEZ267" s="30"/>
      <c r="IFA267" s="30"/>
      <c r="IFB267" s="30"/>
      <c r="IFC267" s="30"/>
      <c r="IFD267" s="30"/>
      <c r="IFE267" s="30"/>
      <c r="IFF267" s="30"/>
      <c r="IFG267" s="30"/>
      <c r="IFH267" s="30"/>
      <c r="IFI267" s="30"/>
      <c r="IFJ267" s="30"/>
      <c r="IFK267" s="30"/>
      <c r="IFL267" s="30"/>
      <c r="IFM267" s="30"/>
      <c r="IFN267" s="30"/>
      <c r="IFO267" s="30"/>
      <c r="IFP267" s="30"/>
      <c r="IFQ267" s="30"/>
      <c r="IFR267" s="30"/>
      <c r="IFS267" s="30"/>
      <c r="IFT267" s="30"/>
      <c r="IFU267" s="30"/>
      <c r="IFV267" s="30"/>
      <c r="IFW267" s="30"/>
      <c r="IFX267" s="30"/>
      <c r="IFY267" s="30"/>
      <c r="IFZ267" s="30"/>
      <c r="IGA267" s="30"/>
      <c r="IGB267" s="30"/>
      <c r="IGC267" s="30"/>
      <c r="IGD267" s="30"/>
      <c r="IGE267" s="30"/>
      <c r="IGF267" s="30"/>
      <c r="IGG267" s="30"/>
      <c r="IGH267" s="30"/>
      <c r="IGI267" s="30"/>
      <c r="IGJ267" s="30"/>
      <c r="IGK267" s="30"/>
      <c r="IGL267" s="30"/>
      <c r="IGM267" s="30"/>
      <c r="IGN267" s="30"/>
      <c r="IGO267" s="30"/>
      <c r="IGP267" s="30"/>
      <c r="IGQ267" s="30"/>
      <c r="IGR267" s="30"/>
      <c r="IGS267" s="30"/>
      <c r="IGT267" s="30"/>
      <c r="IGU267" s="30"/>
      <c r="IGV267" s="30"/>
      <c r="IGW267" s="30"/>
      <c r="IGX267" s="30"/>
      <c r="IGY267" s="30"/>
      <c r="IGZ267" s="30"/>
      <c r="IHA267" s="30"/>
      <c r="IHB267" s="30"/>
      <c r="IHC267" s="30"/>
      <c r="IHD267" s="30"/>
      <c r="IHE267" s="30"/>
      <c r="IHF267" s="30"/>
      <c r="IHG267" s="30"/>
      <c r="IHH267" s="30"/>
      <c r="IHI267" s="30"/>
      <c r="IHJ267" s="30"/>
      <c r="IHK267" s="30"/>
      <c r="IHL267" s="30"/>
      <c r="IHM267" s="30"/>
      <c r="IHN267" s="30"/>
      <c r="IHO267" s="30"/>
      <c r="IHP267" s="30"/>
      <c r="IHQ267" s="30"/>
      <c r="IHR267" s="30"/>
      <c r="IHS267" s="30"/>
      <c r="IHT267" s="30"/>
      <c r="IHU267" s="30"/>
      <c r="IHV267" s="30"/>
      <c r="IHW267" s="30"/>
      <c r="IHX267" s="30"/>
      <c r="IHY267" s="30"/>
      <c r="IHZ267" s="30"/>
      <c r="IIA267" s="30"/>
      <c r="IIB267" s="30"/>
      <c r="IIC267" s="30"/>
      <c r="IID267" s="30"/>
      <c r="IIE267" s="30"/>
      <c r="IIF267" s="30"/>
      <c r="IIG267" s="30"/>
      <c r="IIH267" s="30"/>
      <c r="III267" s="30"/>
      <c r="IIJ267" s="30"/>
      <c r="IIK267" s="30"/>
      <c r="IIL267" s="30"/>
      <c r="IIM267" s="30"/>
      <c r="IIN267" s="30"/>
      <c r="IIO267" s="30"/>
      <c r="IIP267" s="30"/>
      <c r="IIQ267" s="30"/>
      <c r="IIR267" s="30"/>
      <c r="IIS267" s="30"/>
      <c r="IIT267" s="30"/>
      <c r="IIU267" s="30"/>
      <c r="IIV267" s="30"/>
      <c r="IIW267" s="30"/>
      <c r="IIX267" s="30"/>
      <c r="IIY267" s="30"/>
      <c r="IIZ267" s="30"/>
      <c r="IJA267" s="30"/>
      <c r="IJB267" s="30"/>
      <c r="IJC267" s="30"/>
      <c r="IJD267" s="30"/>
      <c r="IJE267" s="30"/>
      <c r="IJF267" s="30"/>
      <c r="IJG267" s="30"/>
      <c r="IJH267" s="30"/>
      <c r="IJI267" s="30"/>
      <c r="IJJ267" s="30"/>
      <c r="IJK267" s="30"/>
      <c r="IJL267" s="30"/>
      <c r="IJM267" s="30"/>
      <c r="IJN267" s="30"/>
      <c r="IJO267" s="30"/>
      <c r="IJP267" s="30"/>
      <c r="IJQ267" s="30"/>
      <c r="IJR267" s="30"/>
      <c r="IJS267" s="30"/>
      <c r="IJT267" s="30"/>
      <c r="IJU267" s="30"/>
      <c r="IJV267" s="30"/>
      <c r="IJW267" s="30"/>
      <c r="IJX267" s="30"/>
      <c r="IJY267" s="30"/>
      <c r="IJZ267" s="30"/>
      <c r="IKA267" s="30"/>
      <c r="IKB267" s="30"/>
      <c r="IKC267" s="30"/>
      <c r="IKD267" s="30"/>
      <c r="IKE267" s="30"/>
      <c r="IKF267" s="30"/>
      <c r="IKG267" s="30"/>
      <c r="IKH267" s="30"/>
      <c r="IKI267" s="30"/>
      <c r="IKJ267" s="30"/>
      <c r="IKK267" s="30"/>
      <c r="IKL267" s="30"/>
      <c r="IKM267" s="30"/>
      <c r="IKN267" s="30"/>
      <c r="IKO267" s="30"/>
      <c r="IKP267" s="30"/>
      <c r="IKQ267" s="30"/>
      <c r="IKR267" s="30"/>
      <c r="IKS267" s="30"/>
      <c r="IKT267" s="30"/>
      <c r="IKU267" s="30"/>
      <c r="IKV267" s="30"/>
      <c r="IKW267" s="30"/>
      <c r="IKX267" s="30"/>
      <c r="IKY267" s="30"/>
      <c r="IKZ267" s="30"/>
      <c r="ILA267" s="30"/>
      <c r="ILB267" s="30"/>
      <c r="ILC267" s="30"/>
      <c r="ILD267" s="30"/>
      <c r="ILE267" s="30"/>
      <c r="ILF267" s="30"/>
      <c r="ILG267" s="30"/>
      <c r="ILH267" s="30"/>
      <c r="ILI267" s="30"/>
      <c r="ILJ267" s="30"/>
      <c r="ILK267" s="30"/>
      <c r="ILL267" s="30"/>
      <c r="ILM267" s="30"/>
      <c r="ILN267" s="30"/>
      <c r="ILO267" s="30"/>
      <c r="ILP267" s="30"/>
      <c r="ILQ267" s="30"/>
      <c r="ILR267" s="30"/>
      <c r="ILS267" s="30"/>
      <c r="ILT267" s="30"/>
      <c r="ILU267" s="30"/>
      <c r="ILV267" s="30"/>
      <c r="ILW267" s="30"/>
      <c r="ILX267" s="30"/>
      <c r="ILY267" s="30"/>
      <c r="ILZ267" s="30"/>
      <c r="IMA267" s="30"/>
      <c r="IMB267" s="30"/>
      <c r="IMC267" s="30"/>
      <c r="IMD267" s="30"/>
      <c r="IME267" s="30"/>
      <c r="IMF267" s="30"/>
      <c r="IMG267" s="30"/>
      <c r="IMH267" s="30"/>
      <c r="IMI267" s="30"/>
      <c r="IMJ267" s="30"/>
      <c r="IMK267" s="30"/>
      <c r="IML267" s="30"/>
      <c r="IMM267" s="30"/>
      <c r="IMN267" s="30"/>
      <c r="IMO267" s="30"/>
      <c r="IMP267" s="30"/>
      <c r="IMQ267" s="30"/>
      <c r="IMR267" s="30"/>
      <c r="IMS267" s="30"/>
      <c r="IMT267" s="30"/>
      <c r="IMU267" s="30"/>
      <c r="IMV267" s="30"/>
      <c r="IMW267" s="30"/>
      <c r="IMX267" s="30"/>
      <c r="IMY267" s="30"/>
      <c r="IMZ267" s="30"/>
      <c r="INA267" s="30"/>
      <c r="INB267" s="30"/>
      <c r="INC267" s="30"/>
      <c r="IND267" s="30"/>
      <c r="INE267" s="30"/>
      <c r="INF267" s="30"/>
      <c r="ING267" s="30"/>
      <c r="INH267" s="30"/>
      <c r="INI267" s="30"/>
      <c r="INJ267" s="30"/>
      <c r="INK267" s="30"/>
      <c r="INL267" s="30"/>
      <c r="INM267" s="30"/>
      <c r="INN267" s="30"/>
      <c r="INO267" s="30"/>
      <c r="INP267" s="30"/>
      <c r="INQ267" s="30"/>
      <c r="INR267" s="30"/>
      <c r="INS267" s="30"/>
      <c r="INT267" s="30"/>
      <c r="INU267" s="30"/>
      <c r="INV267" s="30"/>
      <c r="INW267" s="30"/>
      <c r="INX267" s="30"/>
      <c r="INY267" s="30"/>
      <c r="INZ267" s="30"/>
      <c r="IOA267" s="30"/>
      <c r="IOB267" s="30"/>
      <c r="IOC267" s="30"/>
      <c r="IOD267" s="30"/>
      <c r="IOE267" s="30"/>
      <c r="IOF267" s="30"/>
      <c r="IOG267" s="30"/>
      <c r="IOH267" s="30"/>
      <c r="IOI267" s="30"/>
      <c r="IOJ267" s="30"/>
      <c r="IOK267" s="30"/>
      <c r="IOL267" s="30"/>
      <c r="IOM267" s="30"/>
      <c r="ION267" s="30"/>
      <c r="IOO267" s="30"/>
      <c r="IOP267" s="30"/>
      <c r="IOQ267" s="30"/>
      <c r="IOR267" s="30"/>
      <c r="IOS267" s="30"/>
      <c r="IOT267" s="30"/>
      <c r="IOU267" s="30"/>
      <c r="IOV267" s="30"/>
      <c r="IOW267" s="30"/>
      <c r="IOX267" s="30"/>
      <c r="IOY267" s="30"/>
      <c r="IOZ267" s="30"/>
      <c r="IPA267" s="30"/>
      <c r="IPB267" s="30"/>
      <c r="IPC267" s="30"/>
      <c r="IPD267" s="30"/>
      <c r="IPE267" s="30"/>
      <c r="IPF267" s="30"/>
      <c r="IPG267" s="30"/>
      <c r="IPH267" s="30"/>
      <c r="IPI267" s="30"/>
      <c r="IPJ267" s="30"/>
      <c r="IPK267" s="30"/>
      <c r="IPL267" s="30"/>
      <c r="IPM267" s="30"/>
      <c r="IPN267" s="30"/>
      <c r="IPO267" s="30"/>
      <c r="IPP267" s="30"/>
      <c r="IPQ267" s="30"/>
      <c r="IPR267" s="30"/>
      <c r="IPS267" s="30"/>
      <c r="IPT267" s="30"/>
      <c r="IPU267" s="30"/>
      <c r="IPV267" s="30"/>
      <c r="IPW267" s="30"/>
      <c r="IPX267" s="30"/>
      <c r="IPY267" s="30"/>
      <c r="IPZ267" s="30"/>
      <c r="IQA267" s="30"/>
      <c r="IQB267" s="30"/>
      <c r="IQC267" s="30"/>
      <c r="IQD267" s="30"/>
      <c r="IQE267" s="30"/>
      <c r="IQF267" s="30"/>
      <c r="IQG267" s="30"/>
      <c r="IQH267" s="30"/>
      <c r="IQI267" s="30"/>
      <c r="IQJ267" s="30"/>
      <c r="IQK267" s="30"/>
      <c r="IQL267" s="30"/>
      <c r="IQM267" s="30"/>
      <c r="IQN267" s="30"/>
      <c r="IQO267" s="30"/>
      <c r="IQP267" s="30"/>
      <c r="IQQ267" s="30"/>
      <c r="IQR267" s="30"/>
      <c r="IQS267" s="30"/>
      <c r="IQT267" s="30"/>
      <c r="IQU267" s="30"/>
      <c r="IQV267" s="30"/>
      <c r="IQW267" s="30"/>
      <c r="IQX267" s="30"/>
      <c r="IQY267" s="30"/>
      <c r="IQZ267" s="30"/>
      <c r="IRA267" s="30"/>
      <c r="IRB267" s="30"/>
      <c r="IRC267" s="30"/>
      <c r="IRD267" s="30"/>
      <c r="IRE267" s="30"/>
      <c r="IRF267" s="30"/>
      <c r="IRG267" s="30"/>
      <c r="IRH267" s="30"/>
      <c r="IRI267" s="30"/>
      <c r="IRJ267" s="30"/>
      <c r="IRK267" s="30"/>
      <c r="IRL267" s="30"/>
      <c r="IRM267" s="30"/>
      <c r="IRN267" s="30"/>
      <c r="IRO267" s="30"/>
      <c r="IRP267" s="30"/>
      <c r="IRQ267" s="30"/>
      <c r="IRR267" s="30"/>
      <c r="IRS267" s="30"/>
      <c r="IRT267" s="30"/>
      <c r="IRU267" s="30"/>
      <c r="IRV267" s="30"/>
      <c r="IRW267" s="30"/>
      <c r="IRX267" s="30"/>
      <c r="IRY267" s="30"/>
      <c r="IRZ267" s="30"/>
      <c r="ISA267" s="30"/>
      <c r="ISB267" s="30"/>
      <c r="ISC267" s="30"/>
      <c r="ISD267" s="30"/>
      <c r="ISE267" s="30"/>
      <c r="ISF267" s="30"/>
      <c r="ISG267" s="30"/>
      <c r="ISH267" s="30"/>
      <c r="ISI267" s="30"/>
      <c r="ISJ267" s="30"/>
      <c r="ISK267" s="30"/>
      <c r="ISL267" s="30"/>
      <c r="ISM267" s="30"/>
      <c r="ISN267" s="30"/>
      <c r="ISO267" s="30"/>
      <c r="ISP267" s="30"/>
      <c r="ISQ267" s="30"/>
      <c r="ISR267" s="30"/>
      <c r="ISS267" s="30"/>
      <c r="IST267" s="30"/>
      <c r="ISU267" s="30"/>
      <c r="ISV267" s="30"/>
      <c r="ISW267" s="30"/>
      <c r="ISX267" s="30"/>
      <c r="ISY267" s="30"/>
      <c r="ISZ267" s="30"/>
      <c r="ITA267" s="30"/>
      <c r="ITB267" s="30"/>
      <c r="ITC267" s="30"/>
      <c r="ITD267" s="30"/>
      <c r="ITE267" s="30"/>
      <c r="ITF267" s="30"/>
      <c r="ITG267" s="30"/>
      <c r="ITH267" s="30"/>
      <c r="ITI267" s="30"/>
      <c r="ITJ267" s="30"/>
      <c r="ITK267" s="30"/>
      <c r="ITL267" s="30"/>
      <c r="ITM267" s="30"/>
      <c r="ITN267" s="30"/>
      <c r="ITO267" s="30"/>
      <c r="ITP267" s="30"/>
      <c r="ITQ267" s="30"/>
      <c r="ITR267" s="30"/>
      <c r="ITS267" s="30"/>
      <c r="ITT267" s="30"/>
      <c r="ITU267" s="30"/>
      <c r="ITV267" s="30"/>
      <c r="ITW267" s="30"/>
      <c r="ITX267" s="30"/>
      <c r="ITY267" s="30"/>
      <c r="ITZ267" s="30"/>
      <c r="IUA267" s="30"/>
      <c r="IUB267" s="30"/>
      <c r="IUC267" s="30"/>
      <c r="IUD267" s="30"/>
      <c r="IUE267" s="30"/>
      <c r="IUF267" s="30"/>
      <c r="IUG267" s="30"/>
      <c r="IUH267" s="30"/>
      <c r="IUI267" s="30"/>
      <c r="IUJ267" s="30"/>
      <c r="IUK267" s="30"/>
      <c r="IUL267" s="30"/>
      <c r="IUM267" s="30"/>
      <c r="IUN267" s="30"/>
      <c r="IUO267" s="30"/>
      <c r="IUP267" s="30"/>
      <c r="IUQ267" s="30"/>
      <c r="IUR267" s="30"/>
      <c r="IUS267" s="30"/>
      <c r="IUT267" s="30"/>
      <c r="IUU267" s="30"/>
      <c r="IUV267" s="30"/>
      <c r="IUW267" s="30"/>
      <c r="IUX267" s="30"/>
      <c r="IUY267" s="30"/>
      <c r="IUZ267" s="30"/>
      <c r="IVA267" s="30"/>
      <c r="IVB267" s="30"/>
      <c r="IVC267" s="30"/>
      <c r="IVD267" s="30"/>
      <c r="IVE267" s="30"/>
      <c r="IVF267" s="30"/>
      <c r="IVG267" s="30"/>
      <c r="IVH267" s="30"/>
      <c r="IVI267" s="30"/>
      <c r="IVJ267" s="30"/>
      <c r="IVK267" s="30"/>
      <c r="IVL267" s="30"/>
      <c r="IVM267" s="30"/>
      <c r="IVN267" s="30"/>
      <c r="IVO267" s="30"/>
      <c r="IVP267" s="30"/>
      <c r="IVQ267" s="30"/>
      <c r="IVR267" s="30"/>
      <c r="IVS267" s="30"/>
      <c r="IVT267" s="30"/>
      <c r="IVU267" s="30"/>
      <c r="IVV267" s="30"/>
      <c r="IVW267" s="30"/>
      <c r="IVX267" s="30"/>
      <c r="IVY267" s="30"/>
      <c r="IVZ267" s="30"/>
      <c r="IWA267" s="30"/>
      <c r="IWB267" s="30"/>
      <c r="IWC267" s="30"/>
      <c r="IWD267" s="30"/>
      <c r="IWE267" s="30"/>
      <c r="IWF267" s="30"/>
      <c r="IWG267" s="30"/>
      <c r="IWH267" s="30"/>
      <c r="IWI267" s="30"/>
      <c r="IWJ267" s="30"/>
      <c r="IWK267" s="30"/>
      <c r="IWL267" s="30"/>
      <c r="IWM267" s="30"/>
      <c r="IWN267" s="30"/>
      <c r="IWO267" s="30"/>
      <c r="IWP267" s="30"/>
      <c r="IWQ267" s="30"/>
      <c r="IWR267" s="30"/>
      <c r="IWS267" s="30"/>
      <c r="IWT267" s="30"/>
      <c r="IWU267" s="30"/>
      <c r="IWV267" s="30"/>
      <c r="IWW267" s="30"/>
      <c r="IWX267" s="30"/>
      <c r="IWY267" s="30"/>
      <c r="IWZ267" s="30"/>
      <c r="IXA267" s="30"/>
      <c r="IXB267" s="30"/>
      <c r="IXC267" s="30"/>
      <c r="IXD267" s="30"/>
      <c r="IXE267" s="30"/>
      <c r="IXF267" s="30"/>
      <c r="IXG267" s="30"/>
      <c r="IXH267" s="30"/>
      <c r="IXI267" s="30"/>
      <c r="IXJ267" s="30"/>
      <c r="IXK267" s="30"/>
      <c r="IXL267" s="30"/>
      <c r="IXM267" s="30"/>
      <c r="IXN267" s="30"/>
      <c r="IXO267" s="30"/>
      <c r="IXP267" s="30"/>
      <c r="IXQ267" s="30"/>
      <c r="IXR267" s="30"/>
      <c r="IXS267" s="30"/>
      <c r="IXT267" s="30"/>
      <c r="IXU267" s="30"/>
      <c r="IXV267" s="30"/>
      <c r="IXW267" s="30"/>
      <c r="IXX267" s="30"/>
      <c r="IXY267" s="30"/>
      <c r="IXZ267" s="30"/>
      <c r="IYA267" s="30"/>
      <c r="IYB267" s="30"/>
      <c r="IYC267" s="30"/>
      <c r="IYD267" s="30"/>
      <c r="IYE267" s="30"/>
      <c r="IYF267" s="30"/>
      <c r="IYG267" s="30"/>
      <c r="IYH267" s="30"/>
      <c r="IYI267" s="30"/>
      <c r="IYJ267" s="30"/>
      <c r="IYK267" s="30"/>
      <c r="IYL267" s="30"/>
      <c r="IYM267" s="30"/>
      <c r="IYN267" s="30"/>
      <c r="IYO267" s="30"/>
      <c r="IYP267" s="30"/>
      <c r="IYQ267" s="30"/>
      <c r="IYR267" s="30"/>
      <c r="IYS267" s="30"/>
      <c r="IYT267" s="30"/>
      <c r="IYU267" s="30"/>
      <c r="IYV267" s="30"/>
      <c r="IYW267" s="30"/>
      <c r="IYX267" s="30"/>
      <c r="IYY267" s="30"/>
      <c r="IYZ267" s="30"/>
      <c r="IZA267" s="30"/>
      <c r="IZB267" s="30"/>
      <c r="IZC267" s="30"/>
      <c r="IZD267" s="30"/>
      <c r="IZE267" s="30"/>
      <c r="IZF267" s="30"/>
      <c r="IZG267" s="30"/>
      <c r="IZH267" s="30"/>
      <c r="IZI267" s="30"/>
      <c r="IZJ267" s="30"/>
      <c r="IZK267" s="30"/>
      <c r="IZL267" s="30"/>
      <c r="IZM267" s="30"/>
      <c r="IZN267" s="30"/>
      <c r="IZO267" s="30"/>
      <c r="IZP267" s="30"/>
      <c r="IZQ267" s="30"/>
      <c r="IZR267" s="30"/>
      <c r="IZS267" s="30"/>
      <c r="IZT267" s="30"/>
      <c r="IZU267" s="30"/>
      <c r="IZV267" s="30"/>
      <c r="IZW267" s="30"/>
      <c r="IZX267" s="30"/>
      <c r="IZY267" s="30"/>
      <c r="IZZ267" s="30"/>
      <c r="JAA267" s="30"/>
      <c r="JAB267" s="30"/>
      <c r="JAC267" s="30"/>
      <c r="JAD267" s="30"/>
      <c r="JAE267" s="30"/>
      <c r="JAF267" s="30"/>
      <c r="JAG267" s="30"/>
      <c r="JAH267" s="30"/>
      <c r="JAI267" s="30"/>
      <c r="JAJ267" s="30"/>
      <c r="JAK267" s="30"/>
      <c r="JAL267" s="30"/>
      <c r="JAM267" s="30"/>
      <c r="JAN267" s="30"/>
      <c r="JAO267" s="30"/>
      <c r="JAP267" s="30"/>
      <c r="JAQ267" s="30"/>
      <c r="JAR267" s="30"/>
      <c r="JAS267" s="30"/>
      <c r="JAT267" s="30"/>
      <c r="JAU267" s="30"/>
      <c r="JAV267" s="30"/>
      <c r="JAW267" s="30"/>
      <c r="JAX267" s="30"/>
      <c r="JAY267" s="30"/>
      <c r="JAZ267" s="30"/>
      <c r="JBA267" s="30"/>
      <c r="JBB267" s="30"/>
      <c r="JBC267" s="30"/>
      <c r="JBD267" s="30"/>
      <c r="JBE267" s="30"/>
      <c r="JBF267" s="30"/>
      <c r="JBG267" s="30"/>
      <c r="JBH267" s="30"/>
      <c r="JBI267" s="30"/>
      <c r="JBJ267" s="30"/>
      <c r="JBK267" s="30"/>
      <c r="JBL267" s="30"/>
      <c r="JBM267" s="30"/>
      <c r="JBN267" s="30"/>
      <c r="JBO267" s="30"/>
      <c r="JBP267" s="30"/>
      <c r="JBQ267" s="30"/>
      <c r="JBR267" s="30"/>
      <c r="JBS267" s="30"/>
      <c r="JBT267" s="30"/>
      <c r="JBU267" s="30"/>
      <c r="JBV267" s="30"/>
      <c r="JBW267" s="30"/>
      <c r="JBX267" s="30"/>
      <c r="JBY267" s="30"/>
      <c r="JBZ267" s="30"/>
      <c r="JCA267" s="30"/>
      <c r="JCB267" s="30"/>
      <c r="JCC267" s="30"/>
      <c r="JCD267" s="30"/>
      <c r="JCE267" s="30"/>
      <c r="JCF267" s="30"/>
      <c r="JCG267" s="30"/>
      <c r="JCH267" s="30"/>
      <c r="JCI267" s="30"/>
      <c r="JCJ267" s="30"/>
      <c r="JCK267" s="30"/>
      <c r="JCL267" s="30"/>
      <c r="JCM267" s="30"/>
      <c r="JCN267" s="30"/>
      <c r="JCO267" s="30"/>
      <c r="JCP267" s="30"/>
      <c r="JCQ267" s="30"/>
      <c r="JCR267" s="30"/>
      <c r="JCS267" s="30"/>
      <c r="JCT267" s="30"/>
      <c r="JCU267" s="30"/>
      <c r="JCV267" s="30"/>
      <c r="JCW267" s="30"/>
      <c r="JCX267" s="30"/>
      <c r="JCY267" s="30"/>
      <c r="JCZ267" s="30"/>
      <c r="JDA267" s="30"/>
      <c r="JDB267" s="30"/>
      <c r="JDC267" s="30"/>
      <c r="JDD267" s="30"/>
      <c r="JDE267" s="30"/>
      <c r="JDF267" s="30"/>
      <c r="JDG267" s="30"/>
      <c r="JDH267" s="30"/>
      <c r="JDI267" s="30"/>
      <c r="JDJ267" s="30"/>
      <c r="JDK267" s="30"/>
      <c r="JDL267" s="30"/>
      <c r="JDM267" s="30"/>
      <c r="JDN267" s="30"/>
      <c r="JDO267" s="30"/>
      <c r="JDP267" s="30"/>
      <c r="JDQ267" s="30"/>
      <c r="JDR267" s="30"/>
      <c r="JDS267" s="30"/>
      <c r="JDT267" s="30"/>
      <c r="JDU267" s="30"/>
      <c r="JDV267" s="30"/>
      <c r="JDW267" s="30"/>
      <c r="JDX267" s="30"/>
      <c r="JDY267" s="30"/>
      <c r="JDZ267" s="30"/>
      <c r="JEA267" s="30"/>
      <c r="JEB267" s="30"/>
      <c r="JEC267" s="30"/>
      <c r="JED267" s="30"/>
      <c r="JEE267" s="30"/>
      <c r="JEF267" s="30"/>
      <c r="JEG267" s="30"/>
      <c r="JEH267" s="30"/>
      <c r="JEI267" s="30"/>
      <c r="JEJ267" s="30"/>
      <c r="JEK267" s="30"/>
      <c r="JEL267" s="30"/>
      <c r="JEM267" s="30"/>
      <c r="JEN267" s="30"/>
      <c r="JEO267" s="30"/>
      <c r="JEP267" s="30"/>
      <c r="JEQ267" s="30"/>
      <c r="JER267" s="30"/>
      <c r="JES267" s="30"/>
      <c r="JET267" s="30"/>
      <c r="JEU267" s="30"/>
      <c r="JEV267" s="30"/>
      <c r="JEW267" s="30"/>
      <c r="JEX267" s="30"/>
      <c r="JEY267" s="30"/>
      <c r="JEZ267" s="30"/>
      <c r="JFA267" s="30"/>
      <c r="JFB267" s="30"/>
      <c r="JFC267" s="30"/>
      <c r="JFD267" s="30"/>
      <c r="JFE267" s="30"/>
      <c r="JFF267" s="30"/>
      <c r="JFG267" s="30"/>
      <c r="JFH267" s="30"/>
      <c r="JFI267" s="30"/>
      <c r="JFJ267" s="30"/>
      <c r="JFK267" s="30"/>
      <c r="JFL267" s="30"/>
      <c r="JFM267" s="30"/>
      <c r="JFN267" s="30"/>
      <c r="JFO267" s="30"/>
      <c r="JFP267" s="30"/>
      <c r="JFQ267" s="30"/>
      <c r="JFR267" s="30"/>
      <c r="JFS267" s="30"/>
      <c r="JFT267" s="30"/>
      <c r="JFU267" s="30"/>
      <c r="JFV267" s="30"/>
      <c r="JFW267" s="30"/>
      <c r="JFX267" s="30"/>
      <c r="JFY267" s="30"/>
      <c r="JFZ267" s="30"/>
      <c r="JGA267" s="30"/>
      <c r="JGB267" s="30"/>
      <c r="JGC267" s="30"/>
      <c r="JGD267" s="30"/>
      <c r="JGE267" s="30"/>
      <c r="JGF267" s="30"/>
      <c r="JGG267" s="30"/>
      <c r="JGH267" s="30"/>
      <c r="JGI267" s="30"/>
      <c r="JGJ267" s="30"/>
      <c r="JGK267" s="30"/>
      <c r="JGL267" s="30"/>
      <c r="JGM267" s="30"/>
      <c r="JGN267" s="30"/>
      <c r="JGO267" s="30"/>
      <c r="JGP267" s="30"/>
      <c r="JGQ267" s="30"/>
      <c r="JGR267" s="30"/>
      <c r="JGS267" s="30"/>
      <c r="JGT267" s="30"/>
      <c r="JGU267" s="30"/>
      <c r="JGV267" s="30"/>
      <c r="JGW267" s="30"/>
      <c r="JGX267" s="30"/>
      <c r="JGY267" s="30"/>
      <c r="JGZ267" s="30"/>
      <c r="JHA267" s="30"/>
      <c r="JHB267" s="30"/>
      <c r="JHC267" s="30"/>
      <c r="JHD267" s="30"/>
      <c r="JHE267" s="30"/>
      <c r="JHF267" s="30"/>
      <c r="JHG267" s="30"/>
      <c r="JHH267" s="30"/>
      <c r="JHI267" s="30"/>
      <c r="JHJ267" s="30"/>
      <c r="JHK267" s="30"/>
      <c r="JHL267" s="30"/>
      <c r="JHM267" s="30"/>
      <c r="JHN267" s="30"/>
      <c r="JHO267" s="30"/>
      <c r="JHP267" s="30"/>
      <c r="JHQ267" s="30"/>
      <c r="JHR267" s="30"/>
      <c r="JHS267" s="30"/>
      <c r="JHT267" s="30"/>
      <c r="JHU267" s="30"/>
      <c r="JHV267" s="30"/>
      <c r="JHW267" s="30"/>
      <c r="JHX267" s="30"/>
      <c r="JHY267" s="30"/>
      <c r="JHZ267" s="30"/>
      <c r="JIA267" s="30"/>
      <c r="JIB267" s="30"/>
      <c r="JIC267" s="30"/>
      <c r="JID267" s="30"/>
      <c r="JIE267" s="30"/>
      <c r="JIF267" s="30"/>
      <c r="JIG267" s="30"/>
      <c r="JIH267" s="30"/>
      <c r="JII267" s="30"/>
      <c r="JIJ267" s="30"/>
      <c r="JIK267" s="30"/>
      <c r="JIL267" s="30"/>
      <c r="JIM267" s="30"/>
      <c r="JIN267" s="30"/>
      <c r="JIO267" s="30"/>
      <c r="JIP267" s="30"/>
      <c r="JIQ267" s="30"/>
      <c r="JIR267" s="30"/>
      <c r="JIS267" s="30"/>
      <c r="JIT267" s="30"/>
      <c r="JIU267" s="30"/>
      <c r="JIV267" s="30"/>
      <c r="JIW267" s="30"/>
      <c r="JIX267" s="30"/>
      <c r="JIY267" s="30"/>
      <c r="JIZ267" s="30"/>
      <c r="JJA267" s="30"/>
      <c r="JJB267" s="30"/>
      <c r="JJC267" s="30"/>
      <c r="JJD267" s="30"/>
      <c r="JJE267" s="30"/>
      <c r="JJF267" s="30"/>
      <c r="JJG267" s="30"/>
      <c r="JJH267" s="30"/>
      <c r="JJI267" s="30"/>
      <c r="JJJ267" s="30"/>
      <c r="JJK267" s="30"/>
      <c r="JJL267" s="30"/>
      <c r="JJM267" s="30"/>
      <c r="JJN267" s="30"/>
      <c r="JJO267" s="30"/>
      <c r="JJP267" s="30"/>
      <c r="JJQ267" s="30"/>
      <c r="JJR267" s="30"/>
      <c r="JJS267" s="30"/>
      <c r="JJT267" s="30"/>
      <c r="JJU267" s="30"/>
      <c r="JJV267" s="30"/>
      <c r="JJW267" s="30"/>
      <c r="JJX267" s="30"/>
      <c r="JJY267" s="30"/>
      <c r="JJZ267" s="30"/>
      <c r="JKA267" s="30"/>
      <c r="JKB267" s="30"/>
      <c r="JKC267" s="30"/>
      <c r="JKD267" s="30"/>
      <c r="JKE267" s="30"/>
      <c r="JKF267" s="30"/>
      <c r="JKG267" s="30"/>
      <c r="JKH267" s="30"/>
      <c r="JKI267" s="30"/>
      <c r="JKJ267" s="30"/>
      <c r="JKK267" s="30"/>
      <c r="JKL267" s="30"/>
      <c r="JKM267" s="30"/>
      <c r="JKN267" s="30"/>
      <c r="JKO267" s="30"/>
      <c r="JKP267" s="30"/>
      <c r="JKQ267" s="30"/>
      <c r="JKR267" s="30"/>
      <c r="JKS267" s="30"/>
      <c r="JKT267" s="30"/>
      <c r="JKU267" s="30"/>
      <c r="JKV267" s="30"/>
      <c r="JKW267" s="30"/>
      <c r="JKX267" s="30"/>
      <c r="JKY267" s="30"/>
      <c r="JKZ267" s="30"/>
      <c r="JLA267" s="30"/>
      <c r="JLB267" s="30"/>
      <c r="JLC267" s="30"/>
      <c r="JLD267" s="30"/>
      <c r="JLE267" s="30"/>
      <c r="JLF267" s="30"/>
      <c r="JLG267" s="30"/>
      <c r="JLH267" s="30"/>
      <c r="JLI267" s="30"/>
      <c r="JLJ267" s="30"/>
      <c r="JLK267" s="30"/>
      <c r="JLL267" s="30"/>
      <c r="JLM267" s="30"/>
      <c r="JLN267" s="30"/>
      <c r="JLO267" s="30"/>
      <c r="JLP267" s="30"/>
      <c r="JLQ267" s="30"/>
      <c r="JLR267" s="30"/>
      <c r="JLS267" s="30"/>
      <c r="JLT267" s="30"/>
      <c r="JLU267" s="30"/>
      <c r="JLV267" s="30"/>
      <c r="JLW267" s="30"/>
      <c r="JLX267" s="30"/>
      <c r="JLY267" s="30"/>
      <c r="JLZ267" s="30"/>
      <c r="JMA267" s="30"/>
      <c r="JMB267" s="30"/>
      <c r="JMC267" s="30"/>
      <c r="JMD267" s="30"/>
      <c r="JME267" s="30"/>
      <c r="JMF267" s="30"/>
      <c r="JMG267" s="30"/>
      <c r="JMH267" s="30"/>
      <c r="JMI267" s="30"/>
      <c r="JMJ267" s="30"/>
      <c r="JMK267" s="30"/>
      <c r="JML267" s="30"/>
      <c r="JMM267" s="30"/>
      <c r="JMN267" s="30"/>
      <c r="JMO267" s="30"/>
      <c r="JMP267" s="30"/>
      <c r="JMQ267" s="30"/>
      <c r="JMR267" s="30"/>
      <c r="JMS267" s="30"/>
      <c r="JMT267" s="30"/>
      <c r="JMU267" s="30"/>
      <c r="JMV267" s="30"/>
      <c r="JMW267" s="30"/>
      <c r="JMX267" s="30"/>
      <c r="JMY267" s="30"/>
      <c r="JMZ267" s="30"/>
      <c r="JNA267" s="30"/>
      <c r="JNB267" s="30"/>
      <c r="JNC267" s="30"/>
      <c r="JND267" s="30"/>
      <c r="JNE267" s="30"/>
      <c r="JNF267" s="30"/>
      <c r="JNG267" s="30"/>
      <c r="JNH267" s="30"/>
      <c r="JNI267" s="30"/>
      <c r="JNJ267" s="30"/>
      <c r="JNK267" s="30"/>
      <c r="JNL267" s="30"/>
      <c r="JNM267" s="30"/>
      <c r="JNN267" s="30"/>
      <c r="JNO267" s="30"/>
      <c r="JNP267" s="30"/>
      <c r="JNQ267" s="30"/>
      <c r="JNR267" s="30"/>
      <c r="JNS267" s="30"/>
      <c r="JNT267" s="30"/>
      <c r="JNU267" s="30"/>
      <c r="JNV267" s="30"/>
      <c r="JNW267" s="30"/>
      <c r="JNX267" s="30"/>
      <c r="JNY267" s="30"/>
      <c r="JNZ267" s="30"/>
      <c r="JOA267" s="30"/>
      <c r="JOB267" s="30"/>
      <c r="JOC267" s="30"/>
      <c r="JOD267" s="30"/>
      <c r="JOE267" s="30"/>
      <c r="JOF267" s="30"/>
      <c r="JOG267" s="30"/>
      <c r="JOH267" s="30"/>
      <c r="JOI267" s="30"/>
      <c r="JOJ267" s="30"/>
      <c r="JOK267" s="30"/>
      <c r="JOL267" s="30"/>
      <c r="JOM267" s="30"/>
      <c r="JON267" s="30"/>
      <c r="JOO267" s="30"/>
      <c r="JOP267" s="30"/>
      <c r="JOQ267" s="30"/>
      <c r="JOR267" s="30"/>
      <c r="JOS267" s="30"/>
      <c r="JOT267" s="30"/>
      <c r="JOU267" s="30"/>
      <c r="JOV267" s="30"/>
      <c r="JOW267" s="30"/>
      <c r="JOX267" s="30"/>
      <c r="JOY267" s="30"/>
      <c r="JOZ267" s="30"/>
      <c r="JPA267" s="30"/>
      <c r="JPB267" s="30"/>
      <c r="JPC267" s="30"/>
      <c r="JPD267" s="30"/>
      <c r="JPE267" s="30"/>
      <c r="JPF267" s="30"/>
      <c r="JPG267" s="30"/>
      <c r="JPH267" s="30"/>
      <c r="JPI267" s="30"/>
      <c r="JPJ267" s="30"/>
      <c r="JPK267" s="30"/>
      <c r="JPL267" s="30"/>
      <c r="JPM267" s="30"/>
      <c r="JPN267" s="30"/>
      <c r="JPO267" s="30"/>
      <c r="JPP267" s="30"/>
      <c r="JPQ267" s="30"/>
      <c r="JPR267" s="30"/>
      <c r="JPS267" s="30"/>
      <c r="JPT267" s="30"/>
      <c r="JPU267" s="30"/>
      <c r="JPV267" s="30"/>
      <c r="JPW267" s="30"/>
      <c r="JPX267" s="30"/>
      <c r="JPY267" s="30"/>
      <c r="JPZ267" s="30"/>
      <c r="JQA267" s="30"/>
      <c r="JQB267" s="30"/>
      <c r="JQC267" s="30"/>
      <c r="JQD267" s="30"/>
      <c r="JQE267" s="30"/>
      <c r="JQF267" s="30"/>
      <c r="JQG267" s="30"/>
      <c r="JQH267" s="30"/>
      <c r="JQI267" s="30"/>
      <c r="JQJ267" s="30"/>
      <c r="JQK267" s="30"/>
      <c r="JQL267" s="30"/>
      <c r="JQM267" s="30"/>
      <c r="JQN267" s="30"/>
      <c r="JQO267" s="30"/>
      <c r="JQP267" s="30"/>
      <c r="JQQ267" s="30"/>
      <c r="JQR267" s="30"/>
      <c r="JQS267" s="30"/>
      <c r="JQT267" s="30"/>
      <c r="JQU267" s="30"/>
      <c r="JQV267" s="30"/>
      <c r="JQW267" s="30"/>
      <c r="JQX267" s="30"/>
      <c r="JQY267" s="30"/>
      <c r="JQZ267" s="30"/>
      <c r="JRA267" s="30"/>
      <c r="JRB267" s="30"/>
      <c r="JRC267" s="30"/>
      <c r="JRD267" s="30"/>
      <c r="JRE267" s="30"/>
      <c r="JRF267" s="30"/>
      <c r="JRG267" s="30"/>
      <c r="JRH267" s="30"/>
      <c r="JRI267" s="30"/>
      <c r="JRJ267" s="30"/>
      <c r="JRK267" s="30"/>
      <c r="JRL267" s="30"/>
      <c r="JRM267" s="30"/>
      <c r="JRN267" s="30"/>
      <c r="JRO267" s="30"/>
      <c r="JRP267" s="30"/>
      <c r="JRQ267" s="30"/>
      <c r="JRR267" s="30"/>
      <c r="JRS267" s="30"/>
      <c r="JRT267" s="30"/>
      <c r="JRU267" s="30"/>
      <c r="JRV267" s="30"/>
      <c r="JRW267" s="30"/>
      <c r="JRX267" s="30"/>
      <c r="JRY267" s="30"/>
      <c r="JRZ267" s="30"/>
      <c r="JSA267" s="30"/>
      <c r="JSB267" s="30"/>
      <c r="JSC267" s="30"/>
      <c r="JSD267" s="30"/>
      <c r="JSE267" s="30"/>
      <c r="JSF267" s="30"/>
      <c r="JSG267" s="30"/>
      <c r="JSH267" s="30"/>
      <c r="JSI267" s="30"/>
      <c r="JSJ267" s="30"/>
      <c r="JSK267" s="30"/>
      <c r="JSL267" s="30"/>
      <c r="JSM267" s="30"/>
      <c r="JSN267" s="30"/>
      <c r="JSO267" s="30"/>
      <c r="JSP267" s="30"/>
      <c r="JSQ267" s="30"/>
      <c r="JSR267" s="30"/>
      <c r="JSS267" s="30"/>
      <c r="JST267" s="30"/>
      <c r="JSU267" s="30"/>
      <c r="JSV267" s="30"/>
      <c r="JSW267" s="30"/>
      <c r="JSX267" s="30"/>
      <c r="JSY267" s="30"/>
      <c r="JSZ267" s="30"/>
      <c r="JTA267" s="30"/>
      <c r="JTB267" s="30"/>
      <c r="JTC267" s="30"/>
      <c r="JTD267" s="30"/>
      <c r="JTE267" s="30"/>
      <c r="JTF267" s="30"/>
      <c r="JTG267" s="30"/>
      <c r="JTH267" s="30"/>
      <c r="JTI267" s="30"/>
      <c r="JTJ267" s="30"/>
      <c r="JTK267" s="30"/>
      <c r="JTL267" s="30"/>
      <c r="JTM267" s="30"/>
      <c r="JTN267" s="30"/>
      <c r="JTO267" s="30"/>
      <c r="JTP267" s="30"/>
      <c r="JTQ267" s="30"/>
      <c r="JTR267" s="30"/>
      <c r="JTS267" s="30"/>
      <c r="JTT267" s="30"/>
      <c r="JTU267" s="30"/>
      <c r="JTV267" s="30"/>
      <c r="JTW267" s="30"/>
      <c r="JTX267" s="30"/>
      <c r="JTY267" s="30"/>
      <c r="JTZ267" s="30"/>
      <c r="JUA267" s="30"/>
      <c r="JUB267" s="30"/>
      <c r="JUC267" s="30"/>
      <c r="JUD267" s="30"/>
      <c r="JUE267" s="30"/>
      <c r="JUF267" s="30"/>
      <c r="JUG267" s="30"/>
      <c r="JUH267" s="30"/>
      <c r="JUI267" s="30"/>
      <c r="JUJ267" s="30"/>
      <c r="JUK267" s="30"/>
      <c r="JUL267" s="30"/>
      <c r="JUM267" s="30"/>
      <c r="JUN267" s="30"/>
      <c r="JUO267" s="30"/>
      <c r="JUP267" s="30"/>
      <c r="JUQ267" s="30"/>
      <c r="JUR267" s="30"/>
      <c r="JUS267" s="30"/>
      <c r="JUT267" s="30"/>
      <c r="JUU267" s="30"/>
      <c r="JUV267" s="30"/>
      <c r="JUW267" s="30"/>
      <c r="JUX267" s="30"/>
      <c r="JUY267" s="30"/>
      <c r="JUZ267" s="30"/>
      <c r="JVA267" s="30"/>
      <c r="JVB267" s="30"/>
      <c r="JVC267" s="30"/>
      <c r="JVD267" s="30"/>
      <c r="JVE267" s="30"/>
      <c r="JVF267" s="30"/>
      <c r="JVG267" s="30"/>
      <c r="JVH267" s="30"/>
      <c r="JVI267" s="30"/>
      <c r="JVJ267" s="30"/>
      <c r="JVK267" s="30"/>
      <c r="JVL267" s="30"/>
      <c r="JVM267" s="30"/>
      <c r="JVN267" s="30"/>
      <c r="JVO267" s="30"/>
      <c r="JVP267" s="30"/>
      <c r="JVQ267" s="30"/>
      <c r="JVR267" s="30"/>
      <c r="JVS267" s="30"/>
      <c r="JVT267" s="30"/>
      <c r="JVU267" s="30"/>
      <c r="JVV267" s="30"/>
      <c r="JVW267" s="30"/>
      <c r="JVX267" s="30"/>
      <c r="JVY267" s="30"/>
      <c r="JVZ267" s="30"/>
      <c r="JWA267" s="30"/>
      <c r="JWB267" s="30"/>
      <c r="JWC267" s="30"/>
      <c r="JWD267" s="30"/>
      <c r="JWE267" s="30"/>
      <c r="JWF267" s="30"/>
      <c r="JWG267" s="30"/>
      <c r="JWH267" s="30"/>
      <c r="JWI267" s="30"/>
      <c r="JWJ267" s="30"/>
      <c r="JWK267" s="30"/>
      <c r="JWL267" s="30"/>
      <c r="JWM267" s="30"/>
      <c r="JWN267" s="30"/>
      <c r="JWO267" s="30"/>
      <c r="JWP267" s="30"/>
      <c r="JWQ267" s="30"/>
      <c r="JWR267" s="30"/>
      <c r="JWS267" s="30"/>
      <c r="JWT267" s="30"/>
      <c r="JWU267" s="30"/>
      <c r="JWV267" s="30"/>
      <c r="JWW267" s="30"/>
      <c r="JWX267" s="30"/>
      <c r="JWY267" s="30"/>
      <c r="JWZ267" s="30"/>
      <c r="JXA267" s="30"/>
      <c r="JXB267" s="30"/>
      <c r="JXC267" s="30"/>
      <c r="JXD267" s="30"/>
      <c r="JXE267" s="30"/>
      <c r="JXF267" s="30"/>
      <c r="JXG267" s="30"/>
      <c r="JXH267" s="30"/>
      <c r="JXI267" s="30"/>
      <c r="JXJ267" s="30"/>
      <c r="JXK267" s="30"/>
      <c r="JXL267" s="30"/>
      <c r="JXM267" s="30"/>
      <c r="JXN267" s="30"/>
      <c r="JXO267" s="30"/>
      <c r="JXP267" s="30"/>
      <c r="JXQ267" s="30"/>
      <c r="JXR267" s="30"/>
      <c r="JXS267" s="30"/>
      <c r="JXT267" s="30"/>
      <c r="JXU267" s="30"/>
      <c r="JXV267" s="30"/>
      <c r="JXW267" s="30"/>
      <c r="JXX267" s="30"/>
      <c r="JXY267" s="30"/>
      <c r="JXZ267" s="30"/>
      <c r="JYA267" s="30"/>
      <c r="JYB267" s="30"/>
      <c r="JYC267" s="30"/>
      <c r="JYD267" s="30"/>
      <c r="JYE267" s="30"/>
      <c r="JYF267" s="30"/>
      <c r="JYG267" s="30"/>
      <c r="JYH267" s="30"/>
      <c r="JYI267" s="30"/>
      <c r="JYJ267" s="30"/>
      <c r="JYK267" s="30"/>
      <c r="JYL267" s="30"/>
      <c r="JYM267" s="30"/>
      <c r="JYN267" s="30"/>
      <c r="JYO267" s="30"/>
      <c r="JYP267" s="30"/>
      <c r="JYQ267" s="30"/>
      <c r="JYR267" s="30"/>
      <c r="JYS267" s="30"/>
      <c r="JYT267" s="30"/>
      <c r="JYU267" s="30"/>
      <c r="JYV267" s="30"/>
      <c r="JYW267" s="30"/>
      <c r="JYX267" s="30"/>
      <c r="JYY267" s="30"/>
      <c r="JYZ267" s="30"/>
      <c r="JZA267" s="30"/>
      <c r="JZB267" s="30"/>
      <c r="JZC267" s="30"/>
      <c r="JZD267" s="30"/>
      <c r="JZE267" s="30"/>
      <c r="JZF267" s="30"/>
      <c r="JZG267" s="30"/>
      <c r="JZH267" s="30"/>
      <c r="JZI267" s="30"/>
      <c r="JZJ267" s="30"/>
      <c r="JZK267" s="30"/>
      <c r="JZL267" s="30"/>
      <c r="JZM267" s="30"/>
      <c r="JZN267" s="30"/>
      <c r="JZO267" s="30"/>
      <c r="JZP267" s="30"/>
      <c r="JZQ267" s="30"/>
      <c r="JZR267" s="30"/>
      <c r="JZS267" s="30"/>
      <c r="JZT267" s="30"/>
      <c r="JZU267" s="30"/>
      <c r="JZV267" s="30"/>
      <c r="JZW267" s="30"/>
      <c r="JZX267" s="30"/>
      <c r="JZY267" s="30"/>
      <c r="JZZ267" s="30"/>
      <c r="KAA267" s="30"/>
      <c r="KAB267" s="30"/>
      <c r="KAC267" s="30"/>
      <c r="KAD267" s="30"/>
      <c r="KAE267" s="30"/>
      <c r="KAF267" s="30"/>
      <c r="KAG267" s="30"/>
      <c r="KAH267" s="30"/>
      <c r="KAI267" s="30"/>
      <c r="KAJ267" s="30"/>
      <c r="KAK267" s="30"/>
      <c r="KAL267" s="30"/>
      <c r="KAM267" s="30"/>
      <c r="KAN267" s="30"/>
      <c r="KAO267" s="30"/>
      <c r="KAP267" s="30"/>
      <c r="KAQ267" s="30"/>
      <c r="KAR267" s="30"/>
      <c r="KAS267" s="30"/>
      <c r="KAT267" s="30"/>
      <c r="KAU267" s="30"/>
      <c r="KAV267" s="30"/>
      <c r="KAW267" s="30"/>
      <c r="KAX267" s="30"/>
      <c r="KAY267" s="30"/>
      <c r="KAZ267" s="30"/>
      <c r="KBA267" s="30"/>
      <c r="KBB267" s="30"/>
      <c r="KBC267" s="30"/>
      <c r="KBD267" s="30"/>
      <c r="KBE267" s="30"/>
      <c r="KBF267" s="30"/>
      <c r="KBG267" s="30"/>
      <c r="KBH267" s="30"/>
      <c r="KBI267" s="30"/>
      <c r="KBJ267" s="30"/>
      <c r="KBK267" s="30"/>
      <c r="KBL267" s="30"/>
      <c r="KBM267" s="30"/>
      <c r="KBN267" s="30"/>
      <c r="KBO267" s="30"/>
      <c r="KBP267" s="30"/>
      <c r="KBQ267" s="30"/>
      <c r="KBR267" s="30"/>
      <c r="KBS267" s="30"/>
      <c r="KBT267" s="30"/>
      <c r="KBU267" s="30"/>
      <c r="KBV267" s="30"/>
      <c r="KBW267" s="30"/>
      <c r="KBX267" s="30"/>
      <c r="KBY267" s="30"/>
      <c r="KBZ267" s="30"/>
      <c r="KCA267" s="30"/>
      <c r="KCB267" s="30"/>
      <c r="KCC267" s="30"/>
      <c r="KCD267" s="30"/>
      <c r="KCE267" s="30"/>
      <c r="KCF267" s="30"/>
      <c r="KCG267" s="30"/>
      <c r="KCH267" s="30"/>
      <c r="KCI267" s="30"/>
      <c r="KCJ267" s="30"/>
      <c r="KCK267" s="30"/>
      <c r="KCL267" s="30"/>
      <c r="KCM267" s="30"/>
      <c r="KCN267" s="30"/>
      <c r="KCO267" s="30"/>
      <c r="KCP267" s="30"/>
      <c r="KCQ267" s="30"/>
      <c r="KCR267" s="30"/>
      <c r="KCS267" s="30"/>
      <c r="KCT267" s="30"/>
      <c r="KCU267" s="30"/>
      <c r="KCV267" s="30"/>
      <c r="KCW267" s="30"/>
      <c r="KCX267" s="30"/>
      <c r="KCY267" s="30"/>
      <c r="KCZ267" s="30"/>
      <c r="KDA267" s="30"/>
      <c r="KDB267" s="30"/>
      <c r="KDC267" s="30"/>
      <c r="KDD267" s="30"/>
      <c r="KDE267" s="30"/>
      <c r="KDF267" s="30"/>
      <c r="KDG267" s="30"/>
      <c r="KDH267" s="30"/>
      <c r="KDI267" s="30"/>
      <c r="KDJ267" s="30"/>
      <c r="KDK267" s="30"/>
      <c r="KDL267" s="30"/>
      <c r="KDM267" s="30"/>
      <c r="KDN267" s="30"/>
      <c r="KDO267" s="30"/>
      <c r="KDP267" s="30"/>
      <c r="KDQ267" s="30"/>
      <c r="KDR267" s="30"/>
      <c r="KDS267" s="30"/>
      <c r="KDT267" s="30"/>
      <c r="KDU267" s="30"/>
      <c r="KDV267" s="30"/>
      <c r="KDW267" s="30"/>
      <c r="KDX267" s="30"/>
      <c r="KDY267" s="30"/>
      <c r="KDZ267" s="30"/>
      <c r="KEA267" s="30"/>
      <c r="KEB267" s="30"/>
      <c r="KEC267" s="30"/>
      <c r="KED267" s="30"/>
      <c r="KEE267" s="30"/>
      <c r="KEF267" s="30"/>
      <c r="KEG267" s="30"/>
      <c r="KEH267" s="30"/>
      <c r="KEI267" s="30"/>
      <c r="KEJ267" s="30"/>
      <c r="KEK267" s="30"/>
      <c r="KEL267" s="30"/>
      <c r="KEM267" s="30"/>
      <c r="KEN267" s="30"/>
      <c r="KEO267" s="30"/>
      <c r="KEP267" s="30"/>
      <c r="KEQ267" s="30"/>
      <c r="KER267" s="30"/>
      <c r="KES267" s="30"/>
      <c r="KET267" s="30"/>
      <c r="KEU267" s="30"/>
      <c r="KEV267" s="30"/>
      <c r="KEW267" s="30"/>
      <c r="KEX267" s="30"/>
      <c r="KEY267" s="30"/>
      <c r="KEZ267" s="30"/>
      <c r="KFA267" s="30"/>
      <c r="KFB267" s="30"/>
      <c r="KFC267" s="30"/>
      <c r="KFD267" s="30"/>
      <c r="KFE267" s="30"/>
      <c r="KFF267" s="30"/>
      <c r="KFG267" s="30"/>
      <c r="KFH267" s="30"/>
      <c r="KFI267" s="30"/>
      <c r="KFJ267" s="30"/>
      <c r="KFK267" s="30"/>
      <c r="KFL267" s="30"/>
      <c r="KFM267" s="30"/>
      <c r="KFN267" s="30"/>
      <c r="KFO267" s="30"/>
      <c r="KFP267" s="30"/>
      <c r="KFQ267" s="30"/>
      <c r="KFR267" s="30"/>
      <c r="KFS267" s="30"/>
      <c r="KFT267" s="30"/>
      <c r="KFU267" s="30"/>
      <c r="KFV267" s="30"/>
      <c r="KFW267" s="30"/>
      <c r="KFX267" s="30"/>
      <c r="KFY267" s="30"/>
      <c r="KFZ267" s="30"/>
      <c r="KGA267" s="30"/>
      <c r="KGB267" s="30"/>
      <c r="KGC267" s="30"/>
      <c r="KGD267" s="30"/>
      <c r="KGE267" s="30"/>
      <c r="KGF267" s="30"/>
      <c r="KGG267" s="30"/>
      <c r="KGH267" s="30"/>
      <c r="KGI267" s="30"/>
      <c r="KGJ267" s="30"/>
      <c r="KGK267" s="30"/>
      <c r="KGL267" s="30"/>
      <c r="KGM267" s="30"/>
      <c r="KGN267" s="30"/>
      <c r="KGO267" s="30"/>
      <c r="KGP267" s="30"/>
      <c r="KGQ267" s="30"/>
      <c r="KGR267" s="30"/>
      <c r="KGS267" s="30"/>
      <c r="KGT267" s="30"/>
      <c r="KGU267" s="30"/>
      <c r="KGV267" s="30"/>
      <c r="KGW267" s="30"/>
      <c r="KGX267" s="30"/>
      <c r="KGY267" s="30"/>
      <c r="KGZ267" s="30"/>
      <c r="KHA267" s="30"/>
      <c r="KHB267" s="30"/>
      <c r="KHC267" s="30"/>
      <c r="KHD267" s="30"/>
      <c r="KHE267" s="30"/>
      <c r="KHF267" s="30"/>
      <c r="KHG267" s="30"/>
      <c r="KHH267" s="30"/>
      <c r="KHI267" s="30"/>
      <c r="KHJ267" s="30"/>
      <c r="KHK267" s="30"/>
      <c r="KHL267" s="30"/>
      <c r="KHM267" s="30"/>
      <c r="KHN267" s="30"/>
      <c r="KHO267" s="30"/>
      <c r="KHP267" s="30"/>
      <c r="KHQ267" s="30"/>
      <c r="KHR267" s="30"/>
      <c r="KHS267" s="30"/>
      <c r="KHT267" s="30"/>
      <c r="KHU267" s="30"/>
      <c r="KHV267" s="30"/>
      <c r="KHW267" s="30"/>
      <c r="KHX267" s="30"/>
      <c r="KHY267" s="30"/>
      <c r="KHZ267" s="30"/>
      <c r="KIA267" s="30"/>
      <c r="KIB267" s="30"/>
      <c r="KIC267" s="30"/>
      <c r="KID267" s="30"/>
      <c r="KIE267" s="30"/>
      <c r="KIF267" s="30"/>
      <c r="KIG267" s="30"/>
      <c r="KIH267" s="30"/>
      <c r="KII267" s="30"/>
      <c r="KIJ267" s="30"/>
      <c r="KIK267" s="30"/>
      <c r="KIL267" s="30"/>
      <c r="KIM267" s="30"/>
      <c r="KIN267" s="30"/>
      <c r="KIO267" s="30"/>
      <c r="KIP267" s="30"/>
      <c r="KIQ267" s="30"/>
      <c r="KIR267" s="30"/>
      <c r="KIS267" s="30"/>
      <c r="KIT267" s="30"/>
      <c r="KIU267" s="30"/>
      <c r="KIV267" s="30"/>
      <c r="KIW267" s="30"/>
      <c r="KIX267" s="30"/>
      <c r="KIY267" s="30"/>
      <c r="KIZ267" s="30"/>
      <c r="KJA267" s="30"/>
      <c r="KJB267" s="30"/>
      <c r="KJC267" s="30"/>
      <c r="KJD267" s="30"/>
      <c r="KJE267" s="30"/>
      <c r="KJF267" s="30"/>
      <c r="KJG267" s="30"/>
      <c r="KJH267" s="30"/>
      <c r="KJI267" s="30"/>
      <c r="KJJ267" s="30"/>
      <c r="KJK267" s="30"/>
      <c r="KJL267" s="30"/>
      <c r="KJM267" s="30"/>
      <c r="KJN267" s="30"/>
      <c r="KJO267" s="30"/>
      <c r="KJP267" s="30"/>
      <c r="KJQ267" s="30"/>
      <c r="KJR267" s="30"/>
      <c r="KJS267" s="30"/>
      <c r="KJT267" s="30"/>
      <c r="KJU267" s="30"/>
      <c r="KJV267" s="30"/>
      <c r="KJW267" s="30"/>
      <c r="KJX267" s="30"/>
      <c r="KJY267" s="30"/>
      <c r="KJZ267" s="30"/>
      <c r="KKA267" s="30"/>
      <c r="KKB267" s="30"/>
      <c r="KKC267" s="30"/>
      <c r="KKD267" s="30"/>
      <c r="KKE267" s="30"/>
      <c r="KKF267" s="30"/>
      <c r="KKG267" s="30"/>
      <c r="KKH267" s="30"/>
      <c r="KKI267" s="30"/>
      <c r="KKJ267" s="30"/>
      <c r="KKK267" s="30"/>
      <c r="KKL267" s="30"/>
      <c r="KKM267" s="30"/>
      <c r="KKN267" s="30"/>
      <c r="KKO267" s="30"/>
      <c r="KKP267" s="30"/>
      <c r="KKQ267" s="30"/>
      <c r="KKR267" s="30"/>
      <c r="KKS267" s="30"/>
      <c r="KKT267" s="30"/>
      <c r="KKU267" s="30"/>
      <c r="KKV267" s="30"/>
      <c r="KKW267" s="30"/>
      <c r="KKX267" s="30"/>
      <c r="KKY267" s="30"/>
      <c r="KKZ267" s="30"/>
      <c r="KLA267" s="30"/>
      <c r="KLB267" s="30"/>
      <c r="KLC267" s="30"/>
      <c r="KLD267" s="30"/>
      <c r="KLE267" s="30"/>
      <c r="KLF267" s="30"/>
      <c r="KLG267" s="30"/>
      <c r="KLH267" s="30"/>
      <c r="KLI267" s="30"/>
      <c r="KLJ267" s="30"/>
      <c r="KLK267" s="30"/>
      <c r="KLL267" s="30"/>
      <c r="KLM267" s="30"/>
      <c r="KLN267" s="30"/>
      <c r="KLO267" s="30"/>
      <c r="KLP267" s="30"/>
      <c r="KLQ267" s="30"/>
      <c r="KLR267" s="30"/>
      <c r="KLS267" s="30"/>
      <c r="KLT267" s="30"/>
      <c r="KLU267" s="30"/>
      <c r="KLV267" s="30"/>
      <c r="KLW267" s="30"/>
      <c r="KLX267" s="30"/>
      <c r="KLY267" s="30"/>
      <c r="KLZ267" s="30"/>
      <c r="KMA267" s="30"/>
      <c r="KMB267" s="30"/>
      <c r="KMC267" s="30"/>
      <c r="KMD267" s="30"/>
      <c r="KME267" s="30"/>
      <c r="KMF267" s="30"/>
      <c r="KMG267" s="30"/>
      <c r="KMH267" s="30"/>
      <c r="KMI267" s="30"/>
      <c r="KMJ267" s="30"/>
      <c r="KMK267" s="30"/>
      <c r="KML267" s="30"/>
      <c r="KMM267" s="30"/>
      <c r="KMN267" s="30"/>
      <c r="KMO267" s="30"/>
      <c r="KMP267" s="30"/>
      <c r="KMQ267" s="30"/>
      <c r="KMR267" s="30"/>
      <c r="KMS267" s="30"/>
      <c r="KMT267" s="30"/>
      <c r="KMU267" s="30"/>
      <c r="KMV267" s="30"/>
      <c r="KMW267" s="30"/>
      <c r="KMX267" s="30"/>
      <c r="KMY267" s="30"/>
      <c r="KMZ267" s="30"/>
      <c r="KNA267" s="30"/>
      <c r="KNB267" s="30"/>
      <c r="KNC267" s="30"/>
      <c r="KND267" s="30"/>
      <c r="KNE267" s="30"/>
      <c r="KNF267" s="30"/>
      <c r="KNG267" s="30"/>
      <c r="KNH267" s="30"/>
      <c r="KNI267" s="30"/>
      <c r="KNJ267" s="30"/>
      <c r="KNK267" s="30"/>
      <c r="KNL267" s="30"/>
      <c r="KNM267" s="30"/>
      <c r="KNN267" s="30"/>
      <c r="KNO267" s="30"/>
      <c r="KNP267" s="30"/>
      <c r="KNQ267" s="30"/>
      <c r="KNR267" s="30"/>
      <c r="KNS267" s="30"/>
      <c r="KNT267" s="30"/>
      <c r="KNU267" s="30"/>
      <c r="KNV267" s="30"/>
      <c r="KNW267" s="30"/>
      <c r="KNX267" s="30"/>
      <c r="KNY267" s="30"/>
      <c r="KNZ267" s="30"/>
      <c r="KOA267" s="30"/>
      <c r="KOB267" s="30"/>
      <c r="KOC267" s="30"/>
      <c r="KOD267" s="30"/>
      <c r="KOE267" s="30"/>
      <c r="KOF267" s="30"/>
      <c r="KOG267" s="30"/>
      <c r="KOH267" s="30"/>
      <c r="KOI267" s="30"/>
      <c r="KOJ267" s="30"/>
      <c r="KOK267" s="30"/>
      <c r="KOL267" s="30"/>
      <c r="KOM267" s="30"/>
      <c r="KON267" s="30"/>
      <c r="KOO267" s="30"/>
      <c r="KOP267" s="30"/>
      <c r="KOQ267" s="30"/>
      <c r="KOR267" s="30"/>
      <c r="KOS267" s="30"/>
      <c r="KOT267" s="30"/>
      <c r="KOU267" s="30"/>
      <c r="KOV267" s="30"/>
      <c r="KOW267" s="30"/>
      <c r="KOX267" s="30"/>
      <c r="KOY267" s="30"/>
      <c r="KOZ267" s="30"/>
      <c r="KPA267" s="30"/>
      <c r="KPB267" s="30"/>
      <c r="KPC267" s="30"/>
      <c r="KPD267" s="30"/>
      <c r="KPE267" s="30"/>
      <c r="KPF267" s="30"/>
      <c r="KPG267" s="30"/>
      <c r="KPH267" s="30"/>
      <c r="KPI267" s="30"/>
      <c r="KPJ267" s="30"/>
      <c r="KPK267" s="30"/>
      <c r="KPL267" s="30"/>
      <c r="KPM267" s="30"/>
      <c r="KPN267" s="30"/>
      <c r="KPO267" s="30"/>
      <c r="KPP267" s="30"/>
      <c r="KPQ267" s="30"/>
      <c r="KPR267" s="30"/>
      <c r="KPS267" s="30"/>
      <c r="KPT267" s="30"/>
      <c r="KPU267" s="30"/>
      <c r="KPV267" s="30"/>
      <c r="KPW267" s="30"/>
      <c r="KPX267" s="30"/>
      <c r="KPY267" s="30"/>
      <c r="KPZ267" s="30"/>
      <c r="KQA267" s="30"/>
      <c r="KQB267" s="30"/>
      <c r="KQC267" s="30"/>
      <c r="KQD267" s="30"/>
      <c r="KQE267" s="30"/>
      <c r="KQF267" s="30"/>
      <c r="KQG267" s="30"/>
      <c r="KQH267" s="30"/>
      <c r="KQI267" s="30"/>
      <c r="KQJ267" s="30"/>
      <c r="KQK267" s="30"/>
      <c r="KQL267" s="30"/>
      <c r="KQM267" s="30"/>
      <c r="KQN267" s="30"/>
      <c r="KQO267" s="30"/>
      <c r="KQP267" s="30"/>
      <c r="KQQ267" s="30"/>
      <c r="KQR267" s="30"/>
      <c r="KQS267" s="30"/>
      <c r="KQT267" s="30"/>
      <c r="KQU267" s="30"/>
      <c r="KQV267" s="30"/>
      <c r="KQW267" s="30"/>
      <c r="KQX267" s="30"/>
      <c r="KQY267" s="30"/>
      <c r="KQZ267" s="30"/>
      <c r="KRA267" s="30"/>
      <c r="KRB267" s="30"/>
      <c r="KRC267" s="30"/>
      <c r="KRD267" s="30"/>
      <c r="KRE267" s="30"/>
      <c r="KRF267" s="30"/>
      <c r="KRG267" s="30"/>
      <c r="KRH267" s="30"/>
      <c r="KRI267" s="30"/>
      <c r="KRJ267" s="30"/>
      <c r="KRK267" s="30"/>
      <c r="KRL267" s="30"/>
      <c r="KRM267" s="30"/>
      <c r="KRN267" s="30"/>
      <c r="KRO267" s="30"/>
      <c r="KRP267" s="30"/>
      <c r="KRQ267" s="30"/>
      <c r="KRR267" s="30"/>
      <c r="KRS267" s="30"/>
      <c r="KRT267" s="30"/>
      <c r="KRU267" s="30"/>
      <c r="KRV267" s="30"/>
      <c r="KRW267" s="30"/>
      <c r="KRX267" s="30"/>
      <c r="KRY267" s="30"/>
      <c r="KRZ267" s="30"/>
      <c r="KSA267" s="30"/>
      <c r="KSB267" s="30"/>
      <c r="KSC267" s="30"/>
      <c r="KSD267" s="30"/>
      <c r="KSE267" s="30"/>
      <c r="KSF267" s="30"/>
      <c r="KSG267" s="30"/>
      <c r="KSH267" s="30"/>
      <c r="KSI267" s="30"/>
      <c r="KSJ267" s="30"/>
      <c r="KSK267" s="30"/>
      <c r="KSL267" s="30"/>
      <c r="KSM267" s="30"/>
      <c r="KSN267" s="30"/>
      <c r="KSO267" s="30"/>
      <c r="KSP267" s="30"/>
      <c r="KSQ267" s="30"/>
      <c r="KSR267" s="30"/>
      <c r="KSS267" s="30"/>
      <c r="KST267" s="30"/>
      <c r="KSU267" s="30"/>
      <c r="KSV267" s="30"/>
      <c r="KSW267" s="30"/>
      <c r="KSX267" s="30"/>
      <c r="KSY267" s="30"/>
      <c r="KSZ267" s="30"/>
      <c r="KTA267" s="30"/>
      <c r="KTB267" s="30"/>
      <c r="KTC267" s="30"/>
      <c r="KTD267" s="30"/>
      <c r="KTE267" s="30"/>
      <c r="KTF267" s="30"/>
      <c r="KTG267" s="30"/>
      <c r="KTH267" s="30"/>
      <c r="KTI267" s="30"/>
      <c r="KTJ267" s="30"/>
      <c r="KTK267" s="30"/>
      <c r="KTL267" s="30"/>
      <c r="KTM267" s="30"/>
      <c r="KTN267" s="30"/>
      <c r="KTO267" s="30"/>
      <c r="KTP267" s="30"/>
      <c r="KTQ267" s="30"/>
      <c r="KTR267" s="30"/>
      <c r="KTS267" s="30"/>
      <c r="KTT267" s="30"/>
      <c r="KTU267" s="30"/>
      <c r="KTV267" s="30"/>
      <c r="KTW267" s="30"/>
      <c r="KTX267" s="30"/>
      <c r="KTY267" s="30"/>
      <c r="KTZ267" s="30"/>
      <c r="KUA267" s="30"/>
      <c r="KUB267" s="30"/>
      <c r="KUC267" s="30"/>
      <c r="KUD267" s="30"/>
      <c r="KUE267" s="30"/>
      <c r="KUF267" s="30"/>
      <c r="KUG267" s="30"/>
      <c r="KUH267" s="30"/>
      <c r="KUI267" s="30"/>
      <c r="KUJ267" s="30"/>
      <c r="KUK267" s="30"/>
      <c r="KUL267" s="30"/>
      <c r="KUM267" s="30"/>
      <c r="KUN267" s="30"/>
      <c r="KUO267" s="30"/>
      <c r="KUP267" s="30"/>
      <c r="KUQ267" s="30"/>
      <c r="KUR267" s="30"/>
      <c r="KUS267" s="30"/>
      <c r="KUT267" s="30"/>
      <c r="KUU267" s="30"/>
      <c r="KUV267" s="30"/>
      <c r="KUW267" s="30"/>
      <c r="KUX267" s="30"/>
      <c r="KUY267" s="30"/>
      <c r="KUZ267" s="30"/>
      <c r="KVA267" s="30"/>
      <c r="KVB267" s="30"/>
      <c r="KVC267" s="30"/>
      <c r="KVD267" s="30"/>
      <c r="KVE267" s="30"/>
      <c r="KVF267" s="30"/>
      <c r="KVG267" s="30"/>
      <c r="KVH267" s="30"/>
      <c r="KVI267" s="30"/>
      <c r="KVJ267" s="30"/>
      <c r="KVK267" s="30"/>
      <c r="KVL267" s="30"/>
      <c r="KVM267" s="30"/>
      <c r="KVN267" s="30"/>
      <c r="KVO267" s="30"/>
      <c r="KVP267" s="30"/>
      <c r="KVQ267" s="30"/>
      <c r="KVR267" s="30"/>
      <c r="KVS267" s="30"/>
      <c r="KVT267" s="30"/>
      <c r="KVU267" s="30"/>
      <c r="KVV267" s="30"/>
      <c r="KVW267" s="30"/>
      <c r="KVX267" s="30"/>
      <c r="KVY267" s="30"/>
      <c r="KVZ267" s="30"/>
      <c r="KWA267" s="30"/>
      <c r="KWB267" s="30"/>
      <c r="KWC267" s="30"/>
      <c r="KWD267" s="30"/>
      <c r="KWE267" s="30"/>
      <c r="KWF267" s="30"/>
      <c r="KWG267" s="30"/>
      <c r="KWH267" s="30"/>
      <c r="KWI267" s="30"/>
      <c r="KWJ267" s="30"/>
      <c r="KWK267" s="30"/>
      <c r="KWL267" s="30"/>
      <c r="KWM267" s="30"/>
      <c r="KWN267" s="30"/>
      <c r="KWO267" s="30"/>
      <c r="KWP267" s="30"/>
      <c r="KWQ267" s="30"/>
      <c r="KWR267" s="30"/>
      <c r="KWS267" s="30"/>
      <c r="KWT267" s="30"/>
      <c r="KWU267" s="30"/>
      <c r="KWV267" s="30"/>
      <c r="KWW267" s="30"/>
      <c r="KWX267" s="30"/>
      <c r="KWY267" s="30"/>
      <c r="KWZ267" s="30"/>
      <c r="KXA267" s="30"/>
      <c r="KXB267" s="30"/>
      <c r="KXC267" s="30"/>
      <c r="KXD267" s="30"/>
      <c r="KXE267" s="30"/>
      <c r="KXF267" s="30"/>
      <c r="KXG267" s="30"/>
      <c r="KXH267" s="30"/>
      <c r="KXI267" s="30"/>
      <c r="KXJ267" s="30"/>
      <c r="KXK267" s="30"/>
      <c r="KXL267" s="30"/>
      <c r="KXM267" s="30"/>
      <c r="KXN267" s="30"/>
      <c r="KXO267" s="30"/>
      <c r="KXP267" s="30"/>
      <c r="KXQ267" s="30"/>
      <c r="KXR267" s="30"/>
      <c r="KXS267" s="30"/>
      <c r="KXT267" s="30"/>
      <c r="KXU267" s="30"/>
      <c r="KXV267" s="30"/>
      <c r="KXW267" s="30"/>
      <c r="KXX267" s="30"/>
      <c r="KXY267" s="30"/>
      <c r="KXZ267" s="30"/>
      <c r="KYA267" s="30"/>
      <c r="KYB267" s="30"/>
      <c r="KYC267" s="30"/>
      <c r="KYD267" s="30"/>
      <c r="KYE267" s="30"/>
      <c r="KYF267" s="30"/>
      <c r="KYG267" s="30"/>
      <c r="KYH267" s="30"/>
      <c r="KYI267" s="30"/>
      <c r="KYJ267" s="30"/>
      <c r="KYK267" s="30"/>
      <c r="KYL267" s="30"/>
      <c r="KYM267" s="30"/>
      <c r="KYN267" s="30"/>
      <c r="KYO267" s="30"/>
      <c r="KYP267" s="30"/>
      <c r="KYQ267" s="30"/>
      <c r="KYR267" s="30"/>
      <c r="KYS267" s="30"/>
      <c r="KYT267" s="30"/>
      <c r="KYU267" s="30"/>
      <c r="KYV267" s="30"/>
      <c r="KYW267" s="30"/>
      <c r="KYX267" s="30"/>
      <c r="KYY267" s="30"/>
      <c r="KYZ267" s="30"/>
      <c r="KZA267" s="30"/>
      <c r="KZB267" s="30"/>
      <c r="KZC267" s="30"/>
      <c r="KZD267" s="30"/>
      <c r="KZE267" s="30"/>
      <c r="KZF267" s="30"/>
      <c r="KZG267" s="30"/>
      <c r="KZH267" s="30"/>
      <c r="KZI267" s="30"/>
      <c r="KZJ267" s="30"/>
      <c r="KZK267" s="30"/>
      <c r="KZL267" s="30"/>
      <c r="KZM267" s="30"/>
      <c r="KZN267" s="30"/>
      <c r="KZO267" s="30"/>
      <c r="KZP267" s="30"/>
      <c r="KZQ267" s="30"/>
      <c r="KZR267" s="30"/>
      <c r="KZS267" s="30"/>
      <c r="KZT267" s="30"/>
      <c r="KZU267" s="30"/>
      <c r="KZV267" s="30"/>
      <c r="KZW267" s="30"/>
      <c r="KZX267" s="30"/>
      <c r="KZY267" s="30"/>
      <c r="KZZ267" s="30"/>
      <c r="LAA267" s="30"/>
      <c r="LAB267" s="30"/>
      <c r="LAC267" s="30"/>
      <c r="LAD267" s="30"/>
      <c r="LAE267" s="30"/>
      <c r="LAF267" s="30"/>
      <c r="LAG267" s="30"/>
      <c r="LAH267" s="30"/>
      <c r="LAI267" s="30"/>
      <c r="LAJ267" s="30"/>
      <c r="LAK267" s="30"/>
      <c r="LAL267" s="30"/>
      <c r="LAM267" s="30"/>
      <c r="LAN267" s="30"/>
      <c r="LAO267" s="30"/>
      <c r="LAP267" s="30"/>
      <c r="LAQ267" s="30"/>
      <c r="LAR267" s="30"/>
      <c r="LAS267" s="30"/>
      <c r="LAT267" s="30"/>
      <c r="LAU267" s="30"/>
      <c r="LAV267" s="30"/>
      <c r="LAW267" s="30"/>
      <c r="LAX267" s="30"/>
      <c r="LAY267" s="30"/>
      <c r="LAZ267" s="30"/>
      <c r="LBA267" s="30"/>
      <c r="LBB267" s="30"/>
      <c r="LBC267" s="30"/>
      <c r="LBD267" s="30"/>
      <c r="LBE267" s="30"/>
      <c r="LBF267" s="30"/>
      <c r="LBG267" s="30"/>
      <c r="LBH267" s="30"/>
      <c r="LBI267" s="30"/>
      <c r="LBJ267" s="30"/>
      <c r="LBK267" s="30"/>
      <c r="LBL267" s="30"/>
      <c r="LBM267" s="30"/>
      <c r="LBN267" s="30"/>
      <c r="LBO267" s="30"/>
      <c r="LBP267" s="30"/>
      <c r="LBQ267" s="30"/>
      <c r="LBR267" s="30"/>
      <c r="LBS267" s="30"/>
      <c r="LBT267" s="30"/>
      <c r="LBU267" s="30"/>
      <c r="LBV267" s="30"/>
      <c r="LBW267" s="30"/>
      <c r="LBX267" s="30"/>
      <c r="LBY267" s="30"/>
      <c r="LBZ267" s="30"/>
      <c r="LCA267" s="30"/>
      <c r="LCB267" s="30"/>
      <c r="LCC267" s="30"/>
      <c r="LCD267" s="30"/>
      <c r="LCE267" s="30"/>
      <c r="LCF267" s="30"/>
      <c r="LCG267" s="30"/>
      <c r="LCH267" s="30"/>
      <c r="LCI267" s="30"/>
      <c r="LCJ267" s="30"/>
      <c r="LCK267" s="30"/>
      <c r="LCL267" s="30"/>
      <c r="LCM267" s="30"/>
      <c r="LCN267" s="30"/>
      <c r="LCO267" s="30"/>
      <c r="LCP267" s="30"/>
      <c r="LCQ267" s="30"/>
      <c r="LCR267" s="30"/>
      <c r="LCS267" s="30"/>
      <c r="LCT267" s="30"/>
      <c r="LCU267" s="30"/>
      <c r="LCV267" s="30"/>
      <c r="LCW267" s="30"/>
      <c r="LCX267" s="30"/>
      <c r="LCY267" s="30"/>
      <c r="LCZ267" s="30"/>
      <c r="LDA267" s="30"/>
      <c r="LDB267" s="30"/>
      <c r="LDC267" s="30"/>
      <c r="LDD267" s="30"/>
      <c r="LDE267" s="30"/>
      <c r="LDF267" s="30"/>
      <c r="LDG267" s="30"/>
      <c r="LDH267" s="30"/>
      <c r="LDI267" s="30"/>
      <c r="LDJ267" s="30"/>
      <c r="LDK267" s="30"/>
      <c r="LDL267" s="30"/>
      <c r="LDM267" s="30"/>
      <c r="LDN267" s="30"/>
      <c r="LDO267" s="30"/>
      <c r="LDP267" s="30"/>
      <c r="LDQ267" s="30"/>
      <c r="LDR267" s="30"/>
      <c r="LDS267" s="30"/>
      <c r="LDT267" s="30"/>
      <c r="LDU267" s="30"/>
      <c r="LDV267" s="30"/>
      <c r="LDW267" s="30"/>
      <c r="LDX267" s="30"/>
      <c r="LDY267" s="30"/>
      <c r="LDZ267" s="30"/>
      <c r="LEA267" s="30"/>
      <c r="LEB267" s="30"/>
      <c r="LEC267" s="30"/>
      <c r="LED267" s="30"/>
      <c r="LEE267" s="30"/>
      <c r="LEF267" s="30"/>
      <c r="LEG267" s="30"/>
      <c r="LEH267" s="30"/>
      <c r="LEI267" s="30"/>
      <c r="LEJ267" s="30"/>
      <c r="LEK267" s="30"/>
      <c r="LEL267" s="30"/>
      <c r="LEM267" s="30"/>
      <c r="LEN267" s="30"/>
      <c r="LEO267" s="30"/>
      <c r="LEP267" s="30"/>
      <c r="LEQ267" s="30"/>
      <c r="LER267" s="30"/>
      <c r="LES267" s="30"/>
      <c r="LET267" s="30"/>
      <c r="LEU267" s="30"/>
      <c r="LEV267" s="30"/>
      <c r="LEW267" s="30"/>
      <c r="LEX267" s="30"/>
      <c r="LEY267" s="30"/>
      <c r="LEZ267" s="30"/>
      <c r="LFA267" s="30"/>
      <c r="LFB267" s="30"/>
      <c r="LFC267" s="30"/>
      <c r="LFD267" s="30"/>
      <c r="LFE267" s="30"/>
      <c r="LFF267" s="30"/>
      <c r="LFG267" s="30"/>
      <c r="LFH267" s="30"/>
      <c r="LFI267" s="30"/>
      <c r="LFJ267" s="30"/>
      <c r="LFK267" s="30"/>
      <c r="LFL267" s="30"/>
      <c r="LFM267" s="30"/>
      <c r="LFN267" s="30"/>
      <c r="LFO267" s="30"/>
      <c r="LFP267" s="30"/>
      <c r="LFQ267" s="30"/>
      <c r="LFR267" s="30"/>
      <c r="LFS267" s="30"/>
      <c r="LFT267" s="30"/>
      <c r="LFU267" s="30"/>
      <c r="LFV267" s="30"/>
      <c r="LFW267" s="30"/>
      <c r="LFX267" s="30"/>
      <c r="LFY267" s="30"/>
      <c r="LFZ267" s="30"/>
      <c r="LGA267" s="30"/>
      <c r="LGB267" s="30"/>
      <c r="LGC267" s="30"/>
      <c r="LGD267" s="30"/>
      <c r="LGE267" s="30"/>
      <c r="LGF267" s="30"/>
      <c r="LGG267" s="30"/>
      <c r="LGH267" s="30"/>
      <c r="LGI267" s="30"/>
      <c r="LGJ267" s="30"/>
      <c r="LGK267" s="30"/>
      <c r="LGL267" s="30"/>
      <c r="LGM267" s="30"/>
      <c r="LGN267" s="30"/>
      <c r="LGO267" s="30"/>
      <c r="LGP267" s="30"/>
      <c r="LGQ267" s="30"/>
      <c r="LGR267" s="30"/>
      <c r="LGS267" s="30"/>
      <c r="LGT267" s="30"/>
      <c r="LGU267" s="30"/>
      <c r="LGV267" s="30"/>
      <c r="LGW267" s="30"/>
      <c r="LGX267" s="30"/>
      <c r="LGY267" s="30"/>
      <c r="LGZ267" s="30"/>
      <c r="LHA267" s="30"/>
      <c r="LHB267" s="30"/>
      <c r="LHC267" s="30"/>
      <c r="LHD267" s="30"/>
      <c r="LHE267" s="30"/>
      <c r="LHF267" s="30"/>
      <c r="LHG267" s="30"/>
      <c r="LHH267" s="30"/>
      <c r="LHI267" s="30"/>
      <c r="LHJ267" s="30"/>
      <c r="LHK267" s="30"/>
      <c r="LHL267" s="30"/>
      <c r="LHM267" s="30"/>
      <c r="LHN267" s="30"/>
      <c r="LHO267" s="30"/>
      <c r="LHP267" s="30"/>
      <c r="LHQ267" s="30"/>
      <c r="LHR267" s="30"/>
      <c r="LHS267" s="30"/>
      <c r="LHT267" s="30"/>
      <c r="LHU267" s="30"/>
      <c r="LHV267" s="30"/>
      <c r="LHW267" s="30"/>
      <c r="LHX267" s="30"/>
      <c r="LHY267" s="30"/>
      <c r="LHZ267" s="30"/>
      <c r="LIA267" s="30"/>
      <c r="LIB267" s="30"/>
      <c r="LIC267" s="30"/>
      <c r="LID267" s="30"/>
      <c r="LIE267" s="30"/>
      <c r="LIF267" s="30"/>
      <c r="LIG267" s="30"/>
      <c r="LIH267" s="30"/>
      <c r="LII267" s="30"/>
      <c r="LIJ267" s="30"/>
      <c r="LIK267" s="30"/>
      <c r="LIL267" s="30"/>
      <c r="LIM267" s="30"/>
      <c r="LIN267" s="30"/>
      <c r="LIO267" s="30"/>
      <c r="LIP267" s="30"/>
      <c r="LIQ267" s="30"/>
      <c r="LIR267" s="30"/>
      <c r="LIS267" s="30"/>
      <c r="LIT267" s="30"/>
      <c r="LIU267" s="30"/>
      <c r="LIV267" s="30"/>
      <c r="LIW267" s="30"/>
      <c r="LIX267" s="30"/>
      <c r="LIY267" s="30"/>
      <c r="LIZ267" s="30"/>
      <c r="LJA267" s="30"/>
      <c r="LJB267" s="30"/>
      <c r="LJC267" s="30"/>
      <c r="LJD267" s="30"/>
      <c r="LJE267" s="30"/>
      <c r="LJF267" s="30"/>
      <c r="LJG267" s="30"/>
      <c r="LJH267" s="30"/>
      <c r="LJI267" s="30"/>
      <c r="LJJ267" s="30"/>
      <c r="LJK267" s="30"/>
      <c r="LJL267" s="30"/>
      <c r="LJM267" s="30"/>
      <c r="LJN267" s="30"/>
      <c r="LJO267" s="30"/>
      <c r="LJP267" s="30"/>
      <c r="LJQ267" s="30"/>
      <c r="LJR267" s="30"/>
      <c r="LJS267" s="30"/>
      <c r="LJT267" s="30"/>
      <c r="LJU267" s="30"/>
      <c r="LJV267" s="30"/>
      <c r="LJW267" s="30"/>
      <c r="LJX267" s="30"/>
      <c r="LJY267" s="30"/>
      <c r="LJZ267" s="30"/>
      <c r="LKA267" s="30"/>
      <c r="LKB267" s="30"/>
      <c r="LKC267" s="30"/>
      <c r="LKD267" s="30"/>
      <c r="LKE267" s="30"/>
      <c r="LKF267" s="30"/>
      <c r="LKG267" s="30"/>
      <c r="LKH267" s="30"/>
      <c r="LKI267" s="30"/>
      <c r="LKJ267" s="30"/>
      <c r="LKK267" s="30"/>
      <c r="LKL267" s="30"/>
      <c r="LKM267" s="30"/>
      <c r="LKN267" s="30"/>
      <c r="LKO267" s="30"/>
      <c r="LKP267" s="30"/>
      <c r="LKQ267" s="30"/>
      <c r="LKR267" s="30"/>
      <c r="LKS267" s="30"/>
      <c r="LKT267" s="30"/>
      <c r="LKU267" s="30"/>
      <c r="LKV267" s="30"/>
      <c r="LKW267" s="30"/>
      <c r="LKX267" s="30"/>
      <c r="LKY267" s="30"/>
      <c r="LKZ267" s="30"/>
      <c r="LLA267" s="30"/>
      <c r="LLB267" s="30"/>
      <c r="LLC267" s="30"/>
      <c r="LLD267" s="30"/>
      <c r="LLE267" s="30"/>
      <c r="LLF267" s="30"/>
      <c r="LLG267" s="30"/>
      <c r="LLH267" s="30"/>
      <c r="LLI267" s="30"/>
      <c r="LLJ267" s="30"/>
      <c r="LLK267" s="30"/>
      <c r="LLL267" s="30"/>
      <c r="LLM267" s="30"/>
      <c r="LLN267" s="30"/>
      <c r="LLO267" s="30"/>
      <c r="LLP267" s="30"/>
      <c r="LLQ267" s="30"/>
      <c r="LLR267" s="30"/>
      <c r="LLS267" s="30"/>
      <c r="LLT267" s="30"/>
      <c r="LLU267" s="30"/>
      <c r="LLV267" s="30"/>
      <c r="LLW267" s="30"/>
      <c r="LLX267" s="30"/>
      <c r="LLY267" s="30"/>
      <c r="LLZ267" s="30"/>
      <c r="LMA267" s="30"/>
      <c r="LMB267" s="30"/>
      <c r="LMC267" s="30"/>
      <c r="LMD267" s="30"/>
      <c r="LME267" s="30"/>
      <c r="LMF267" s="30"/>
      <c r="LMG267" s="30"/>
      <c r="LMH267" s="30"/>
      <c r="LMI267" s="30"/>
      <c r="LMJ267" s="30"/>
      <c r="LMK267" s="30"/>
      <c r="LML267" s="30"/>
      <c r="LMM267" s="30"/>
      <c r="LMN267" s="30"/>
      <c r="LMO267" s="30"/>
      <c r="LMP267" s="30"/>
      <c r="LMQ267" s="30"/>
      <c r="LMR267" s="30"/>
      <c r="LMS267" s="30"/>
      <c r="LMT267" s="30"/>
      <c r="LMU267" s="30"/>
      <c r="LMV267" s="30"/>
      <c r="LMW267" s="30"/>
      <c r="LMX267" s="30"/>
      <c r="LMY267" s="30"/>
      <c r="LMZ267" s="30"/>
      <c r="LNA267" s="30"/>
      <c r="LNB267" s="30"/>
      <c r="LNC267" s="30"/>
      <c r="LND267" s="30"/>
      <c r="LNE267" s="30"/>
      <c r="LNF267" s="30"/>
      <c r="LNG267" s="30"/>
      <c r="LNH267" s="30"/>
      <c r="LNI267" s="30"/>
      <c r="LNJ267" s="30"/>
      <c r="LNK267" s="30"/>
      <c r="LNL267" s="30"/>
      <c r="LNM267" s="30"/>
      <c r="LNN267" s="30"/>
      <c r="LNO267" s="30"/>
      <c r="LNP267" s="30"/>
      <c r="LNQ267" s="30"/>
      <c r="LNR267" s="30"/>
      <c r="LNS267" s="30"/>
      <c r="LNT267" s="30"/>
      <c r="LNU267" s="30"/>
      <c r="LNV267" s="30"/>
      <c r="LNW267" s="30"/>
      <c r="LNX267" s="30"/>
      <c r="LNY267" s="30"/>
      <c r="LNZ267" s="30"/>
      <c r="LOA267" s="30"/>
      <c r="LOB267" s="30"/>
      <c r="LOC267" s="30"/>
      <c r="LOD267" s="30"/>
      <c r="LOE267" s="30"/>
      <c r="LOF267" s="30"/>
      <c r="LOG267" s="30"/>
      <c r="LOH267" s="30"/>
      <c r="LOI267" s="30"/>
      <c r="LOJ267" s="30"/>
      <c r="LOK267" s="30"/>
      <c r="LOL267" s="30"/>
      <c r="LOM267" s="30"/>
      <c r="LON267" s="30"/>
      <c r="LOO267" s="30"/>
      <c r="LOP267" s="30"/>
      <c r="LOQ267" s="30"/>
      <c r="LOR267" s="30"/>
      <c r="LOS267" s="30"/>
      <c r="LOT267" s="30"/>
      <c r="LOU267" s="30"/>
      <c r="LOV267" s="30"/>
      <c r="LOW267" s="30"/>
      <c r="LOX267" s="30"/>
      <c r="LOY267" s="30"/>
      <c r="LOZ267" s="30"/>
      <c r="LPA267" s="30"/>
      <c r="LPB267" s="30"/>
      <c r="LPC267" s="30"/>
      <c r="LPD267" s="30"/>
      <c r="LPE267" s="30"/>
      <c r="LPF267" s="30"/>
      <c r="LPG267" s="30"/>
      <c r="LPH267" s="30"/>
      <c r="LPI267" s="30"/>
      <c r="LPJ267" s="30"/>
      <c r="LPK267" s="30"/>
      <c r="LPL267" s="30"/>
      <c r="LPM267" s="30"/>
      <c r="LPN267" s="30"/>
      <c r="LPO267" s="30"/>
      <c r="LPP267" s="30"/>
      <c r="LPQ267" s="30"/>
      <c r="LPR267" s="30"/>
      <c r="LPS267" s="30"/>
      <c r="LPT267" s="30"/>
      <c r="LPU267" s="30"/>
      <c r="LPV267" s="30"/>
      <c r="LPW267" s="30"/>
      <c r="LPX267" s="30"/>
      <c r="LPY267" s="30"/>
      <c r="LPZ267" s="30"/>
      <c r="LQA267" s="30"/>
      <c r="LQB267" s="30"/>
      <c r="LQC267" s="30"/>
      <c r="LQD267" s="30"/>
      <c r="LQE267" s="30"/>
      <c r="LQF267" s="30"/>
      <c r="LQG267" s="30"/>
      <c r="LQH267" s="30"/>
      <c r="LQI267" s="30"/>
      <c r="LQJ267" s="30"/>
      <c r="LQK267" s="30"/>
      <c r="LQL267" s="30"/>
      <c r="LQM267" s="30"/>
      <c r="LQN267" s="30"/>
      <c r="LQO267" s="30"/>
      <c r="LQP267" s="30"/>
      <c r="LQQ267" s="30"/>
      <c r="LQR267" s="30"/>
      <c r="LQS267" s="30"/>
      <c r="LQT267" s="30"/>
      <c r="LQU267" s="30"/>
      <c r="LQV267" s="30"/>
      <c r="LQW267" s="30"/>
      <c r="LQX267" s="30"/>
      <c r="LQY267" s="30"/>
      <c r="LQZ267" s="30"/>
      <c r="LRA267" s="30"/>
      <c r="LRB267" s="30"/>
      <c r="LRC267" s="30"/>
      <c r="LRD267" s="30"/>
      <c r="LRE267" s="30"/>
      <c r="LRF267" s="30"/>
      <c r="LRG267" s="30"/>
      <c r="LRH267" s="30"/>
      <c r="LRI267" s="30"/>
      <c r="LRJ267" s="30"/>
      <c r="LRK267" s="30"/>
      <c r="LRL267" s="30"/>
      <c r="LRM267" s="30"/>
      <c r="LRN267" s="30"/>
      <c r="LRO267" s="30"/>
      <c r="LRP267" s="30"/>
      <c r="LRQ267" s="30"/>
      <c r="LRR267" s="30"/>
      <c r="LRS267" s="30"/>
      <c r="LRT267" s="30"/>
      <c r="LRU267" s="30"/>
      <c r="LRV267" s="30"/>
      <c r="LRW267" s="30"/>
      <c r="LRX267" s="30"/>
      <c r="LRY267" s="30"/>
      <c r="LRZ267" s="30"/>
      <c r="LSA267" s="30"/>
      <c r="LSB267" s="30"/>
      <c r="LSC267" s="30"/>
      <c r="LSD267" s="30"/>
      <c r="LSE267" s="30"/>
      <c r="LSF267" s="30"/>
      <c r="LSG267" s="30"/>
      <c r="LSH267" s="30"/>
      <c r="LSI267" s="30"/>
      <c r="LSJ267" s="30"/>
      <c r="LSK267" s="30"/>
      <c r="LSL267" s="30"/>
      <c r="LSM267" s="30"/>
      <c r="LSN267" s="30"/>
      <c r="LSO267" s="30"/>
      <c r="LSP267" s="30"/>
      <c r="LSQ267" s="30"/>
      <c r="LSR267" s="30"/>
      <c r="LSS267" s="30"/>
      <c r="LST267" s="30"/>
      <c r="LSU267" s="30"/>
      <c r="LSV267" s="30"/>
      <c r="LSW267" s="30"/>
      <c r="LSX267" s="30"/>
      <c r="LSY267" s="30"/>
      <c r="LSZ267" s="30"/>
      <c r="LTA267" s="30"/>
      <c r="LTB267" s="30"/>
      <c r="LTC267" s="30"/>
      <c r="LTD267" s="30"/>
      <c r="LTE267" s="30"/>
      <c r="LTF267" s="30"/>
      <c r="LTG267" s="30"/>
      <c r="LTH267" s="30"/>
      <c r="LTI267" s="30"/>
      <c r="LTJ267" s="30"/>
      <c r="LTK267" s="30"/>
      <c r="LTL267" s="30"/>
      <c r="LTM267" s="30"/>
      <c r="LTN267" s="30"/>
      <c r="LTO267" s="30"/>
      <c r="LTP267" s="30"/>
      <c r="LTQ267" s="30"/>
      <c r="LTR267" s="30"/>
      <c r="LTS267" s="30"/>
      <c r="LTT267" s="30"/>
      <c r="LTU267" s="30"/>
      <c r="LTV267" s="30"/>
      <c r="LTW267" s="30"/>
      <c r="LTX267" s="30"/>
      <c r="LTY267" s="30"/>
      <c r="LTZ267" s="30"/>
      <c r="LUA267" s="30"/>
      <c r="LUB267" s="30"/>
      <c r="LUC267" s="30"/>
      <c r="LUD267" s="30"/>
      <c r="LUE267" s="30"/>
      <c r="LUF267" s="30"/>
      <c r="LUG267" s="30"/>
      <c r="LUH267" s="30"/>
      <c r="LUI267" s="30"/>
      <c r="LUJ267" s="30"/>
      <c r="LUK267" s="30"/>
      <c r="LUL267" s="30"/>
      <c r="LUM267" s="30"/>
      <c r="LUN267" s="30"/>
      <c r="LUO267" s="30"/>
      <c r="LUP267" s="30"/>
      <c r="LUQ267" s="30"/>
      <c r="LUR267" s="30"/>
      <c r="LUS267" s="30"/>
      <c r="LUT267" s="30"/>
      <c r="LUU267" s="30"/>
      <c r="LUV267" s="30"/>
      <c r="LUW267" s="30"/>
      <c r="LUX267" s="30"/>
      <c r="LUY267" s="30"/>
      <c r="LUZ267" s="30"/>
      <c r="LVA267" s="30"/>
      <c r="LVB267" s="30"/>
      <c r="LVC267" s="30"/>
      <c r="LVD267" s="30"/>
      <c r="LVE267" s="30"/>
      <c r="LVF267" s="30"/>
      <c r="LVG267" s="30"/>
      <c r="LVH267" s="30"/>
      <c r="LVI267" s="30"/>
      <c r="LVJ267" s="30"/>
      <c r="LVK267" s="30"/>
      <c r="LVL267" s="30"/>
      <c r="LVM267" s="30"/>
      <c r="LVN267" s="30"/>
      <c r="LVO267" s="30"/>
      <c r="LVP267" s="30"/>
      <c r="LVQ267" s="30"/>
      <c r="LVR267" s="30"/>
      <c r="LVS267" s="30"/>
      <c r="LVT267" s="30"/>
      <c r="LVU267" s="30"/>
      <c r="LVV267" s="30"/>
      <c r="LVW267" s="30"/>
      <c r="LVX267" s="30"/>
      <c r="LVY267" s="30"/>
      <c r="LVZ267" s="30"/>
      <c r="LWA267" s="30"/>
      <c r="LWB267" s="30"/>
      <c r="LWC267" s="30"/>
      <c r="LWD267" s="30"/>
      <c r="LWE267" s="30"/>
      <c r="LWF267" s="30"/>
      <c r="LWG267" s="30"/>
      <c r="LWH267" s="30"/>
      <c r="LWI267" s="30"/>
      <c r="LWJ267" s="30"/>
      <c r="LWK267" s="30"/>
      <c r="LWL267" s="30"/>
      <c r="LWM267" s="30"/>
      <c r="LWN267" s="30"/>
      <c r="LWO267" s="30"/>
      <c r="LWP267" s="30"/>
      <c r="LWQ267" s="30"/>
      <c r="LWR267" s="30"/>
      <c r="LWS267" s="30"/>
      <c r="LWT267" s="30"/>
      <c r="LWU267" s="30"/>
      <c r="LWV267" s="30"/>
      <c r="LWW267" s="30"/>
      <c r="LWX267" s="30"/>
      <c r="LWY267" s="30"/>
      <c r="LWZ267" s="30"/>
      <c r="LXA267" s="30"/>
      <c r="LXB267" s="30"/>
      <c r="LXC267" s="30"/>
      <c r="LXD267" s="30"/>
      <c r="LXE267" s="30"/>
      <c r="LXF267" s="30"/>
      <c r="LXG267" s="30"/>
      <c r="LXH267" s="30"/>
      <c r="LXI267" s="30"/>
      <c r="LXJ267" s="30"/>
      <c r="LXK267" s="30"/>
      <c r="LXL267" s="30"/>
      <c r="LXM267" s="30"/>
      <c r="LXN267" s="30"/>
      <c r="LXO267" s="30"/>
      <c r="LXP267" s="30"/>
      <c r="LXQ267" s="30"/>
      <c r="LXR267" s="30"/>
      <c r="LXS267" s="30"/>
      <c r="LXT267" s="30"/>
      <c r="LXU267" s="30"/>
      <c r="LXV267" s="30"/>
      <c r="LXW267" s="30"/>
      <c r="LXX267" s="30"/>
      <c r="LXY267" s="30"/>
      <c r="LXZ267" s="30"/>
      <c r="LYA267" s="30"/>
      <c r="LYB267" s="30"/>
      <c r="LYC267" s="30"/>
      <c r="LYD267" s="30"/>
      <c r="LYE267" s="30"/>
      <c r="LYF267" s="30"/>
      <c r="LYG267" s="30"/>
      <c r="LYH267" s="30"/>
      <c r="LYI267" s="30"/>
      <c r="LYJ267" s="30"/>
      <c r="LYK267" s="30"/>
      <c r="LYL267" s="30"/>
      <c r="LYM267" s="30"/>
      <c r="LYN267" s="30"/>
      <c r="LYO267" s="30"/>
      <c r="LYP267" s="30"/>
      <c r="LYQ267" s="30"/>
      <c r="LYR267" s="30"/>
      <c r="LYS267" s="30"/>
      <c r="LYT267" s="30"/>
      <c r="LYU267" s="30"/>
      <c r="LYV267" s="30"/>
      <c r="LYW267" s="30"/>
      <c r="LYX267" s="30"/>
      <c r="LYY267" s="30"/>
      <c r="LYZ267" s="30"/>
      <c r="LZA267" s="30"/>
      <c r="LZB267" s="30"/>
      <c r="LZC267" s="30"/>
      <c r="LZD267" s="30"/>
      <c r="LZE267" s="30"/>
      <c r="LZF267" s="30"/>
      <c r="LZG267" s="30"/>
      <c r="LZH267" s="30"/>
      <c r="LZI267" s="30"/>
      <c r="LZJ267" s="30"/>
      <c r="LZK267" s="30"/>
      <c r="LZL267" s="30"/>
      <c r="LZM267" s="30"/>
      <c r="LZN267" s="30"/>
      <c r="LZO267" s="30"/>
      <c r="LZP267" s="30"/>
      <c r="LZQ267" s="30"/>
      <c r="LZR267" s="30"/>
      <c r="LZS267" s="30"/>
      <c r="LZT267" s="30"/>
      <c r="LZU267" s="30"/>
      <c r="LZV267" s="30"/>
      <c r="LZW267" s="30"/>
      <c r="LZX267" s="30"/>
      <c r="LZY267" s="30"/>
      <c r="LZZ267" s="30"/>
      <c r="MAA267" s="30"/>
      <c r="MAB267" s="30"/>
      <c r="MAC267" s="30"/>
      <c r="MAD267" s="30"/>
      <c r="MAE267" s="30"/>
      <c r="MAF267" s="30"/>
      <c r="MAG267" s="30"/>
      <c r="MAH267" s="30"/>
      <c r="MAI267" s="30"/>
      <c r="MAJ267" s="30"/>
      <c r="MAK267" s="30"/>
      <c r="MAL267" s="30"/>
      <c r="MAM267" s="30"/>
      <c r="MAN267" s="30"/>
      <c r="MAO267" s="30"/>
      <c r="MAP267" s="30"/>
      <c r="MAQ267" s="30"/>
      <c r="MAR267" s="30"/>
      <c r="MAS267" s="30"/>
      <c r="MAT267" s="30"/>
      <c r="MAU267" s="30"/>
      <c r="MAV267" s="30"/>
      <c r="MAW267" s="30"/>
      <c r="MAX267" s="30"/>
      <c r="MAY267" s="30"/>
      <c r="MAZ267" s="30"/>
      <c r="MBA267" s="30"/>
      <c r="MBB267" s="30"/>
      <c r="MBC267" s="30"/>
      <c r="MBD267" s="30"/>
      <c r="MBE267" s="30"/>
      <c r="MBF267" s="30"/>
      <c r="MBG267" s="30"/>
      <c r="MBH267" s="30"/>
      <c r="MBI267" s="30"/>
      <c r="MBJ267" s="30"/>
      <c r="MBK267" s="30"/>
      <c r="MBL267" s="30"/>
      <c r="MBM267" s="30"/>
      <c r="MBN267" s="30"/>
      <c r="MBO267" s="30"/>
      <c r="MBP267" s="30"/>
      <c r="MBQ267" s="30"/>
      <c r="MBR267" s="30"/>
      <c r="MBS267" s="30"/>
      <c r="MBT267" s="30"/>
      <c r="MBU267" s="30"/>
      <c r="MBV267" s="30"/>
      <c r="MBW267" s="30"/>
      <c r="MBX267" s="30"/>
      <c r="MBY267" s="30"/>
      <c r="MBZ267" s="30"/>
      <c r="MCA267" s="30"/>
      <c r="MCB267" s="30"/>
      <c r="MCC267" s="30"/>
      <c r="MCD267" s="30"/>
      <c r="MCE267" s="30"/>
      <c r="MCF267" s="30"/>
      <c r="MCG267" s="30"/>
      <c r="MCH267" s="30"/>
      <c r="MCI267" s="30"/>
      <c r="MCJ267" s="30"/>
      <c r="MCK267" s="30"/>
      <c r="MCL267" s="30"/>
      <c r="MCM267" s="30"/>
      <c r="MCN267" s="30"/>
      <c r="MCO267" s="30"/>
      <c r="MCP267" s="30"/>
      <c r="MCQ267" s="30"/>
      <c r="MCR267" s="30"/>
      <c r="MCS267" s="30"/>
      <c r="MCT267" s="30"/>
      <c r="MCU267" s="30"/>
      <c r="MCV267" s="30"/>
      <c r="MCW267" s="30"/>
      <c r="MCX267" s="30"/>
      <c r="MCY267" s="30"/>
      <c r="MCZ267" s="30"/>
      <c r="MDA267" s="30"/>
      <c r="MDB267" s="30"/>
      <c r="MDC267" s="30"/>
      <c r="MDD267" s="30"/>
      <c r="MDE267" s="30"/>
      <c r="MDF267" s="30"/>
      <c r="MDG267" s="30"/>
      <c r="MDH267" s="30"/>
      <c r="MDI267" s="30"/>
      <c r="MDJ267" s="30"/>
      <c r="MDK267" s="30"/>
      <c r="MDL267" s="30"/>
      <c r="MDM267" s="30"/>
      <c r="MDN267" s="30"/>
      <c r="MDO267" s="30"/>
      <c r="MDP267" s="30"/>
      <c r="MDQ267" s="30"/>
      <c r="MDR267" s="30"/>
      <c r="MDS267" s="30"/>
      <c r="MDT267" s="30"/>
      <c r="MDU267" s="30"/>
      <c r="MDV267" s="30"/>
      <c r="MDW267" s="30"/>
      <c r="MDX267" s="30"/>
      <c r="MDY267" s="30"/>
      <c r="MDZ267" s="30"/>
      <c r="MEA267" s="30"/>
      <c r="MEB267" s="30"/>
      <c r="MEC267" s="30"/>
      <c r="MED267" s="30"/>
      <c r="MEE267" s="30"/>
      <c r="MEF267" s="30"/>
      <c r="MEG267" s="30"/>
      <c r="MEH267" s="30"/>
      <c r="MEI267" s="30"/>
      <c r="MEJ267" s="30"/>
      <c r="MEK267" s="30"/>
      <c r="MEL267" s="30"/>
      <c r="MEM267" s="30"/>
      <c r="MEN267" s="30"/>
      <c r="MEO267" s="30"/>
      <c r="MEP267" s="30"/>
      <c r="MEQ267" s="30"/>
      <c r="MER267" s="30"/>
      <c r="MES267" s="30"/>
      <c r="MET267" s="30"/>
      <c r="MEU267" s="30"/>
      <c r="MEV267" s="30"/>
      <c r="MEW267" s="30"/>
      <c r="MEX267" s="30"/>
      <c r="MEY267" s="30"/>
      <c r="MEZ267" s="30"/>
      <c r="MFA267" s="30"/>
      <c r="MFB267" s="30"/>
      <c r="MFC267" s="30"/>
      <c r="MFD267" s="30"/>
      <c r="MFE267" s="30"/>
      <c r="MFF267" s="30"/>
      <c r="MFG267" s="30"/>
      <c r="MFH267" s="30"/>
      <c r="MFI267" s="30"/>
      <c r="MFJ267" s="30"/>
      <c r="MFK267" s="30"/>
      <c r="MFL267" s="30"/>
      <c r="MFM267" s="30"/>
      <c r="MFN267" s="30"/>
      <c r="MFO267" s="30"/>
      <c r="MFP267" s="30"/>
      <c r="MFQ267" s="30"/>
      <c r="MFR267" s="30"/>
      <c r="MFS267" s="30"/>
      <c r="MFT267" s="30"/>
      <c r="MFU267" s="30"/>
      <c r="MFV267" s="30"/>
      <c r="MFW267" s="30"/>
      <c r="MFX267" s="30"/>
      <c r="MFY267" s="30"/>
      <c r="MFZ267" s="30"/>
      <c r="MGA267" s="30"/>
      <c r="MGB267" s="30"/>
      <c r="MGC267" s="30"/>
      <c r="MGD267" s="30"/>
      <c r="MGE267" s="30"/>
      <c r="MGF267" s="30"/>
      <c r="MGG267" s="30"/>
      <c r="MGH267" s="30"/>
      <c r="MGI267" s="30"/>
      <c r="MGJ267" s="30"/>
      <c r="MGK267" s="30"/>
      <c r="MGL267" s="30"/>
      <c r="MGM267" s="30"/>
      <c r="MGN267" s="30"/>
      <c r="MGO267" s="30"/>
      <c r="MGP267" s="30"/>
      <c r="MGQ267" s="30"/>
      <c r="MGR267" s="30"/>
      <c r="MGS267" s="30"/>
      <c r="MGT267" s="30"/>
      <c r="MGU267" s="30"/>
      <c r="MGV267" s="30"/>
      <c r="MGW267" s="30"/>
      <c r="MGX267" s="30"/>
      <c r="MGY267" s="30"/>
      <c r="MGZ267" s="30"/>
      <c r="MHA267" s="30"/>
      <c r="MHB267" s="30"/>
      <c r="MHC267" s="30"/>
      <c r="MHD267" s="30"/>
      <c r="MHE267" s="30"/>
      <c r="MHF267" s="30"/>
      <c r="MHG267" s="30"/>
      <c r="MHH267" s="30"/>
      <c r="MHI267" s="30"/>
      <c r="MHJ267" s="30"/>
      <c r="MHK267" s="30"/>
      <c r="MHL267" s="30"/>
      <c r="MHM267" s="30"/>
      <c r="MHN267" s="30"/>
      <c r="MHO267" s="30"/>
      <c r="MHP267" s="30"/>
      <c r="MHQ267" s="30"/>
      <c r="MHR267" s="30"/>
      <c r="MHS267" s="30"/>
      <c r="MHT267" s="30"/>
      <c r="MHU267" s="30"/>
      <c r="MHV267" s="30"/>
      <c r="MHW267" s="30"/>
      <c r="MHX267" s="30"/>
      <c r="MHY267" s="30"/>
      <c r="MHZ267" s="30"/>
      <c r="MIA267" s="30"/>
      <c r="MIB267" s="30"/>
      <c r="MIC267" s="30"/>
      <c r="MID267" s="30"/>
      <c r="MIE267" s="30"/>
      <c r="MIF267" s="30"/>
      <c r="MIG267" s="30"/>
      <c r="MIH267" s="30"/>
      <c r="MII267" s="30"/>
      <c r="MIJ267" s="30"/>
      <c r="MIK267" s="30"/>
      <c r="MIL267" s="30"/>
      <c r="MIM267" s="30"/>
      <c r="MIN267" s="30"/>
      <c r="MIO267" s="30"/>
      <c r="MIP267" s="30"/>
      <c r="MIQ267" s="30"/>
      <c r="MIR267" s="30"/>
      <c r="MIS267" s="30"/>
      <c r="MIT267" s="30"/>
      <c r="MIU267" s="30"/>
      <c r="MIV267" s="30"/>
      <c r="MIW267" s="30"/>
      <c r="MIX267" s="30"/>
      <c r="MIY267" s="30"/>
      <c r="MIZ267" s="30"/>
      <c r="MJA267" s="30"/>
      <c r="MJB267" s="30"/>
      <c r="MJC267" s="30"/>
      <c r="MJD267" s="30"/>
      <c r="MJE267" s="30"/>
      <c r="MJF267" s="30"/>
      <c r="MJG267" s="30"/>
      <c r="MJH267" s="30"/>
      <c r="MJI267" s="30"/>
      <c r="MJJ267" s="30"/>
      <c r="MJK267" s="30"/>
      <c r="MJL267" s="30"/>
      <c r="MJM267" s="30"/>
      <c r="MJN267" s="30"/>
      <c r="MJO267" s="30"/>
      <c r="MJP267" s="30"/>
      <c r="MJQ267" s="30"/>
      <c r="MJR267" s="30"/>
      <c r="MJS267" s="30"/>
      <c r="MJT267" s="30"/>
      <c r="MJU267" s="30"/>
      <c r="MJV267" s="30"/>
      <c r="MJW267" s="30"/>
      <c r="MJX267" s="30"/>
      <c r="MJY267" s="30"/>
      <c r="MJZ267" s="30"/>
      <c r="MKA267" s="30"/>
      <c r="MKB267" s="30"/>
      <c r="MKC267" s="30"/>
      <c r="MKD267" s="30"/>
      <c r="MKE267" s="30"/>
      <c r="MKF267" s="30"/>
      <c r="MKG267" s="30"/>
      <c r="MKH267" s="30"/>
      <c r="MKI267" s="30"/>
      <c r="MKJ267" s="30"/>
      <c r="MKK267" s="30"/>
      <c r="MKL267" s="30"/>
      <c r="MKM267" s="30"/>
      <c r="MKN267" s="30"/>
      <c r="MKO267" s="30"/>
      <c r="MKP267" s="30"/>
      <c r="MKQ267" s="30"/>
      <c r="MKR267" s="30"/>
      <c r="MKS267" s="30"/>
      <c r="MKT267" s="30"/>
      <c r="MKU267" s="30"/>
      <c r="MKV267" s="30"/>
      <c r="MKW267" s="30"/>
      <c r="MKX267" s="30"/>
      <c r="MKY267" s="30"/>
      <c r="MKZ267" s="30"/>
      <c r="MLA267" s="30"/>
      <c r="MLB267" s="30"/>
      <c r="MLC267" s="30"/>
      <c r="MLD267" s="30"/>
      <c r="MLE267" s="30"/>
      <c r="MLF267" s="30"/>
      <c r="MLG267" s="30"/>
      <c r="MLH267" s="30"/>
      <c r="MLI267" s="30"/>
      <c r="MLJ267" s="30"/>
      <c r="MLK267" s="30"/>
      <c r="MLL267" s="30"/>
      <c r="MLM267" s="30"/>
      <c r="MLN267" s="30"/>
      <c r="MLO267" s="30"/>
      <c r="MLP267" s="30"/>
      <c r="MLQ267" s="30"/>
      <c r="MLR267" s="30"/>
      <c r="MLS267" s="30"/>
      <c r="MLT267" s="30"/>
      <c r="MLU267" s="30"/>
      <c r="MLV267" s="30"/>
      <c r="MLW267" s="30"/>
      <c r="MLX267" s="30"/>
      <c r="MLY267" s="30"/>
      <c r="MLZ267" s="30"/>
      <c r="MMA267" s="30"/>
      <c r="MMB267" s="30"/>
      <c r="MMC267" s="30"/>
      <c r="MMD267" s="30"/>
      <c r="MME267" s="30"/>
      <c r="MMF267" s="30"/>
      <c r="MMG267" s="30"/>
      <c r="MMH267" s="30"/>
      <c r="MMI267" s="30"/>
      <c r="MMJ267" s="30"/>
      <c r="MMK267" s="30"/>
      <c r="MML267" s="30"/>
      <c r="MMM267" s="30"/>
      <c r="MMN267" s="30"/>
      <c r="MMO267" s="30"/>
      <c r="MMP267" s="30"/>
      <c r="MMQ267" s="30"/>
      <c r="MMR267" s="30"/>
      <c r="MMS267" s="30"/>
      <c r="MMT267" s="30"/>
      <c r="MMU267" s="30"/>
      <c r="MMV267" s="30"/>
      <c r="MMW267" s="30"/>
      <c r="MMX267" s="30"/>
      <c r="MMY267" s="30"/>
      <c r="MMZ267" s="30"/>
      <c r="MNA267" s="30"/>
      <c r="MNB267" s="30"/>
      <c r="MNC267" s="30"/>
      <c r="MND267" s="30"/>
      <c r="MNE267" s="30"/>
      <c r="MNF267" s="30"/>
      <c r="MNG267" s="30"/>
      <c r="MNH267" s="30"/>
      <c r="MNI267" s="30"/>
      <c r="MNJ267" s="30"/>
      <c r="MNK267" s="30"/>
      <c r="MNL267" s="30"/>
      <c r="MNM267" s="30"/>
      <c r="MNN267" s="30"/>
      <c r="MNO267" s="30"/>
      <c r="MNP267" s="30"/>
      <c r="MNQ267" s="30"/>
      <c r="MNR267" s="30"/>
      <c r="MNS267" s="30"/>
      <c r="MNT267" s="30"/>
      <c r="MNU267" s="30"/>
      <c r="MNV267" s="30"/>
      <c r="MNW267" s="30"/>
      <c r="MNX267" s="30"/>
      <c r="MNY267" s="30"/>
      <c r="MNZ267" s="30"/>
      <c r="MOA267" s="30"/>
      <c r="MOB267" s="30"/>
      <c r="MOC267" s="30"/>
      <c r="MOD267" s="30"/>
      <c r="MOE267" s="30"/>
      <c r="MOF267" s="30"/>
      <c r="MOG267" s="30"/>
      <c r="MOH267" s="30"/>
      <c r="MOI267" s="30"/>
      <c r="MOJ267" s="30"/>
      <c r="MOK267" s="30"/>
      <c r="MOL267" s="30"/>
      <c r="MOM267" s="30"/>
      <c r="MON267" s="30"/>
      <c r="MOO267" s="30"/>
      <c r="MOP267" s="30"/>
      <c r="MOQ267" s="30"/>
      <c r="MOR267" s="30"/>
      <c r="MOS267" s="30"/>
      <c r="MOT267" s="30"/>
      <c r="MOU267" s="30"/>
      <c r="MOV267" s="30"/>
      <c r="MOW267" s="30"/>
      <c r="MOX267" s="30"/>
      <c r="MOY267" s="30"/>
      <c r="MOZ267" s="30"/>
      <c r="MPA267" s="30"/>
      <c r="MPB267" s="30"/>
      <c r="MPC267" s="30"/>
      <c r="MPD267" s="30"/>
      <c r="MPE267" s="30"/>
      <c r="MPF267" s="30"/>
      <c r="MPG267" s="30"/>
      <c r="MPH267" s="30"/>
      <c r="MPI267" s="30"/>
      <c r="MPJ267" s="30"/>
      <c r="MPK267" s="30"/>
      <c r="MPL267" s="30"/>
      <c r="MPM267" s="30"/>
      <c r="MPN267" s="30"/>
      <c r="MPO267" s="30"/>
      <c r="MPP267" s="30"/>
      <c r="MPQ267" s="30"/>
      <c r="MPR267" s="30"/>
      <c r="MPS267" s="30"/>
      <c r="MPT267" s="30"/>
      <c r="MPU267" s="30"/>
      <c r="MPV267" s="30"/>
      <c r="MPW267" s="30"/>
      <c r="MPX267" s="30"/>
      <c r="MPY267" s="30"/>
      <c r="MPZ267" s="30"/>
      <c r="MQA267" s="30"/>
      <c r="MQB267" s="30"/>
      <c r="MQC267" s="30"/>
      <c r="MQD267" s="30"/>
      <c r="MQE267" s="30"/>
      <c r="MQF267" s="30"/>
      <c r="MQG267" s="30"/>
      <c r="MQH267" s="30"/>
      <c r="MQI267" s="30"/>
      <c r="MQJ267" s="30"/>
      <c r="MQK267" s="30"/>
      <c r="MQL267" s="30"/>
      <c r="MQM267" s="30"/>
      <c r="MQN267" s="30"/>
      <c r="MQO267" s="30"/>
      <c r="MQP267" s="30"/>
      <c r="MQQ267" s="30"/>
      <c r="MQR267" s="30"/>
      <c r="MQS267" s="30"/>
      <c r="MQT267" s="30"/>
      <c r="MQU267" s="30"/>
      <c r="MQV267" s="30"/>
      <c r="MQW267" s="30"/>
      <c r="MQX267" s="30"/>
      <c r="MQY267" s="30"/>
      <c r="MQZ267" s="30"/>
      <c r="MRA267" s="30"/>
      <c r="MRB267" s="30"/>
      <c r="MRC267" s="30"/>
      <c r="MRD267" s="30"/>
      <c r="MRE267" s="30"/>
      <c r="MRF267" s="30"/>
      <c r="MRG267" s="30"/>
      <c r="MRH267" s="30"/>
      <c r="MRI267" s="30"/>
      <c r="MRJ267" s="30"/>
      <c r="MRK267" s="30"/>
      <c r="MRL267" s="30"/>
      <c r="MRM267" s="30"/>
      <c r="MRN267" s="30"/>
      <c r="MRO267" s="30"/>
      <c r="MRP267" s="30"/>
      <c r="MRQ267" s="30"/>
      <c r="MRR267" s="30"/>
      <c r="MRS267" s="30"/>
      <c r="MRT267" s="30"/>
      <c r="MRU267" s="30"/>
      <c r="MRV267" s="30"/>
      <c r="MRW267" s="30"/>
      <c r="MRX267" s="30"/>
      <c r="MRY267" s="30"/>
      <c r="MRZ267" s="30"/>
      <c r="MSA267" s="30"/>
      <c r="MSB267" s="30"/>
      <c r="MSC267" s="30"/>
      <c r="MSD267" s="30"/>
      <c r="MSE267" s="30"/>
      <c r="MSF267" s="30"/>
      <c r="MSG267" s="30"/>
      <c r="MSH267" s="30"/>
      <c r="MSI267" s="30"/>
      <c r="MSJ267" s="30"/>
      <c r="MSK267" s="30"/>
      <c r="MSL267" s="30"/>
      <c r="MSM267" s="30"/>
      <c r="MSN267" s="30"/>
      <c r="MSO267" s="30"/>
      <c r="MSP267" s="30"/>
      <c r="MSQ267" s="30"/>
      <c r="MSR267" s="30"/>
      <c r="MSS267" s="30"/>
      <c r="MST267" s="30"/>
      <c r="MSU267" s="30"/>
      <c r="MSV267" s="30"/>
      <c r="MSW267" s="30"/>
      <c r="MSX267" s="30"/>
      <c r="MSY267" s="30"/>
      <c r="MSZ267" s="30"/>
      <c r="MTA267" s="30"/>
      <c r="MTB267" s="30"/>
      <c r="MTC267" s="30"/>
      <c r="MTD267" s="30"/>
      <c r="MTE267" s="30"/>
      <c r="MTF267" s="30"/>
      <c r="MTG267" s="30"/>
      <c r="MTH267" s="30"/>
      <c r="MTI267" s="30"/>
      <c r="MTJ267" s="30"/>
      <c r="MTK267" s="30"/>
      <c r="MTL267" s="30"/>
      <c r="MTM267" s="30"/>
      <c r="MTN267" s="30"/>
      <c r="MTO267" s="30"/>
      <c r="MTP267" s="30"/>
      <c r="MTQ267" s="30"/>
      <c r="MTR267" s="30"/>
      <c r="MTS267" s="30"/>
      <c r="MTT267" s="30"/>
      <c r="MTU267" s="30"/>
      <c r="MTV267" s="30"/>
      <c r="MTW267" s="30"/>
      <c r="MTX267" s="30"/>
      <c r="MTY267" s="30"/>
      <c r="MTZ267" s="30"/>
      <c r="MUA267" s="30"/>
      <c r="MUB267" s="30"/>
      <c r="MUC267" s="30"/>
      <c r="MUD267" s="30"/>
      <c r="MUE267" s="30"/>
      <c r="MUF267" s="30"/>
      <c r="MUG267" s="30"/>
      <c r="MUH267" s="30"/>
      <c r="MUI267" s="30"/>
      <c r="MUJ267" s="30"/>
      <c r="MUK267" s="30"/>
      <c r="MUL267" s="30"/>
      <c r="MUM267" s="30"/>
      <c r="MUN267" s="30"/>
      <c r="MUO267" s="30"/>
      <c r="MUP267" s="30"/>
      <c r="MUQ267" s="30"/>
      <c r="MUR267" s="30"/>
      <c r="MUS267" s="30"/>
      <c r="MUT267" s="30"/>
      <c r="MUU267" s="30"/>
      <c r="MUV267" s="30"/>
      <c r="MUW267" s="30"/>
      <c r="MUX267" s="30"/>
      <c r="MUY267" s="30"/>
      <c r="MUZ267" s="30"/>
      <c r="MVA267" s="30"/>
      <c r="MVB267" s="30"/>
      <c r="MVC267" s="30"/>
      <c r="MVD267" s="30"/>
      <c r="MVE267" s="30"/>
      <c r="MVF267" s="30"/>
      <c r="MVG267" s="30"/>
      <c r="MVH267" s="30"/>
      <c r="MVI267" s="30"/>
      <c r="MVJ267" s="30"/>
      <c r="MVK267" s="30"/>
      <c r="MVL267" s="30"/>
      <c r="MVM267" s="30"/>
      <c r="MVN267" s="30"/>
      <c r="MVO267" s="30"/>
      <c r="MVP267" s="30"/>
      <c r="MVQ267" s="30"/>
      <c r="MVR267" s="30"/>
      <c r="MVS267" s="30"/>
      <c r="MVT267" s="30"/>
      <c r="MVU267" s="30"/>
      <c r="MVV267" s="30"/>
      <c r="MVW267" s="30"/>
      <c r="MVX267" s="30"/>
      <c r="MVY267" s="30"/>
      <c r="MVZ267" s="30"/>
      <c r="MWA267" s="30"/>
      <c r="MWB267" s="30"/>
      <c r="MWC267" s="30"/>
      <c r="MWD267" s="30"/>
      <c r="MWE267" s="30"/>
      <c r="MWF267" s="30"/>
      <c r="MWG267" s="30"/>
      <c r="MWH267" s="30"/>
      <c r="MWI267" s="30"/>
      <c r="MWJ267" s="30"/>
      <c r="MWK267" s="30"/>
      <c r="MWL267" s="30"/>
      <c r="MWM267" s="30"/>
      <c r="MWN267" s="30"/>
      <c r="MWO267" s="30"/>
      <c r="MWP267" s="30"/>
      <c r="MWQ267" s="30"/>
      <c r="MWR267" s="30"/>
      <c r="MWS267" s="30"/>
      <c r="MWT267" s="30"/>
      <c r="MWU267" s="30"/>
      <c r="MWV267" s="30"/>
      <c r="MWW267" s="30"/>
      <c r="MWX267" s="30"/>
      <c r="MWY267" s="30"/>
      <c r="MWZ267" s="30"/>
      <c r="MXA267" s="30"/>
      <c r="MXB267" s="30"/>
      <c r="MXC267" s="30"/>
      <c r="MXD267" s="30"/>
      <c r="MXE267" s="30"/>
      <c r="MXF267" s="30"/>
      <c r="MXG267" s="30"/>
      <c r="MXH267" s="30"/>
      <c r="MXI267" s="30"/>
      <c r="MXJ267" s="30"/>
      <c r="MXK267" s="30"/>
      <c r="MXL267" s="30"/>
      <c r="MXM267" s="30"/>
      <c r="MXN267" s="30"/>
      <c r="MXO267" s="30"/>
      <c r="MXP267" s="30"/>
      <c r="MXQ267" s="30"/>
      <c r="MXR267" s="30"/>
      <c r="MXS267" s="30"/>
      <c r="MXT267" s="30"/>
      <c r="MXU267" s="30"/>
      <c r="MXV267" s="30"/>
      <c r="MXW267" s="30"/>
      <c r="MXX267" s="30"/>
      <c r="MXY267" s="30"/>
      <c r="MXZ267" s="30"/>
      <c r="MYA267" s="30"/>
      <c r="MYB267" s="30"/>
      <c r="MYC267" s="30"/>
      <c r="MYD267" s="30"/>
      <c r="MYE267" s="30"/>
      <c r="MYF267" s="30"/>
      <c r="MYG267" s="30"/>
      <c r="MYH267" s="30"/>
      <c r="MYI267" s="30"/>
      <c r="MYJ267" s="30"/>
      <c r="MYK267" s="30"/>
      <c r="MYL267" s="30"/>
      <c r="MYM267" s="30"/>
      <c r="MYN267" s="30"/>
      <c r="MYO267" s="30"/>
      <c r="MYP267" s="30"/>
      <c r="MYQ267" s="30"/>
      <c r="MYR267" s="30"/>
      <c r="MYS267" s="30"/>
      <c r="MYT267" s="30"/>
      <c r="MYU267" s="30"/>
      <c r="MYV267" s="30"/>
      <c r="MYW267" s="30"/>
      <c r="MYX267" s="30"/>
      <c r="MYY267" s="30"/>
      <c r="MYZ267" s="30"/>
      <c r="MZA267" s="30"/>
      <c r="MZB267" s="30"/>
      <c r="MZC267" s="30"/>
      <c r="MZD267" s="30"/>
      <c r="MZE267" s="30"/>
      <c r="MZF267" s="30"/>
      <c r="MZG267" s="30"/>
      <c r="MZH267" s="30"/>
      <c r="MZI267" s="30"/>
      <c r="MZJ267" s="30"/>
      <c r="MZK267" s="30"/>
      <c r="MZL267" s="30"/>
      <c r="MZM267" s="30"/>
      <c r="MZN267" s="30"/>
      <c r="MZO267" s="30"/>
      <c r="MZP267" s="30"/>
      <c r="MZQ267" s="30"/>
      <c r="MZR267" s="30"/>
      <c r="MZS267" s="30"/>
      <c r="MZT267" s="30"/>
      <c r="MZU267" s="30"/>
      <c r="MZV267" s="30"/>
      <c r="MZW267" s="30"/>
      <c r="MZX267" s="30"/>
      <c r="MZY267" s="30"/>
      <c r="MZZ267" s="30"/>
      <c r="NAA267" s="30"/>
      <c r="NAB267" s="30"/>
      <c r="NAC267" s="30"/>
      <c r="NAD267" s="30"/>
      <c r="NAE267" s="30"/>
      <c r="NAF267" s="30"/>
      <c r="NAG267" s="30"/>
      <c r="NAH267" s="30"/>
      <c r="NAI267" s="30"/>
      <c r="NAJ267" s="30"/>
      <c r="NAK267" s="30"/>
      <c r="NAL267" s="30"/>
      <c r="NAM267" s="30"/>
      <c r="NAN267" s="30"/>
      <c r="NAO267" s="30"/>
      <c r="NAP267" s="30"/>
      <c r="NAQ267" s="30"/>
      <c r="NAR267" s="30"/>
      <c r="NAS267" s="30"/>
      <c r="NAT267" s="30"/>
      <c r="NAU267" s="30"/>
      <c r="NAV267" s="30"/>
      <c r="NAW267" s="30"/>
      <c r="NAX267" s="30"/>
      <c r="NAY267" s="30"/>
      <c r="NAZ267" s="30"/>
      <c r="NBA267" s="30"/>
      <c r="NBB267" s="30"/>
      <c r="NBC267" s="30"/>
      <c r="NBD267" s="30"/>
      <c r="NBE267" s="30"/>
      <c r="NBF267" s="30"/>
      <c r="NBG267" s="30"/>
      <c r="NBH267" s="30"/>
      <c r="NBI267" s="30"/>
      <c r="NBJ267" s="30"/>
      <c r="NBK267" s="30"/>
      <c r="NBL267" s="30"/>
      <c r="NBM267" s="30"/>
      <c r="NBN267" s="30"/>
      <c r="NBO267" s="30"/>
      <c r="NBP267" s="30"/>
      <c r="NBQ267" s="30"/>
      <c r="NBR267" s="30"/>
      <c r="NBS267" s="30"/>
      <c r="NBT267" s="30"/>
      <c r="NBU267" s="30"/>
      <c r="NBV267" s="30"/>
      <c r="NBW267" s="30"/>
      <c r="NBX267" s="30"/>
      <c r="NBY267" s="30"/>
      <c r="NBZ267" s="30"/>
      <c r="NCA267" s="30"/>
      <c r="NCB267" s="30"/>
      <c r="NCC267" s="30"/>
      <c r="NCD267" s="30"/>
      <c r="NCE267" s="30"/>
      <c r="NCF267" s="30"/>
      <c r="NCG267" s="30"/>
      <c r="NCH267" s="30"/>
      <c r="NCI267" s="30"/>
      <c r="NCJ267" s="30"/>
      <c r="NCK267" s="30"/>
      <c r="NCL267" s="30"/>
      <c r="NCM267" s="30"/>
      <c r="NCN267" s="30"/>
      <c r="NCO267" s="30"/>
      <c r="NCP267" s="30"/>
      <c r="NCQ267" s="30"/>
      <c r="NCR267" s="30"/>
      <c r="NCS267" s="30"/>
      <c r="NCT267" s="30"/>
      <c r="NCU267" s="30"/>
      <c r="NCV267" s="30"/>
      <c r="NCW267" s="30"/>
      <c r="NCX267" s="30"/>
      <c r="NCY267" s="30"/>
      <c r="NCZ267" s="30"/>
      <c r="NDA267" s="30"/>
      <c r="NDB267" s="30"/>
      <c r="NDC267" s="30"/>
      <c r="NDD267" s="30"/>
      <c r="NDE267" s="30"/>
      <c r="NDF267" s="30"/>
      <c r="NDG267" s="30"/>
      <c r="NDH267" s="30"/>
      <c r="NDI267" s="30"/>
      <c r="NDJ267" s="30"/>
      <c r="NDK267" s="30"/>
      <c r="NDL267" s="30"/>
      <c r="NDM267" s="30"/>
      <c r="NDN267" s="30"/>
      <c r="NDO267" s="30"/>
      <c r="NDP267" s="30"/>
      <c r="NDQ267" s="30"/>
      <c r="NDR267" s="30"/>
      <c r="NDS267" s="30"/>
      <c r="NDT267" s="30"/>
      <c r="NDU267" s="30"/>
      <c r="NDV267" s="30"/>
      <c r="NDW267" s="30"/>
      <c r="NDX267" s="30"/>
      <c r="NDY267" s="30"/>
      <c r="NDZ267" s="30"/>
      <c r="NEA267" s="30"/>
      <c r="NEB267" s="30"/>
      <c r="NEC267" s="30"/>
      <c r="NED267" s="30"/>
      <c r="NEE267" s="30"/>
      <c r="NEF267" s="30"/>
      <c r="NEG267" s="30"/>
      <c r="NEH267" s="30"/>
      <c r="NEI267" s="30"/>
      <c r="NEJ267" s="30"/>
      <c r="NEK267" s="30"/>
      <c r="NEL267" s="30"/>
      <c r="NEM267" s="30"/>
      <c r="NEN267" s="30"/>
      <c r="NEO267" s="30"/>
      <c r="NEP267" s="30"/>
      <c r="NEQ267" s="30"/>
      <c r="NER267" s="30"/>
      <c r="NES267" s="30"/>
      <c r="NET267" s="30"/>
      <c r="NEU267" s="30"/>
      <c r="NEV267" s="30"/>
      <c r="NEW267" s="30"/>
      <c r="NEX267" s="30"/>
      <c r="NEY267" s="30"/>
      <c r="NEZ267" s="30"/>
      <c r="NFA267" s="30"/>
      <c r="NFB267" s="30"/>
      <c r="NFC267" s="30"/>
      <c r="NFD267" s="30"/>
      <c r="NFE267" s="30"/>
      <c r="NFF267" s="30"/>
      <c r="NFG267" s="30"/>
      <c r="NFH267" s="30"/>
      <c r="NFI267" s="30"/>
      <c r="NFJ267" s="30"/>
      <c r="NFK267" s="30"/>
      <c r="NFL267" s="30"/>
      <c r="NFM267" s="30"/>
      <c r="NFN267" s="30"/>
      <c r="NFO267" s="30"/>
      <c r="NFP267" s="30"/>
      <c r="NFQ267" s="30"/>
      <c r="NFR267" s="30"/>
      <c r="NFS267" s="30"/>
      <c r="NFT267" s="30"/>
      <c r="NFU267" s="30"/>
      <c r="NFV267" s="30"/>
      <c r="NFW267" s="30"/>
      <c r="NFX267" s="30"/>
      <c r="NFY267" s="30"/>
      <c r="NFZ267" s="30"/>
      <c r="NGA267" s="30"/>
      <c r="NGB267" s="30"/>
      <c r="NGC267" s="30"/>
      <c r="NGD267" s="30"/>
      <c r="NGE267" s="30"/>
      <c r="NGF267" s="30"/>
      <c r="NGG267" s="30"/>
      <c r="NGH267" s="30"/>
      <c r="NGI267" s="30"/>
      <c r="NGJ267" s="30"/>
      <c r="NGK267" s="30"/>
      <c r="NGL267" s="30"/>
      <c r="NGM267" s="30"/>
      <c r="NGN267" s="30"/>
      <c r="NGO267" s="30"/>
      <c r="NGP267" s="30"/>
      <c r="NGQ267" s="30"/>
      <c r="NGR267" s="30"/>
      <c r="NGS267" s="30"/>
      <c r="NGT267" s="30"/>
      <c r="NGU267" s="30"/>
      <c r="NGV267" s="30"/>
      <c r="NGW267" s="30"/>
      <c r="NGX267" s="30"/>
      <c r="NGY267" s="30"/>
      <c r="NGZ267" s="30"/>
      <c r="NHA267" s="30"/>
      <c r="NHB267" s="30"/>
      <c r="NHC267" s="30"/>
      <c r="NHD267" s="30"/>
      <c r="NHE267" s="30"/>
      <c r="NHF267" s="30"/>
      <c r="NHG267" s="30"/>
      <c r="NHH267" s="30"/>
      <c r="NHI267" s="30"/>
      <c r="NHJ267" s="30"/>
      <c r="NHK267" s="30"/>
      <c r="NHL267" s="30"/>
      <c r="NHM267" s="30"/>
      <c r="NHN267" s="30"/>
      <c r="NHO267" s="30"/>
      <c r="NHP267" s="30"/>
      <c r="NHQ267" s="30"/>
      <c r="NHR267" s="30"/>
      <c r="NHS267" s="30"/>
      <c r="NHT267" s="30"/>
      <c r="NHU267" s="30"/>
      <c r="NHV267" s="30"/>
      <c r="NHW267" s="30"/>
      <c r="NHX267" s="30"/>
      <c r="NHY267" s="30"/>
      <c r="NHZ267" s="30"/>
      <c r="NIA267" s="30"/>
      <c r="NIB267" s="30"/>
      <c r="NIC267" s="30"/>
      <c r="NID267" s="30"/>
      <c r="NIE267" s="30"/>
      <c r="NIF267" s="30"/>
      <c r="NIG267" s="30"/>
      <c r="NIH267" s="30"/>
      <c r="NII267" s="30"/>
      <c r="NIJ267" s="30"/>
      <c r="NIK267" s="30"/>
      <c r="NIL267" s="30"/>
      <c r="NIM267" s="30"/>
      <c r="NIN267" s="30"/>
      <c r="NIO267" s="30"/>
      <c r="NIP267" s="30"/>
      <c r="NIQ267" s="30"/>
      <c r="NIR267" s="30"/>
      <c r="NIS267" s="30"/>
      <c r="NIT267" s="30"/>
      <c r="NIU267" s="30"/>
      <c r="NIV267" s="30"/>
      <c r="NIW267" s="30"/>
      <c r="NIX267" s="30"/>
      <c r="NIY267" s="30"/>
      <c r="NIZ267" s="30"/>
      <c r="NJA267" s="30"/>
      <c r="NJB267" s="30"/>
      <c r="NJC267" s="30"/>
      <c r="NJD267" s="30"/>
      <c r="NJE267" s="30"/>
      <c r="NJF267" s="30"/>
      <c r="NJG267" s="30"/>
      <c r="NJH267" s="30"/>
      <c r="NJI267" s="30"/>
      <c r="NJJ267" s="30"/>
      <c r="NJK267" s="30"/>
      <c r="NJL267" s="30"/>
      <c r="NJM267" s="30"/>
      <c r="NJN267" s="30"/>
      <c r="NJO267" s="30"/>
      <c r="NJP267" s="30"/>
      <c r="NJQ267" s="30"/>
      <c r="NJR267" s="30"/>
      <c r="NJS267" s="30"/>
      <c r="NJT267" s="30"/>
      <c r="NJU267" s="30"/>
      <c r="NJV267" s="30"/>
      <c r="NJW267" s="30"/>
      <c r="NJX267" s="30"/>
      <c r="NJY267" s="30"/>
      <c r="NJZ267" s="30"/>
      <c r="NKA267" s="30"/>
      <c r="NKB267" s="30"/>
      <c r="NKC267" s="30"/>
      <c r="NKD267" s="30"/>
      <c r="NKE267" s="30"/>
      <c r="NKF267" s="30"/>
      <c r="NKG267" s="30"/>
      <c r="NKH267" s="30"/>
      <c r="NKI267" s="30"/>
      <c r="NKJ267" s="30"/>
      <c r="NKK267" s="30"/>
      <c r="NKL267" s="30"/>
      <c r="NKM267" s="30"/>
      <c r="NKN267" s="30"/>
      <c r="NKO267" s="30"/>
      <c r="NKP267" s="30"/>
      <c r="NKQ267" s="30"/>
      <c r="NKR267" s="30"/>
      <c r="NKS267" s="30"/>
      <c r="NKT267" s="30"/>
      <c r="NKU267" s="30"/>
      <c r="NKV267" s="30"/>
      <c r="NKW267" s="30"/>
      <c r="NKX267" s="30"/>
      <c r="NKY267" s="30"/>
      <c r="NKZ267" s="30"/>
      <c r="NLA267" s="30"/>
      <c r="NLB267" s="30"/>
      <c r="NLC267" s="30"/>
      <c r="NLD267" s="30"/>
      <c r="NLE267" s="30"/>
      <c r="NLF267" s="30"/>
      <c r="NLG267" s="30"/>
      <c r="NLH267" s="30"/>
      <c r="NLI267" s="30"/>
      <c r="NLJ267" s="30"/>
      <c r="NLK267" s="30"/>
      <c r="NLL267" s="30"/>
      <c r="NLM267" s="30"/>
      <c r="NLN267" s="30"/>
      <c r="NLO267" s="30"/>
      <c r="NLP267" s="30"/>
      <c r="NLQ267" s="30"/>
      <c r="NLR267" s="30"/>
      <c r="NLS267" s="30"/>
      <c r="NLT267" s="30"/>
      <c r="NLU267" s="30"/>
      <c r="NLV267" s="30"/>
      <c r="NLW267" s="30"/>
      <c r="NLX267" s="30"/>
      <c r="NLY267" s="30"/>
      <c r="NLZ267" s="30"/>
      <c r="NMA267" s="30"/>
      <c r="NMB267" s="30"/>
      <c r="NMC267" s="30"/>
      <c r="NMD267" s="30"/>
      <c r="NME267" s="30"/>
      <c r="NMF267" s="30"/>
      <c r="NMG267" s="30"/>
      <c r="NMH267" s="30"/>
      <c r="NMI267" s="30"/>
      <c r="NMJ267" s="30"/>
      <c r="NMK267" s="30"/>
      <c r="NML267" s="30"/>
      <c r="NMM267" s="30"/>
      <c r="NMN267" s="30"/>
      <c r="NMO267" s="30"/>
      <c r="NMP267" s="30"/>
      <c r="NMQ267" s="30"/>
      <c r="NMR267" s="30"/>
      <c r="NMS267" s="30"/>
      <c r="NMT267" s="30"/>
      <c r="NMU267" s="30"/>
      <c r="NMV267" s="30"/>
      <c r="NMW267" s="30"/>
      <c r="NMX267" s="30"/>
      <c r="NMY267" s="30"/>
      <c r="NMZ267" s="30"/>
      <c r="NNA267" s="30"/>
      <c r="NNB267" s="30"/>
      <c r="NNC267" s="30"/>
      <c r="NND267" s="30"/>
      <c r="NNE267" s="30"/>
      <c r="NNF267" s="30"/>
      <c r="NNG267" s="30"/>
      <c r="NNH267" s="30"/>
      <c r="NNI267" s="30"/>
      <c r="NNJ267" s="30"/>
      <c r="NNK267" s="30"/>
      <c r="NNL267" s="30"/>
      <c r="NNM267" s="30"/>
      <c r="NNN267" s="30"/>
      <c r="NNO267" s="30"/>
      <c r="NNP267" s="30"/>
      <c r="NNQ267" s="30"/>
      <c r="NNR267" s="30"/>
      <c r="NNS267" s="30"/>
      <c r="NNT267" s="30"/>
      <c r="NNU267" s="30"/>
      <c r="NNV267" s="30"/>
      <c r="NNW267" s="30"/>
      <c r="NNX267" s="30"/>
      <c r="NNY267" s="30"/>
      <c r="NNZ267" s="30"/>
      <c r="NOA267" s="30"/>
      <c r="NOB267" s="30"/>
      <c r="NOC267" s="30"/>
      <c r="NOD267" s="30"/>
      <c r="NOE267" s="30"/>
      <c r="NOF267" s="30"/>
      <c r="NOG267" s="30"/>
      <c r="NOH267" s="30"/>
      <c r="NOI267" s="30"/>
      <c r="NOJ267" s="30"/>
      <c r="NOK267" s="30"/>
      <c r="NOL267" s="30"/>
      <c r="NOM267" s="30"/>
      <c r="NON267" s="30"/>
      <c r="NOO267" s="30"/>
      <c r="NOP267" s="30"/>
      <c r="NOQ267" s="30"/>
      <c r="NOR267" s="30"/>
      <c r="NOS267" s="30"/>
      <c r="NOT267" s="30"/>
      <c r="NOU267" s="30"/>
      <c r="NOV267" s="30"/>
      <c r="NOW267" s="30"/>
      <c r="NOX267" s="30"/>
      <c r="NOY267" s="30"/>
      <c r="NOZ267" s="30"/>
      <c r="NPA267" s="30"/>
      <c r="NPB267" s="30"/>
      <c r="NPC267" s="30"/>
      <c r="NPD267" s="30"/>
      <c r="NPE267" s="30"/>
      <c r="NPF267" s="30"/>
      <c r="NPG267" s="30"/>
      <c r="NPH267" s="30"/>
      <c r="NPI267" s="30"/>
      <c r="NPJ267" s="30"/>
      <c r="NPK267" s="30"/>
      <c r="NPL267" s="30"/>
      <c r="NPM267" s="30"/>
      <c r="NPN267" s="30"/>
      <c r="NPO267" s="30"/>
      <c r="NPP267" s="30"/>
      <c r="NPQ267" s="30"/>
      <c r="NPR267" s="30"/>
      <c r="NPS267" s="30"/>
      <c r="NPT267" s="30"/>
      <c r="NPU267" s="30"/>
      <c r="NPV267" s="30"/>
      <c r="NPW267" s="30"/>
      <c r="NPX267" s="30"/>
      <c r="NPY267" s="30"/>
      <c r="NPZ267" s="30"/>
      <c r="NQA267" s="30"/>
      <c r="NQB267" s="30"/>
      <c r="NQC267" s="30"/>
      <c r="NQD267" s="30"/>
      <c r="NQE267" s="30"/>
      <c r="NQF267" s="30"/>
      <c r="NQG267" s="30"/>
      <c r="NQH267" s="30"/>
      <c r="NQI267" s="30"/>
      <c r="NQJ267" s="30"/>
      <c r="NQK267" s="30"/>
      <c r="NQL267" s="30"/>
      <c r="NQM267" s="30"/>
      <c r="NQN267" s="30"/>
      <c r="NQO267" s="30"/>
      <c r="NQP267" s="30"/>
      <c r="NQQ267" s="30"/>
      <c r="NQR267" s="30"/>
      <c r="NQS267" s="30"/>
      <c r="NQT267" s="30"/>
      <c r="NQU267" s="30"/>
      <c r="NQV267" s="30"/>
      <c r="NQW267" s="30"/>
      <c r="NQX267" s="30"/>
      <c r="NQY267" s="30"/>
      <c r="NQZ267" s="30"/>
      <c r="NRA267" s="30"/>
      <c r="NRB267" s="30"/>
      <c r="NRC267" s="30"/>
      <c r="NRD267" s="30"/>
      <c r="NRE267" s="30"/>
      <c r="NRF267" s="30"/>
      <c r="NRG267" s="30"/>
      <c r="NRH267" s="30"/>
      <c r="NRI267" s="30"/>
      <c r="NRJ267" s="30"/>
      <c r="NRK267" s="30"/>
      <c r="NRL267" s="30"/>
      <c r="NRM267" s="30"/>
      <c r="NRN267" s="30"/>
      <c r="NRO267" s="30"/>
      <c r="NRP267" s="30"/>
      <c r="NRQ267" s="30"/>
      <c r="NRR267" s="30"/>
      <c r="NRS267" s="30"/>
      <c r="NRT267" s="30"/>
      <c r="NRU267" s="30"/>
      <c r="NRV267" s="30"/>
      <c r="NRW267" s="30"/>
      <c r="NRX267" s="30"/>
      <c r="NRY267" s="30"/>
      <c r="NRZ267" s="30"/>
      <c r="NSA267" s="30"/>
      <c r="NSB267" s="30"/>
      <c r="NSC267" s="30"/>
      <c r="NSD267" s="30"/>
      <c r="NSE267" s="30"/>
      <c r="NSF267" s="30"/>
      <c r="NSG267" s="30"/>
      <c r="NSH267" s="30"/>
      <c r="NSI267" s="30"/>
      <c r="NSJ267" s="30"/>
      <c r="NSK267" s="30"/>
      <c r="NSL267" s="30"/>
      <c r="NSM267" s="30"/>
      <c r="NSN267" s="30"/>
      <c r="NSO267" s="30"/>
      <c r="NSP267" s="30"/>
      <c r="NSQ267" s="30"/>
      <c r="NSR267" s="30"/>
      <c r="NSS267" s="30"/>
      <c r="NST267" s="30"/>
      <c r="NSU267" s="30"/>
      <c r="NSV267" s="30"/>
      <c r="NSW267" s="30"/>
      <c r="NSX267" s="30"/>
      <c r="NSY267" s="30"/>
      <c r="NSZ267" s="30"/>
      <c r="NTA267" s="30"/>
      <c r="NTB267" s="30"/>
      <c r="NTC267" s="30"/>
      <c r="NTD267" s="30"/>
      <c r="NTE267" s="30"/>
      <c r="NTF267" s="30"/>
      <c r="NTG267" s="30"/>
      <c r="NTH267" s="30"/>
      <c r="NTI267" s="30"/>
      <c r="NTJ267" s="30"/>
      <c r="NTK267" s="30"/>
      <c r="NTL267" s="30"/>
      <c r="NTM267" s="30"/>
      <c r="NTN267" s="30"/>
      <c r="NTO267" s="30"/>
      <c r="NTP267" s="30"/>
      <c r="NTQ267" s="30"/>
      <c r="NTR267" s="30"/>
      <c r="NTS267" s="30"/>
      <c r="NTT267" s="30"/>
      <c r="NTU267" s="30"/>
      <c r="NTV267" s="30"/>
      <c r="NTW267" s="30"/>
      <c r="NTX267" s="30"/>
      <c r="NTY267" s="30"/>
      <c r="NTZ267" s="30"/>
      <c r="NUA267" s="30"/>
      <c r="NUB267" s="30"/>
      <c r="NUC267" s="30"/>
      <c r="NUD267" s="30"/>
      <c r="NUE267" s="30"/>
      <c r="NUF267" s="30"/>
      <c r="NUG267" s="30"/>
      <c r="NUH267" s="30"/>
      <c r="NUI267" s="30"/>
      <c r="NUJ267" s="30"/>
      <c r="NUK267" s="30"/>
      <c r="NUL267" s="30"/>
      <c r="NUM267" s="30"/>
      <c r="NUN267" s="30"/>
      <c r="NUO267" s="30"/>
      <c r="NUP267" s="30"/>
      <c r="NUQ267" s="30"/>
      <c r="NUR267" s="30"/>
      <c r="NUS267" s="30"/>
      <c r="NUT267" s="30"/>
      <c r="NUU267" s="30"/>
      <c r="NUV267" s="30"/>
      <c r="NUW267" s="30"/>
      <c r="NUX267" s="30"/>
      <c r="NUY267" s="30"/>
      <c r="NUZ267" s="30"/>
      <c r="NVA267" s="30"/>
      <c r="NVB267" s="30"/>
      <c r="NVC267" s="30"/>
      <c r="NVD267" s="30"/>
      <c r="NVE267" s="30"/>
      <c r="NVF267" s="30"/>
      <c r="NVG267" s="30"/>
      <c r="NVH267" s="30"/>
      <c r="NVI267" s="30"/>
      <c r="NVJ267" s="30"/>
      <c r="NVK267" s="30"/>
      <c r="NVL267" s="30"/>
      <c r="NVM267" s="30"/>
      <c r="NVN267" s="30"/>
      <c r="NVO267" s="30"/>
      <c r="NVP267" s="30"/>
      <c r="NVQ267" s="30"/>
      <c r="NVR267" s="30"/>
      <c r="NVS267" s="30"/>
      <c r="NVT267" s="30"/>
      <c r="NVU267" s="30"/>
      <c r="NVV267" s="30"/>
      <c r="NVW267" s="30"/>
      <c r="NVX267" s="30"/>
      <c r="NVY267" s="30"/>
      <c r="NVZ267" s="30"/>
      <c r="NWA267" s="30"/>
      <c r="NWB267" s="30"/>
      <c r="NWC267" s="30"/>
      <c r="NWD267" s="30"/>
      <c r="NWE267" s="30"/>
      <c r="NWF267" s="30"/>
      <c r="NWG267" s="30"/>
      <c r="NWH267" s="30"/>
      <c r="NWI267" s="30"/>
      <c r="NWJ267" s="30"/>
      <c r="NWK267" s="30"/>
      <c r="NWL267" s="30"/>
      <c r="NWM267" s="30"/>
      <c r="NWN267" s="30"/>
      <c r="NWO267" s="30"/>
      <c r="NWP267" s="30"/>
      <c r="NWQ267" s="30"/>
      <c r="NWR267" s="30"/>
      <c r="NWS267" s="30"/>
      <c r="NWT267" s="30"/>
      <c r="NWU267" s="30"/>
      <c r="NWV267" s="30"/>
      <c r="NWW267" s="30"/>
      <c r="NWX267" s="30"/>
      <c r="NWY267" s="30"/>
      <c r="NWZ267" s="30"/>
      <c r="NXA267" s="30"/>
      <c r="NXB267" s="30"/>
      <c r="NXC267" s="30"/>
      <c r="NXD267" s="30"/>
      <c r="NXE267" s="30"/>
      <c r="NXF267" s="30"/>
      <c r="NXG267" s="30"/>
      <c r="NXH267" s="30"/>
      <c r="NXI267" s="30"/>
      <c r="NXJ267" s="30"/>
      <c r="NXK267" s="30"/>
      <c r="NXL267" s="30"/>
      <c r="NXM267" s="30"/>
      <c r="NXN267" s="30"/>
      <c r="NXO267" s="30"/>
      <c r="NXP267" s="30"/>
      <c r="NXQ267" s="30"/>
      <c r="NXR267" s="30"/>
      <c r="NXS267" s="30"/>
      <c r="NXT267" s="30"/>
      <c r="NXU267" s="30"/>
      <c r="NXV267" s="30"/>
      <c r="NXW267" s="30"/>
      <c r="NXX267" s="30"/>
      <c r="NXY267" s="30"/>
      <c r="NXZ267" s="30"/>
      <c r="NYA267" s="30"/>
      <c r="NYB267" s="30"/>
      <c r="NYC267" s="30"/>
      <c r="NYD267" s="30"/>
      <c r="NYE267" s="30"/>
      <c r="NYF267" s="30"/>
      <c r="NYG267" s="30"/>
      <c r="NYH267" s="30"/>
      <c r="NYI267" s="30"/>
      <c r="NYJ267" s="30"/>
      <c r="NYK267" s="30"/>
      <c r="NYL267" s="30"/>
      <c r="NYM267" s="30"/>
      <c r="NYN267" s="30"/>
      <c r="NYO267" s="30"/>
      <c r="NYP267" s="30"/>
      <c r="NYQ267" s="30"/>
      <c r="NYR267" s="30"/>
      <c r="NYS267" s="30"/>
      <c r="NYT267" s="30"/>
      <c r="NYU267" s="30"/>
      <c r="NYV267" s="30"/>
      <c r="NYW267" s="30"/>
      <c r="NYX267" s="30"/>
      <c r="NYY267" s="30"/>
      <c r="NYZ267" s="30"/>
      <c r="NZA267" s="30"/>
      <c r="NZB267" s="30"/>
      <c r="NZC267" s="30"/>
      <c r="NZD267" s="30"/>
      <c r="NZE267" s="30"/>
      <c r="NZF267" s="30"/>
      <c r="NZG267" s="30"/>
      <c r="NZH267" s="30"/>
      <c r="NZI267" s="30"/>
      <c r="NZJ267" s="30"/>
      <c r="NZK267" s="30"/>
      <c r="NZL267" s="30"/>
      <c r="NZM267" s="30"/>
      <c r="NZN267" s="30"/>
      <c r="NZO267" s="30"/>
      <c r="NZP267" s="30"/>
      <c r="NZQ267" s="30"/>
      <c r="NZR267" s="30"/>
      <c r="NZS267" s="30"/>
      <c r="NZT267" s="30"/>
      <c r="NZU267" s="30"/>
      <c r="NZV267" s="30"/>
      <c r="NZW267" s="30"/>
      <c r="NZX267" s="30"/>
      <c r="NZY267" s="30"/>
      <c r="NZZ267" s="30"/>
      <c r="OAA267" s="30"/>
      <c r="OAB267" s="30"/>
      <c r="OAC267" s="30"/>
      <c r="OAD267" s="30"/>
      <c r="OAE267" s="30"/>
      <c r="OAF267" s="30"/>
      <c r="OAG267" s="30"/>
      <c r="OAH267" s="30"/>
      <c r="OAI267" s="30"/>
      <c r="OAJ267" s="30"/>
      <c r="OAK267" s="30"/>
      <c r="OAL267" s="30"/>
      <c r="OAM267" s="30"/>
      <c r="OAN267" s="30"/>
      <c r="OAO267" s="30"/>
      <c r="OAP267" s="30"/>
      <c r="OAQ267" s="30"/>
      <c r="OAR267" s="30"/>
      <c r="OAS267" s="30"/>
      <c r="OAT267" s="30"/>
      <c r="OAU267" s="30"/>
      <c r="OAV267" s="30"/>
      <c r="OAW267" s="30"/>
      <c r="OAX267" s="30"/>
      <c r="OAY267" s="30"/>
      <c r="OAZ267" s="30"/>
      <c r="OBA267" s="30"/>
      <c r="OBB267" s="30"/>
      <c r="OBC267" s="30"/>
      <c r="OBD267" s="30"/>
      <c r="OBE267" s="30"/>
      <c r="OBF267" s="30"/>
      <c r="OBG267" s="30"/>
      <c r="OBH267" s="30"/>
      <c r="OBI267" s="30"/>
      <c r="OBJ267" s="30"/>
      <c r="OBK267" s="30"/>
      <c r="OBL267" s="30"/>
      <c r="OBM267" s="30"/>
      <c r="OBN267" s="30"/>
      <c r="OBO267" s="30"/>
      <c r="OBP267" s="30"/>
      <c r="OBQ267" s="30"/>
      <c r="OBR267" s="30"/>
      <c r="OBS267" s="30"/>
      <c r="OBT267" s="30"/>
      <c r="OBU267" s="30"/>
      <c r="OBV267" s="30"/>
      <c r="OBW267" s="30"/>
      <c r="OBX267" s="30"/>
      <c r="OBY267" s="30"/>
      <c r="OBZ267" s="30"/>
      <c r="OCA267" s="30"/>
      <c r="OCB267" s="30"/>
      <c r="OCC267" s="30"/>
      <c r="OCD267" s="30"/>
      <c r="OCE267" s="30"/>
      <c r="OCF267" s="30"/>
      <c r="OCG267" s="30"/>
      <c r="OCH267" s="30"/>
      <c r="OCI267" s="30"/>
      <c r="OCJ267" s="30"/>
      <c r="OCK267" s="30"/>
      <c r="OCL267" s="30"/>
      <c r="OCM267" s="30"/>
      <c r="OCN267" s="30"/>
      <c r="OCO267" s="30"/>
      <c r="OCP267" s="30"/>
      <c r="OCQ267" s="30"/>
      <c r="OCR267" s="30"/>
      <c r="OCS267" s="30"/>
      <c r="OCT267" s="30"/>
      <c r="OCU267" s="30"/>
      <c r="OCV267" s="30"/>
      <c r="OCW267" s="30"/>
      <c r="OCX267" s="30"/>
      <c r="OCY267" s="30"/>
      <c r="OCZ267" s="30"/>
      <c r="ODA267" s="30"/>
      <c r="ODB267" s="30"/>
      <c r="ODC267" s="30"/>
      <c r="ODD267" s="30"/>
      <c r="ODE267" s="30"/>
      <c r="ODF267" s="30"/>
      <c r="ODG267" s="30"/>
      <c r="ODH267" s="30"/>
      <c r="ODI267" s="30"/>
      <c r="ODJ267" s="30"/>
      <c r="ODK267" s="30"/>
      <c r="ODL267" s="30"/>
      <c r="ODM267" s="30"/>
      <c r="ODN267" s="30"/>
      <c r="ODO267" s="30"/>
      <c r="ODP267" s="30"/>
      <c r="ODQ267" s="30"/>
      <c r="ODR267" s="30"/>
      <c r="ODS267" s="30"/>
      <c r="ODT267" s="30"/>
      <c r="ODU267" s="30"/>
      <c r="ODV267" s="30"/>
      <c r="ODW267" s="30"/>
      <c r="ODX267" s="30"/>
      <c r="ODY267" s="30"/>
      <c r="ODZ267" s="30"/>
      <c r="OEA267" s="30"/>
      <c r="OEB267" s="30"/>
      <c r="OEC267" s="30"/>
      <c r="OED267" s="30"/>
      <c r="OEE267" s="30"/>
      <c r="OEF267" s="30"/>
      <c r="OEG267" s="30"/>
      <c r="OEH267" s="30"/>
      <c r="OEI267" s="30"/>
      <c r="OEJ267" s="30"/>
      <c r="OEK267" s="30"/>
      <c r="OEL267" s="30"/>
      <c r="OEM267" s="30"/>
      <c r="OEN267" s="30"/>
      <c r="OEO267" s="30"/>
      <c r="OEP267" s="30"/>
      <c r="OEQ267" s="30"/>
      <c r="OER267" s="30"/>
      <c r="OES267" s="30"/>
      <c r="OET267" s="30"/>
      <c r="OEU267" s="30"/>
      <c r="OEV267" s="30"/>
      <c r="OEW267" s="30"/>
      <c r="OEX267" s="30"/>
      <c r="OEY267" s="30"/>
      <c r="OEZ267" s="30"/>
      <c r="OFA267" s="30"/>
      <c r="OFB267" s="30"/>
      <c r="OFC267" s="30"/>
      <c r="OFD267" s="30"/>
      <c r="OFE267" s="30"/>
      <c r="OFF267" s="30"/>
      <c r="OFG267" s="30"/>
      <c r="OFH267" s="30"/>
      <c r="OFI267" s="30"/>
      <c r="OFJ267" s="30"/>
      <c r="OFK267" s="30"/>
      <c r="OFL267" s="30"/>
      <c r="OFM267" s="30"/>
      <c r="OFN267" s="30"/>
      <c r="OFO267" s="30"/>
      <c r="OFP267" s="30"/>
      <c r="OFQ267" s="30"/>
      <c r="OFR267" s="30"/>
      <c r="OFS267" s="30"/>
      <c r="OFT267" s="30"/>
      <c r="OFU267" s="30"/>
      <c r="OFV267" s="30"/>
      <c r="OFW267" s="30"/>
      <c r="OFX267" s="30"/>
      <c r="OFY267" s="30"/>
      <c r="OFZ267" s="30"/>
      <c r="OGA267" s="30"/>
      <c r="OGB267" s="30"/>
      <c r="OGC267" s="30"/>
      <c r="OGD267" s="30"/>
      <c r="OGE267" s="30"/>
      <c r="OGF267" s="30"/>
      <c r="OGG267" s="30"/>
      <c r="OGH267" s="30"/>
      <c r="OGI267" s="30"/>
      <c r="OGJ267" s="30"/>
      <c r="OGK267" s="30"/>
      <c r="OGL267" s="30"/>
      <c r="OGM267" s="30"/>
      <c r="OGN267" s="30"/>
      <c r="OGO267" s="30"/>
      <c r="OGP267" s="30"/>
      <c r="OGQ267" s="30"/>
      <c r="OGR267" s="30"/>
      <c r="OGS267" s="30"/>
      <c r="OGT267" s="30"/>
      <c r="OGU267" s="30"/>
      <c r="OGV267" s="30"/>
      <c r="OGW267" s="30"/>
      <c r="OGX267" s="30"/>
      <c r="OGY267" s="30"/>
      <c r="OGZ267" s="30"/>
      <c r="OHA267" s="30"/>
      <c r="OHB267" s="30"/>
      <c r="OHC267" s="30"/>
      <c r="OHD267" s="30"/>
      <c r="OHE267" s="30"/>
      <c r="OHF267" s="30"/>
      <c r="OHG267" s="30"/>
      <c r="OHH267" s="30"/>
      <c r="OHI267" s="30"/>
      <c r="OHJ267" s="30"/>
      <c r="OHK267" s="30"/>
      <c r="OHL267" s="30"/>
      <c r="OHM267" s="30"/>
      <c r="OHN267" s="30"/>
      <c r="OHO267" s="30"/>
      <c r="OHP267" s="30"/>
      <c r="OHQ267" s="30"/>
      <c r="OHR267" s="30"/>
      <c r="OHS267" s="30"/>
      <c r="OHT267" s="30"/>
      <c r="OHU267" s="30"/>
      <c r="OHV267" s="30"/>
      <c r="OHW267" s="30"/>
      <c r="OHX267" s="30"/>
      <c r="OHY267" s="30"/>
      <c r="OHZ267" s="30"/>
      <c r="OIA267" s="30"/>
      <c r="OIB267" s="30"/>
      <c r="OIC267" s="30"/>
      <c r="OID267" s="30"/>
      <c r="OIE267" s="30"/>
      <c r="OIF267" s="30"/>
      <c r="OIG267" s="30"/>
      <c r="OIH267" s="30"/>
      <c r="OII267" s="30"/>
      <c r="OIJ267" s="30"/>
      <c r="OIK267" s="30"/>
      <c r="OIL267" s="30"/>
      <c r="OIM267" s="30"/>
      <c r="OIN267" s="30"/>
      <c r="OIO267" s="30"/>
      <c r="OIP267" s="30"/>
      <c r="OIQ267" s="30"/>
      <c r="OIR267" s="30"/>
      <c r="OIS267" s="30"/>
      <c r="OIT267" s="30"/>
      <c r="OIU267" s="30"/>
      <c r="OIV267" s="30"/>
      <c r="OIW267" s="30"/>
      <c r="OIX267" s="30"/>
      <c r="OIY267" s="30"/>
      <c r="OIZ267" s="30"/>
      <c r="OJA267" s="30"/>
      <c r="OJB267" s="30"/>
      <c r="OJC267" s="30"/>
      <c r="OJD267" s="30"/>
      <c r="OJE267" s="30"/>
      <c r="OJF267" s="30"/>
      <c r="OJG267" s="30"/>
      <c r="OJH267" s="30"/>
      <c r="OJI267" s="30"/>
      <c r="OJJ267" s="30"/>
      <c r="OJK267" s="30"/>
      <c r="OJL267" s="30"/>
      <c r="OJM267" s="30"/>
      <c r="OJN267" s="30"/>
      <c r="OJO267" s="30"/>
      <c r="OJP267" s="30"/>
      <c r="OJQ267" s="30"/>
      <c r="OJR267" s="30"/>
      <c r="OJS267" s="30"/>
      <c r="OJT267" s="30"/>
      <c r="OJU267" s="30"/>
      <c r="OJV267" s="30"/>
      <c r="OJW267" s="30"/>
      <c r="OJX267" s="30"/>
      <c r="OJY267" s="30"/>
      <c r="OJZ267" s="30"/>
      <c r="OKA267" s="30"/>
      <c r="OKB267" s="30"/>
      <c r="OKC267" s="30"/>
      <c r="OKD267" s="30"/>
      <c r="OKE267" s="30"/>
      <c r="OKF267" s="30"/>
      <c r="OKG267" s="30"/>
      <c r="OKH267" s="30"/>
      <c r="OKI267" s="30"/>
      <c r="OKJ267" s="30"/>
      <c r="OKK267" s="30"/>
      <c r="OKL267" s="30"/>
      <c r="OKM267" s="30"/>
      <c r="OKN267" s="30"/>
      <c r="OKO267" s="30"/>
      <c r="OKP267" s="30"/>
      <c r="OKQ267" s="30"/>
      <c r="OKR267" s="30"/>
      <c r="OKS267" s="30"/>
      <c r="OKT267" s="30"/>
      <c r="OKU267" s="30"/>
      <c r="OKV267" s="30"/>
      <c r="OKW267" s="30"/>
      <c r="OKX267" s="30"/>
      <c r="OKY267" s="30"/>
      <c r="OKZ267" s="30"/>
      <c r="OLA267" s="30"/>
      <c r="OLB267" s="30"/>
      <c r="OLC267" s="30"/>
      <c r="OLD267" s="30"/>
      <c r="OLE267" s="30"/>
      <c r="OLF267" s="30"/>
      <c r="OLG267" s="30"/>
      <c r="OLH267" s="30"/>
      <c r="OLI267" s="30"/>
      <c r="OLJ267" s="30"/>
      <c r="OLK267" s="30"/>
      <c r="OLL267" s="30"/>
      <c r="OLM267" s="30"/>
      <c r="OLN267" s="30"/>
      <c r="OLO267" s="30"/>
      <c r="OLP267" s="30"/>
      <c r="OLQ267" s="30"/>
      <c r="OLR267" s="30"/>
      <c r="OLS267" s="30"/>
      <c r="OLT267" s="30"/>
      <c r="OLU267" s="30"/>
      <c r="OLV267" s="30"/>
      <c r="OLW267" s="30"/>
      <c r="OLX267" s="30"/>
      <c r="OLY267" s="30"/>
      <c r="OLZ267" s="30"/>
      <c r="OMA267" s="30"/>
      <c r="OMB267" s="30"/>
      <c r="OMC267" s="30"/>
      <c r="OMD267" s="30"/>
      <c r="OME267" s="30"/>
      <c r="OMF267" s="30"/>
      <c r="OMG267" s="30"/>
      <c r="OMH267" s="30"/>
      <c r="OMI267" s="30"/>
      <c r="OMJ267" s="30"/>
      <c r="OMK267" s="30"/>
      <c r="OML267" s="30"/>
      <c r="OMM267" s="30"/>
      <c r="OMN267" s="30"/>
      <c r="OMO267" s="30"/>
      <c r="OMP267" s="30"/>
      <c r="OMQ267" s="30"/>
      <c r="OMR267" s="30"/>
      <c r="OMS267" s="30"/>
      <c r="OMT267" s="30"/>
      <c r="OMU267" s="30"/>
      <c r="OMV267" s="30"/>
      <c r="OMW267" s="30"/>
      <c r="OMX267" s="30"/>
      <c r="OMY267" s="30"/>
      <c r="OMZ267" s="30"/>
      <c r="ONA267" s="30"/>
      <c r="ONB267" s="30"/>
      <c r="ONC267" s="30"/>
      <c r="OND267" s="30"/>
      <c r="ONE267" s="30"/>
      <c r="ONF267" s="30"/>
      <c r="ONG267" s="30"/>
      <c r="ONH267" s="30"/>
      <c r="ONI267" s="30"/>
      <c r="ONJ267" s="30"/>
      <c r="ONK267" s="30"/>
      <c r="ONL267" s="30"/>
      <c r="ONM267" s="30"/>
      <c r="ONN267" s="30"/>
      <c r="ONO267" s="30"/>
      <c r="ONP267" s="30"/>
      <c r="ONQ267" s="30"/>
      <c r="ONR267" s="30"/>
      <c r="ONS267" s="30"/>
      <c r="ONT267" s="30"/>
      <c r="ONU267" s="30"/>
      <c r="ONV267" s="30"/>
      <c r="ONW267" s="30"/>
      <c r="ONX267" s="30"/>
      <c r="ONY267" s="30"/>
      <c r="ONZ267" s="30"/>
      <c r="OOA267" s="30"/>
      <c r="OOB267" s="30"/>
      <c r="OOC267" s="30"/>
      <c r="OOD267" s="30"/>
      <c r="OOE267" s="30"/>
      <c r="OOF267" s="30"/>
      <c r="OOG267" s="30"/>
      <c r="OOH267" s="30"/>
      <c r="OOI267" s="30"/>
      <c r="OOJ267" s="30"/>
      <c r="OOK267" s="30"/>
      <c r="OOL267" s="30"/>
      <c r="OOM267" s="30"/>
      <c r="OON267" s="30"/>
      <c r="OOO267" s="30"/>
      <c r="OOP267" s="30"/>
      <c r="OOQ267" s="30"/>
      <c r="OOR267" s="30"/>
      <c r="OOS267" s="30"/>
      <c r="OOT267" s="30"/>
      <c r="OOU267" s="30"/>
      <c r="OOV267" s="30"/>
      <c r="OOW267" s="30"/>
      <c r="OOX267" s="30"/>
      <c r="OOY267" s="30"/>
      <c r="OOZ267" s="30"/>
      <c r="OPA267" s="30"/>
      <c r="OPB267" s="30"/>
      <c r="OPC267" s="30"/>
      <c r="OPD267" s="30"/>
      <c r="OPE267" s="30"/>
      <c r="OPF267" s="30"/>
      <c r="OPG267" s="30"/>
      <c r="OPH267" s="30"/>
      <c r="OPI267" s="30"/>
      <c r="OPJ267" s="30"/>
      <c r="OPK267" s="30"/>
      <c r="OPL267" s="30"/>
      <c r="OPM267" s="30"/>
      <c r="OPN267" s="30"/>
      <c r="OPO267" s="30"/>
      <c r="OPP267" s="30"/>
      <c r="OPQ267" s="30"/>
      <c r="OPR267" s="30"/>
      <c r="OPS267" s="30"/>
      <c r="OPT267" s="30"/>
      <c r="OPU267" s="30"/>
      <c r="OPV267" s="30"/>
      <c r="OPW267" s="30"/>
      <c r="OPX267" s="30"/>
      <c r="OPY267" s="30"/>
      <c r="OPZ267" s="30"/>
      <c r="OQA267" s="30"/>
      <c r="OQB267" s="30"/>
      <c r="OQC267" s="30"/>
      <c r="OQD267" s="30"/>
      <c r="OQE267" s="30"/>
      <c r="OQF267" s="30"/>
      <c r="OQG267" s="30"/>
      <c r="OQH267" s="30"/>
      <c r="OQI267" s="30"/>
      <c r="OQJ267" s="30"/>
      <c r="OQK267" s="30"/>
      <c r="OQL267" s="30"/>
      <c r="OQM267" s="30"/>
      <c r="OQN267" s="30"/>
      <c r="OQO267" s="30"/>
      <c r="OQP267" s="30"/>
      <c r="OQQ267" s="30"/>
      <c r="OQR267" s="30"/>
      <c r="OQS267" s="30"/>
      <c r="OQT267" s="30"/>
      <c r="OQU267" s="30"/>
      <c r="OQV267" s="30"/>
      <c r="OQW267" s="30"/>
      <c r="OQX267" s="30"/>
      <c r="OQY267" s="30"/>
      <c r="OQZ267" s="30"/>
      <c r="ORA267" s="30"/>
      <c r="ORB267" s="30"/>
      <c r="ORC267" s="30"/>
      <c r="ORD267" s="30"/>
      <c r="ORE267" s="30"/>
      <c r="ORF267" s="30"/>
      <c r="ORG267" s="30"/>
      <c r="ORH267" s="30"/>
      <c r="ORI267" s="30"/>
      <c r="ORJ267" s="30"/>
      <c r="ORK267" s="30"/>
      <c r="ORL267" s="30"/>
      <c r="ORM267" s="30"/>
      <c r="ORN267" s="30"/>
      <c r="ORO267" s="30"/>
      <c r="ORP267" s="30"/>
      <c r="ORQ267" s="30"/>
      <c r="ORR267" s="30"/>
      <c r="ORS267" s="30"/>
      <c r="ORT267" s="30"/>
      <c r="ORU267" s="30"/>
      <c r="ORV267" s="30"/>
      <c r="ORW267" s="30"/>
      <c r="ORX267" s="30"/>
      <c r="ORY267" s="30"/>
      <c r="ORZ267" s="30"/>
      <c r="OSA267" s="30"/>
      <c r="OSB267" s="30"/>
      <c r="OSC267" s="30"/>
      <c r="OSD267" s="30"/>
      <c r="OSE267" s="30"/>
      <c r="OSF267" s="30"/>
      <c r="OSG267" s="30"/>
      <c r="OSH267" s="30"/>
      <c r="OSI267" s="30"/>
      <c r="OSJ267" s="30"/>
      <c r="OSK267" s="30"/>
      <c r="OSL267" s="30"/>
      <c r="OSM267" s="30"/>
      <c r="OSN267" s="30"/>
      <c r="OSO267" s="30"/>
      <c r="OSP267" s="30"/>
      <c r="OSQ267" s="30"/>
      <c r="OSR267" s="30"/>
      <c r="OSS267" s="30"/>
      <c r="OST267" s="30"/>
      <c r="OSU267" s="30"/>
      <c r="OSV267" s="30"/>
      <c r="OSW267" s="30"/>
      <c r="OSX267" s="30"/>
      <c r="OSY267" s="30"/>
      <c r="OSZ267" s="30"/>
      <c r="OTA267" s="30"/>
      <c r="OTB267" s="30"/>
      <c r="OTC267" s="30"/>
      <c r="OTD267" s="30"/>
      <c r="OTE267" s="30"/>
      <c r="OTF267" s="30"/>
      <c r="OTG267" s="30"/>
      <c r="OTH267" s="30"/>
      <c r="OTI267" s="30"/>
      <c r="OTJ267" s="30"/>
      <c r="OTK267" s="30"/>
      <c r="OTL267" s="30"/>
      <c r="OTM267" s="30"/>
      <c r="OTN267" s="30"/>
      <c r="OTO267" s="30"/>
      <c r="OTP267" s="30"/>
      <c r="OTQ267" s="30"/>
      <c r="OTR267" s="30"/>
      <c r="OTS267" s="30"/>
      <c r="OTT267" s="30"/>
      <c r="OTU267" s="30"/>
      <c r="OTV267" s="30"/>
      <c r="OTW267" s="30"/>
      <c r="OTX267" s="30"/>
      <c r="OTY267" s="30"/>
      <c r="OTZ267" s="30"/>
      <c r="OUA267" s="30"/>
      <c r="OUB267" s="30"/>
      <c r="OUC267" s="30"/>
      <c r="OUD267" s="30"/>
      <c r="OUE267" s="30"/>
      <c r="OUF267" s="30"/>
      <c r="OUG267" s="30"/>
      <c r="OUH267" s="30"/>
      <c r="OUI267" s="30"/>
      <c r="OUJ267" s="30"/>
      <c r="OUK267" s="30"/>
      <c r="OUL267" s="30"/>
      <c r="OUM267" s="30"/>
      <c r="OUN267" s="30"/>
      <c r="OUO267" s="30"/>
      <c r="OUP267" s="30"/>
      <c r="OUQ267" s="30"/>
      <c r="OUR267" s="30"/>
      <c r="OUS267" s="30"/>
      <c r="OUT267" s="30"/>
      <c r="OUU267" s="30"/>
      <c r="OUV267" s="30"/>
      <c r="OUW267" s="30"/>
      <c r="OUX267" s="30"/>
      <c r="OUY267" s="30"/>
      <c r="OUZ267" s="30"/>
      <c r="OVA267" s="30"/>
      <c r="OVB267" s="30"/>
      <c r="OVC267" s="30"/>
      <c r="OVD267" s="30"/>
      <c r="OVE267" s="30"/>
      <c r="OVF267" s="30"/>
      <c r="OVG267" s="30"/>
      <c r="OVH267" s="30"/>
      <c r="OVI267" s="30"/>
      <c r="OVJ267" s="30"/>
      <c r="OVK267" s="30"/>
      <c r="OVL267" s="30"/>
      <c r="OVM267" s="30"/>
      <c r="OVN267" s="30"/>
      <c r="OVO267" s="30"/>
      <c r="OVP267" s="30"/>
      <c r="OVQ267" s="30"/>
      <c r="OVR267" s="30"/>
      <c r="OVS267" s="30"/>
      <c r="OVT267" s="30"/>
      <c r="OVU267" s="30"/>
      <c r="OVV267" s="30"/>
      <c r="OVW267" s="30"/>
      <c r="OVX267" s="30"/>
      <c r="OVY267" s="30"/>
      <c r="OVZ267" s="30"/>
      <c r="OWA267" s="30"/>
      <c r="OWB267" s="30"/>
      <c r="OWC267" s="30"/>
      <c r="OWD267" s="30"/>
      <c r="OWE267" s="30"/>
      <c r="OWF267" s="30"/>
      <c r="OWG267" s="30"/>
      <c r="OWH267" s="30"/>
      <c r="OWI267" s="30"/>
      <c r="OWJ267" s="30"/>
      <c r="OWK267" s="30"/>
      <c r="OWL267" s="30"/>
      <c r="OWM267" s="30"/>
      <c r="OWN267" s="30"/>
      <c r="OWO267" s="30"/>
      <c r="OWP267" s="30"/>
      <c r="OWQ267" s="30"/>
      <c r="OWR267" s="30"/>
      <c r="OWS267" s="30"/>
      <c r="OWT267" s="30"/>
      <c r="OWU267" s="30"/>
      <c r="OWV267" s="30"/>
      <c r="OWW267" s="30"/>
      <c r="OWX267" s="30"/>
      <c r="OWY267" s="30"/>
      <c r="OWZ267" s="30"/>
      <c r="OXA267" s="30"/>
      <c r="OXB267" s="30"/>
      <c r="OXC267" s="30"/>
      <c r="OXD267" s="30"/>
      <c r="OXE267" s="30"/>
      <c r="OXF267" s="30"/>
      <c r="OXG267" s="30"/>
      <c r="OXH267" s="30"/>
      <c r="OXI267" s="30"/>
      <c r="OXJ267" s="30"/>
      <c r="OXK267" s="30"/>
      <c r="OXL267" s="30"/>
      <c r="OXM267" s="30"/>
      <c r="OXN267" s="30"/>
      <c r="OXO267" s="30"/>
      <c r="OXP267" s="30"/>
      <c r="OXQ267" s="30"/>
      <c r="OXR267" s="30"/>
      <c r="OXS267" s="30"/>
      <c r="OXT267" s="30"/>
      <c r="OXU267" s="30"/>
      <c r="OXV267" s="30"/>
      <c r="OXW267" s="30"/>
      <c r="OXX267" s="30"/>
      <c r="OXY267" s="30"/>
      <c r="OXZ267" s="30"/>
      <c r="OYA267" s="30"/>
      <c r="OYB267" s="30"/>
      <c r="OYC267" s="30"/>
      <c r="OYD267" s="30"/>
      <c r="OYE267" s="30"/>
      <c r="OYF267" s="30"/>
      <c r="OYG267" s="30"/>
      <c r="OYH267" s="30"/>
      <c r="OYI267" s="30"/>
      <c r="OYJ267" s="30"/>
      <c r="OYK267" s="30"/>
      <c r="OYL267" s="30"/>
      <c r="OYM267" s="30"/>
      <c r="OYN267" s="30"/>
      <c r="OYO267" s="30"/>
      <c r="OYP267" s="30"/>
      <c r="OYQ267" s="30"/>
      <c r="OYR267" s="30"/>
      <c r="OYS267" s="30"/>
      <c r="OYT267" s="30"/>
      <c r="OYU267" s="30"/>
      <c r="OYV267" s="30"/>
      <c r="OYW267" s="30"/>
      <c r="OYX267" s="30"/>
      <c r="OYY267" s="30"/>
      <c r="OYZ267" s="30"/>
      <c r="OZA267" s="30"/>
      <c r="OZB267" s="30"/>
      <c r="OZC267" s="30"/>
      <c r="OZD267" s="30"/>
      <c r="OZE267" s="30"/>
      <c r="OZF267" s="30"/>
      <c r="OZG267" s="30"/>
      <c r="OZH267" s="30"/>
      <c r="OZI267" s="30"/>
      <c r="OZJ267" s="30"/>
      <c r="OZK267" s="30"/>
      <c r="OZL267" s="30"/>
      <c r="OZM267" s="30"/>
      <c r="OZN267" s="30"/>
      <c r="OZO267" s="30"/>
      <c r="OZP267" s="30"/>
      <c r="OZQ267" s="30"/>
      <c r="OZR267" s="30"/>
      <c r="OZS267" s="30"/>
      <c r="OZT267" s="30"/>
      <c r="OZU267" s="30"/>
      <c r="OZV267" s="30"/>
      <c r="OZW267" s="30"/>
      <c r="OZX267" s="30"/>
      <c r="OZY267" s="30"/>
      <c r="OZZ267" s="30"/>
      <c r="PAA267" s="30"/>
      <c r="PAB267" s="30"/>
      <c r="PAC267" s="30"/>
      <c r="PAD267" s="30"/>
      <c r="PAE267" s="30"/>
      <c r="PAF267" s="30"/>
      <c r="PAG267" s="30"/>
      <c r="PAH267" s="30"/>
      <c r="PAI267" s="30"/>
      <c r="PAJ267" s="30"/>
      <c r="PAK267" s="30"/>
      <c r="PAL267" s="30"/>
      <c r="PAM267" s="30"/>
      <c r="PAN267" s="30"/>
      <c r="PAO267" s="30"/>
      <c r="PAP267" s="30"/>
      <c r="PAQ267" s="30"/>
      <c r="PAR267" s="30"/>
      <c r="PAS267" s="30"/>
      <c r="PAT267" s="30"/>
      <c r="PAU267" s="30"/>
      <c r="PAV267" s="30"/>
      <c r="PAW267" s="30"/>
      <c r="PAX267" s="30"/>
      <c r="PAY267" s="30"/>
      <c r="PAZ267" s="30"/>
      <c r="PBA267" s="30"/>
      <c r="PBB267" s="30"/>
      <c r="PBC267" s="30"/>
      <c r="PBD267" s="30"/>
      <c r="PBE267" s="30"/>
      <c r="PBF267" s="30"/>
      <c r="PBG267" s="30"/>
      <c r="PBH267" s="30"/>
      <c r="PBI267" s="30"/>
      <c r="PBJ267" s="30"/>
      <c r="PBK267" s="30"/>
      <c r="PBL267" s="30"/>
      <c r="PBM267" s="30"/>
      <c r="PBN267" s="30"/>
      <c r="PBO267" s="30"/>
      <c r="PBP267" s="30"/>
      <c r="PBQ267" s="30"/>
      <c r="PBR267" s="30"/>
      <c r="PBS267" s="30"/>
      <c r="PBT267" s="30"/>
      <c r="PBU267" s="30"/>
      <c r="PBV267" s="30"/>
      <c r="PBW267" s="30"/>
      <c r="PBX267" s="30"/>
      <c r="PBY267" s="30"/>
      <c r="PBZ267" s="30"/>
      <c r="PCA267" s="30"/>
      <c r="PCB267" s="30"/>
      <c r="PCC267" s="30"/>
      <c r="PCD267" s="30"/>
      <c r="PCE267" s="30"/>
      <c r="PCF267" s="30"/>
      <c r="PCG267" s="30"/>
      <c r="PCH267" s="30"/>
      <c r="PCI267" s="30"/>
      <c r="PCJ267" s="30"/>
      <c r="PCK267" s="30"/>
      <c r="PCL267" s="30"/>
      <c r="PCM267" s="30"/>
      <c r="PCN267" s="30"/>
      <c r="PCO267" s="30"/>
      <c r="PCP267" s="30"/>
      <c r="PCQ267" s="30"/>
      <c r="PCR267" s="30"/>
      <c r="PCS267" s="30"/>
      <c r="PCT267" s="30"/>
      <c r="PCU267" s="30"/>
      <c r="PCV267" s="30"/>
      <c r="PCW267" s="30"/>
      <c r="PCX267" s="30"/>
      <c r="PCY267" s="30"/>
      <c r="PCZ267" s="30"/>
      <c r="PDA267" s="30"/>
      <c r="PDB267" s="30"/>
      <c r="PDC267" s="30"/>
      <c r="PDD267" s="30"/>
      <c r="PDE267" s="30"/>
      <c r="PDF267" s="30"/>
      <c r="PDG267" s="30"/>
      <c r="PDH267" s="30"/>
      <c r="PDI267" s="30"/>
      <c r="PDJ267" s="30"/>
      <c r="PDK267" s="30"/>
      <c r="PDL267" s="30"/>
      <c r="PDM267" s="30"/>
      <c r="PDN267" s="30"/>
      <c r="PDO267" s="30"/>
      <c r="PDP267" s="30"/>
      <c r="PDQ267" s="30"/>
      <c r="PDR267" s="30"/>
      <c r="PDS267" s="30"/>
      <c r="PDT267" s="30"/>
      <c r="PDU267" s="30"/>
      <c r="PDV267" s="30"/>
      <c r="PDW267" s="30"/>
      <c r="PDX267" s="30"/>
      <c r="PDY267" s="30"/>
      <c r="PDZ267" s="30"/>
      <c r="PEA267" s="30"/>
      <c r="PEB267" s="30"/>
      <c r="PEC267" s="30"/>
      <c r="PED267" s="30"/>
      <c r="PEE267" s="30"/>
      <c r="PEF267" s="30"/>
      <c r="PEG267" s="30"/>
      <c r="PEH267" s="30"/>
      <c r="PEI267" s="30"/>
      <c r="PEJ267" s="30"/>
      <c r="PEK267" s="30"/>
      <c r="PEL267" s="30"/>
      <c r="PEM267" s="30"/>
      <c r="PEN267" s="30"/>
      <c r="PEO267" s="30"/>
      <c r="PEP267" s="30"/>
      <c r="PEQ267" s="30"/>
      <c r="PER267" s="30"/>
      <c r="PES267" s="30"/>
      <c r="PET267" s="30"/>
      <c r="PEU267" s="30"/>
      <c r="PEV267" s="30"/>
      <c r="PEW267" s="30"/>
      <c r="PEX267" s="30"/>
      <c r="PEY267" s="30"/>
      <c r="PEZ267" s="30"/>
      <c r="PFA267" s="30"/>
      <c r="PFB267" s="30"/>
      <c r="PFC267" s="30"/>
      <c r="PFD267" s="30"/>
      <c r="PFE267" s="30"/>
      <c r="PFF267" s="30"/>
      <c r="PFG267" s="30"/>
      <c r="PFH267" s="30"/>
      <c r="PFI267" s="30"/>
      <c r="PFJ267" s="30"/>
      <c r="PFK267" s="30"/>
      <c r="PFL267" s="30"/>
      <c r="PFM267" s="30"/>
      <c r="PFN267" s="30"/>
      <c r="PFO267" s="30"/>
      <c r="PFP267" s="30"/>
      <c r="PFQ267" s="30"/>
      <c r="PFR267" s="30"/>
      <c r="PFS267" s="30"/>
      <c r="PFT267" s="30"/>
      <c r="PFU267" s="30"/>
      <c r="PFV267" s="30"/>
      <c r="PFW267" s="30"/>
      <c r="PFX267" s="30"/>
      <c r="PFY267" s="30"/>
      <c r="PFZ267" s="30"/>
      <c r="PGA267" s="30"/>
      <c r="PGB267" s="30"/>
      <c r="PGC267" s="30"/>
      <c r="PGD267" s="30"/>
      <c r="PGE267" s="30"/>
      <c r="PGF267" s="30"/>
      <c r="PGG267" s="30"/>
      <c r="PGH267" s="30"/>
      <c r="PGI267" s="30"/>
      <c r="PGJ267" s="30"/>
      <c r="PGK267" s="30"/>
      <c r="PGL267" s="30"/>
      <c r="PGM267" s="30"/>
      <c r="PGN267" s="30"/>
      <c r="PGO267" s="30"/>
      <c r="PGP267" s="30"/>
      <c r="PGQ267" s="30"/>
      <c r="PGR267" s="30"/>
      <c r="PGS267" s="30"/>
      <c r="PGT267" s="30"/>
      <c r="PGU267" s="30"/>
      <c r="PGV267" s="30"/>
      <c r="PGW267" s="30"/>
      <c r="PGX267" s="30"/>
      <c r="PGY267" s="30"/>
      <c r="PGZ267" s="30"/>
      <c r="PHA267" s="30"/>
      <c r="PHB267" s="30"/>
      <c r="PHC267" s="30"/>
      <c r="PHD267" s="30"/>
      <c r="PHE267" s="30"/>
      <c r="PHF267" s="30"/>
      <c r="PHG267" s="30"/>
      <c r="PHH267" s="30"/>
      <c r="PHI267" s="30"/>
      <c r="PHJ267" s="30"/>
      <c r="PHK267" s="30"/>
      <c r="PHL267" s="30"/>
      <c r="PHM267" s="30"/>
      <c r="PHN267" s="30"/>
      <c r="PHO267" s="30"/>
      <c r="PHP267" s="30"/>
      <c r="PHQ267" s="30"/>
      <c r="PHR267" s="30"/>
      <c r="PHS267" s="30"/>
      <c r="PHT267" s="30"/>
      <c r="PHU267" s="30"/>
      <c r="PHV267" s="30"/>
      <c r="PHW267" s="30"/>
      <c r="PHX267" s="30"/>
      <c r="PHY267" s="30"/>
      <c r="PHZ267" s="30"/>
      <c r="PIA267" s="30"/>
      <c r="PIB267" s="30"/>
      <c r="PIC267" s="30"/>
      <c r="PID267" s="30"/>
      <c r="PIE267" s="30"/>
      <c r="PIF267" s="30"/>
      <c r="PIG267" s="30"/>
      <c r="PIH267" s="30"/>
      <c r="PII267" s="30"/>
      <c r="PIJ267" s="30"/>
      <c r="PIK267" s="30"/>
      <c r="PIL267" s="30"/>
      <c r="PIM267" s="30"/>
      <c r="PIN267" s="30"/>
      <c r="PIO267" s="30"/>
      <c r="PIP267" s="30"/>
      <c r="PIQ267" s="30"/>
      <c r="PIR267" s="30"/>
      <c r="PIS267" s="30"/>
      <c r="PIT267" s="30"/>
      <c r="PIU267" s="30"/>
      <c r="PIV267" s="30"/>
      <c r="PIW267" s="30"/>
      <c r="PIX267" s="30"/>
      <c r="PIY267" s="30"/>
      <c r="PIZ267" s="30"/>
      <c r="PJA267" s="30"/>
      <c r="PJB267" s="30"/>
      <c r="PJC267" s="30"/>
      <c r="PJD267" s="30"/>
      <c r="PJE267" s="30"/>
      <c r="PJF267" s="30"/>
      <c r="PJG267" s="30"/>
      <c r="PJH267" s="30"/>
      <c r="PJI267" s="30"/>
      <c r="PJJ267" s="30"/>
      <c r="PJK267" s="30"/>
      <c r="PJL267" s="30"/>
      <c r="PJM267" s="30"/>
      <c r="PJN267" s="30"/>
      <c r="PJO267" s="30"/>
      <c r="PJP267" s="30"/>
      <c r="PJQ267" s="30"/>
      <c r="PJR267" s="30"/>
      <c r="PJS267" s="30"/>
      <c r="PJT267" s="30"/>
      <c r="PJU267" s="30"/>
      <c r="PJV267" s="30"/>
      <c r="PJW267" s="30"/>
      <c r="PJX267" s="30"/>
      <c r="PJY267" s="30"/>
      <c r="PJZ267" s="30"/>
      <c r="PKA267" s="30"/>
      <c r="PKB267" s="30"/>
      <c r="PKC267" s="30"/>
      <c r="PKD267" s="30"/>
      <c r="PKE267" s="30"/>
      <c r="PKF267" s="30"/>
      <c r="PKG267" s="30"/>
      <c r="PKH267" s="30"/>
      <c r="PKI267" s="30"/>
      <c r="PKJ267" s="30"/>
      <c r="PKK267" s="30"/>
      <c r="PKL267" s="30"/>
      <c r="PKM267" s="30"/>
      <c r="PKN267" s="30"/>
      <c r="PKO267" s="30"/>
      <c r="PKP267" s="30"/>
      <c r="PKQ267" s="30"/>
      <c r="PKR267" s="30"/>
      <c r="PKS267" s="30"/>
      <c r="PKT267" s="30"/>
      <c r="PKU267" s="30"/>
      <c r="PKV267" s="30"/>
      <c r="PKW267" s="30"/>
      <c r="PKX267" s="30"/>
      <c r="PKY267" s="30"/>
      <c r="PKZ267" s="30"/>
      <c r="PLA267" s="30"/>
      <c r="PLB267" s="30"/>
      <c r="PLC267" s="30"/>
      <c r="PLD267" s="30"/>
      <c r="PLE267" s="30"/>
      <c r="PLF267" s="30"/>
      <c r="PLG267" s="30"/>
      <c r="PLH267" s="30"/>
      <c r="PLI267" s="30"/>
      <c r="PLJ267" s="30"/>
      <c r="PLK267" s="30"/>
      <c r="PLL267" s="30"/>
      <c r="PLM267" s="30"/>
      <c r="PLN267" s="30"/>
      <c r="PLO267" s="30"/>
      <c r="PLP267" s="30"/>
      <c r="PLQ267" s="30"/>
      <c r="PLR267" s="30"/>
      <c r="PLS267" s="30"/>
      <c r="PLT267" s="30"/>
      <c r="PLU267" s="30"/>
      <c r="PLV267" s="30"/>
      <c r="PLW267" s="30"/>
      <c r="PLX267" s="30"/>
      <c r="PLY267" s="30"/>
      <c r="PLZ267" s="30"/>
      <c r="PMA267" s="30"/>
      <c r="PMB267" s="30"/>
      <c r="PMC267" s="30"/>
      <c r="PMD267" s="30"/>
      <c r="PME267" s="30"/>
      <c r="PMF267" s="30"/>
      <c r="PMG267" s="30"/>
      <c r="PMH267" s="30"/>
      <c r="PMI267" s="30"/>
      <c r="PMJ267" s="30"/>
      <c r="PMK267" s="30"/>
      <c r="PML267" s="30"/>
      <c r="PMM267" s="30"/>
      <c r="PMN267" s="30"/>
      <c r="PMO267" s="30"/>
      <c r="PMP267" s="30"/>
      <c r="PMQ267" s="30"/>
      <c r="PMR267" s="30"/>
      <c r="PMS267" s="30"/>
      <c r="PMT267" s="30"/>
      <c r="PMU267" s="30"/>
      <c r="PMV267" s="30"/>
      <c r="PMW267" s="30"/>
      <c r="PMX267" s="30"/>
      <c r="PMY267" s="30"/>
      <c r="PMZ267" s="30"/>
      <c r="PNA267" s="30"/>
      <c r="PNB267" s="30"/>
      <c r="PNC267" s="30"/>
      <c r="PND267" s="30"/>
      <c r="PNE267" s="30"/>
      <c r="PNF267" s="30"/>
      <c r="PNG267" s="30"/>
      <c r="PNH267" s="30"/>
      <c r="PNI267" s="30"/>
      <c r="PNJ267" s="30"/>
      <c r="PNK267" s="30"/>
      <c r="PNL267" s="30"/>
      <c r="PNM267" s="30"/>
      <c r="PNN267" s="30"/>
      <c r="PNO267" s="30"/>
      <c r="PNP267" s="30"/>
      <c r="PNQ267" s="30"/>
      <c r="PNR267" s="30"/>
      <c r="PNS267" s="30"/>
      <c r="PNT267" s="30"/>
      <c r="PNU267" s="30"/>
      <c r="PNV267" s="30"/>
      <c r="PNW267" s="30"/>
      <c r="PNX267" s="30"/>
      <c r="PNY267" s="30"/>
      <c r="PNZ267" s="30"/>
      <c r="POA267" s="30"/>
      <c r="POB267" s="30"/>
      <c r="POC267" s="30"/>
      <c r="POD267" s="30"/>
      <c r="POE267" s="30"/>
      <c r="POF267" s="30"/>
      <c r="POG267" s="30"/>
      <c r="POH267" s="30"/>
      <c r="POI267" s="30"/>
      <c r="POJ267" s="30"/>
      <c r="POK267" s="30"/>
      <c r="POL267" s="30"/>
      <c r="POM267" s="30"/>
      <c r="PON267" s="30"/>
      <c r="POO267" s="30"/>
      <c r="POP267" s="30"/>
      <c r="POQ267" s="30"/>
      <c r="POR267" s="30"/>
      <c r="POS267" s="30"/>
      <c r="POT267" s="30"/>
      <c r="POU267" s="30"/>
      <c r="POV267" s="30"/>
      <c r="POW267" s="30"/>
      <c r="POX267" s="30"/>
      <c r="POY267" s="30"/>
      <c r="POZ267" s="30"/>
      <c r="PPA267" s="30"/>
      <c r="PPB267" s="30"/>
      <c r="PPC267" s="30"/>
      <c r="PPD267" s="30"/>
      <c r="PPE267" s="30"/>
      <c r="PPF267" s="30"/>
      <c r="PPG267" s="30"/>
      <c r="PPH267" s="30"/>
      <c r="PPI267" s="30"/>
      <c r="PPJ267" s="30"/>
      <c r="PPK267" s="30"/>
      <c r="PPL267" s="30"/>
      <c r="PPM267" s="30"/>
      <c r="PPN267" s="30"/>
      <c r="PPO267" s="30"/>
      <c r="PPP267" s="30"/>
      <c r="PPQ267" s="30"/>
      <c r="PPR267" s="30"/>
      <c r="PPS267" s="30"/>
      <c r="PPT267" s="30"/>
      <c r="PPU267" s="30"/>
      <c r="PPV267" s="30"/>
      <c r="PPW267" s="30"/>
      <c r="PPX267" s="30"/>
      <c r="PPY267" s="30"/>
      <c r="PPZ267" s="30"/>
      <c r="PQA267" s="30"/>
      <c r="PQB267" s="30"/>
      <c r="PQC267" s="30"/>
      <c r="PQD267" s="30"/>
      <c r="PQE267" s="30"/>
      <c r="PQF267" s="30"/>
      <c r="PQG267" s="30"/>
      <c r="PQH267" s="30"/>
      <c r="PQI267" s="30"/>
      <c r="PQJ267" s="30"/>
      <c r="PQK267" s="30"/>
      <c r="PQL267" s="30"/>
      <c r="PQM267" s="30"/>
      <c r="PQN267" s="30"/>
      <c r="PQO267" s="30"/>
      <c r="PQP267" s="30"/>
      <c r="PQQ267" s="30"/>
      <c r="PQR267" s="30"/>
      <c r="PQS267" s="30"/>
      <c r="PQT267" s="30"/>
      <c r="PQU267" s="30"/>
      <c r="PQV267" s="30"/>
      <c r="PQW267" s="30"/>
      <c r="PQX267" s="30"/>
      <c r="PQY267" s="30"/>
      <c r="PQZ267" s="30"/>
      <c r="PRA267" s="30"/>
      <c r="PRB267" s="30"/>
      <c r="PRC267" s="30"/>
      <c r="PRD267" s="30"/>
      <c r="PRE267" s="30"/>
      <c r="PRF267" s="30"/>
      <c r="PRG267" s="30"/>
      <c r="PRH267" s="30"/>
      <c r="PRI267" s="30"/>
      <c r="PRJ267" s="30"/>
      <c r="PRK267" s="30"/>
      <c r="PRL267" s="30"/>
      <c r="PRM267" s="30"/>
      <c r="PRN267" s="30"/>
      <c r="PRO267" s="30"/>
      <c r="PRP267" s="30"/>
      <c r="PRQ267" s="30"/>
      <c r="PRR267" s="30"/>
      <c r="PRS267" s="30"/>
      <c r="PRT267" s="30"/>
      <c r="PRU267" s="30"/>
      <c r="PRV267" s="30"/>
      <c r="PRW267" s="30"/>
      <c r="PRX267" s="30"/>
      <c r="PRY267" s="30"/>
      <c r="PRZ267" s="30"/>
      <c r="PSA267" s="30"/>
      <c r="PSB267" s="30"/>
      <c r="PSC267" s="30"/>
      <c r="PSD267" s="30"/>
      <c r="PSE267" s="30"/>
      <c r="PSF267" s="30"/>
      <c r="PSG267" s="30"/>
      <c r="PSH267" s="30"/>
      <c r="PSI267" s="30"/>
      <c r="PSJ267" s="30"/>
      <c r="PSK267" s="30"/>
      <c r="PSL267" s="30"/>
      <c r="PSM267" s="30"/>
      <c r="PSN267" s="30"/>
      <c r="PSO267" s="30"/>
      <c r="PSP267" s="30"/>
      <c r="PSQ267" s="30"/>
      <c r="PSR267" s="30"/>
      <c r="PSS267" s="30"/>
      <c r="PST267" s="30"/>
      <c r="PSU267" s="30"/>
      <c r="PSV267" s="30"/>
      <c r="PSW267" s="30"/>
      <c r="PSX267" s="30"/>
      <c r="PSY267" s="30"/>
      <c r="PSZ267" s="30"/>
      <c r="PTA267" s="30"/>
      <c r="PTB267" s="30"/>
      <c r="PTC267" s="30"/>
      <c r="PTD267" s="30"/>
      <c r="PTE267" s="30"/>
      <c r="PTF267" s="30"/>
      <c r="PTG267" s="30"/>
      <c r="PTH267" s="30"/>
      <c r="PTI267" s="30"/>
      <c r="PTJ267" s="30"/>
      <c r="PTK267" s="30"/>
      <c r="PTL267" s="30"/>
      <c r="PTM267" s="30"/>
      <c r="PTN267" s="30"/>
      <c r="PTO267" s="30"/>
      <c r="PTP267" s="30"/>
      <c r="PTQ267" s="30"/>
      <c r="PTR267" s="30"/>
      <c r="PTS267" s="30"/>
      <c r="PTT267" s="30"/>
      <c r="PTU267" s="30"/>
      <c r="PTV267" s="30"/>
      <c r="PTW267" s="30"/>
      <c r="PTX267" s="30"/>
      <c r="PTY267" s="30"/>
      <c r="PTZ267" s="30"/>
      <c r="PUA267" s="30"/>
      <c r="PUB267" s="30"/>
      <c r="PUC267" s="30"/>
      <c r="PUD267" s="30"/>
      <c r="PUE267" s="30"/>
      <c r="PUF267" s="30"/>
      <c r="PUG267" s="30"/>
      <c r="PUH267" s="30"/>
      <c r="PUI267" s="30"/>
      <c r="PUJ267" s="30"/>
      <c r="PUK267" s="30"/>
      <c r="PUL267" s="30"/>
      <c r="PUM267" s="30"/>
      <c r="PUN267" s="30"/>
      <c r="PUO267" s="30"/>
      <c r="PUP267" s="30"/>
      <c r="PUQ267" s="30"/>
      <c r="PUR267" s="30"/>
      <c r="PUS267" s="30"/>
      <c r="PUT267" s="30"/>
      <c r="PUU267" s="30"/>
      <c r="PUV267" s="30"/>
      <c r="PUW267" s="30"/>
      <c r="PUX267" s="30"/>
      <c r="PUY267" s="30"/>
      <c r="PUZ267" s="30"/>
      <c r="PVA267" s="30"/>
      <c r="PVB267" s="30"/>
      <c r="PVC267" s="30"/>
      <c r="PVD267" s="30"/>
      <c r="PVE267" s="30"/>
      <c r="PVF267" s="30"/>
      <c r="PVG267" s="30"/>
      <c r="PVH267" s="30"/>
      <c r="PVI267" s="30"/>
      <c r="PVJ267" s="30"/>
      <c r="PVK267" s="30"/>
      <c r="PVL267" s="30"/>
      <c r="PVM267" s="30"/>
      <c r="PVN267" s="30"/>
      <c r="PVO267" s="30"/>
      <c r="PVP267" s="30"/>
      <c r="PVQ267" s="30"/>
      <c r="PVR267" s="30"/>
      <c r="PVS267" s="30"/>
      <c r="PVT267" s="30"/>
      <c r="PVU267" s="30"/>
      <c r="PVV267" s="30"/>
      <c r="PVW267" s="30"/>
      <c r="PVX267" s="30"/>
      <c r="PVY267" s="30"/>
      <c r="PVZ267" s="30"/>
      <c r="PWA267" s="30"/>
      <c r="PWB267" s="30"/>
      <c r="PWC267" s="30"/>
      <c r="PWD267" s="30"/>
      <c r="PWE267" s="30"/>
      <c r="PWF267" s="30"/>
      <c r="PWG267" s="30"/>
      <c r="PWH267" s="30"/>
      <c r="PWI267" s="30"/>
      <c r="PWJ267" s="30"/>
      <c r="PWK267" s="30"/>
      <c r="PWL267" s="30"/>
      <c r="PWM267" s="30"/>
      <c r="PWN267" s="30"/>
      <c r="PWO267" s="30"/>
      <c r="PWP267" s="30"/>
      <c r="PWQ267" s="30"/>
      <c r="PWR267" s="30"/>
      <c r="PWS267" s="30"/>
      <c r="PWT267" s="30"/>
      <c r="PWU267" s="30"/>
      <c r="PWV267" s="30"/>
      <c r="PWW267" s="30"/>
      <c r="PWX267" s="30"/>
      <c r="PWY267" s="30"/>
      <c r="PWZ267" s="30"/>
      <c r="PXA267" s="30"/>
      <c r="PXB267" s="30"/>
      <c r="PXC267" s="30"/>
      <c r="PXD267" s="30"/>
      <c r="PXE267" s="30"/>
      <c r="PXF267" s="30"/>
      <c r="PXG267" s="30"/>
      <c r="PXH267" s="30"/>
      <c r="PXI267" s="30"/>
      <c r="PXJ267" s="30"/>
      <c r="PXK267" s="30"/>
      <c r="PXL267" s="30"/>
      <c r="PXM267" s="30"/>
      <c r="PXN267" s="30"/>
      <c r="PXO267" s="30"/>
      <c r="PXP267" s="30"/>
      <c r="PXQ267" s="30"/>
      <c r="PXR267" s="30"/>
      <c r="PXS267" s="30"/>
      <c r="PXT267" s="30"/>
      <c r="PXU267" s="30"/>
      <c r="PXV267" s="30"/>
      <c r="PXW267" s="30"/>
      <c r="PXX267" s="30"/>
      <c r="PXY267" s="30"/>
      <c r="PXZ267" s="30"/>
      <c r="PYA267" s="30"/>
      <c r="PYB267" s="30"/>
      <c r="PYC267" s="30"/>
      <c r="PYD267" s="30"/>
      <c r="PYE267" s="30"/>
      <c r="PYF267" s="30"/>
      <c r="PYG267" s="30"/>
      <c r="PYH267" s="30"/>
      <c r="PYI267" s="30"/>
      <c r="PYJ267" s="30"/>
      <c r="PYK267" s="30"/>
      <c r="PYL267" s="30"/>
      <c r="PYM267" s="30"/>
      <c r="PYN267" s="30"/>
      <c r="PYO267" s="30"/>
      <c r="PYP267" s="30"/>
      <c r="PYQ267" s="30"/>
      <c r="PYR267" s="30"/>
      <c r="PYS267" s="30"/>
      <c r="PYT267" s="30"/>
      <c r="PYU267" s="30"/>
      <c r="PYV267" s="30"/>
      <c r="PYW267" s="30"/>
      <c r="PYX267" s="30"/>
      <c r="PYY267" s="30"/>
      <c r="PYZ267" s="30"/>
      <c r="PZA267" s="30"/>
      <c r="PZB267" s="30"/>
      <c r="PZC267" s="30"/>
      <c r="PZD267" s="30"/>
      <c r="PZE267" s="30"/>
      <c r="PZF267" s="30"/>
      <c r="PZG267" s="30"/>
      <c r="PZH267" s="30"/>
      <c r="PZI267" s="30"/>
      <c r="PZJ267" s="30"/>
      <c r="PZK267" s="30"/>
      <c r="PZL267" s="30"/>
      <c r="PZM267" s="30"/>
      <c r="PZN267" s="30"/>
      <c r="PZO267" s="30"/>
      <c r="PZP267" s="30"/>
      <c r="PZQ267" s="30"/>
      <c r="PZR267" s="30"/>
      <c r="PZS267" s="30"/>
      <c r="PZT267" s="30"/>
      <c r="PZU267" s="30"/>
      <c r="PZV267" s="30"/>
      <c r="PZW267" s="30"/>
      <c r="PZX267" s="30"/>
      <c r="PZY267" s="30"/>
      <c r="PZZ267" s="30"/>
      <c r="QAA267" s="30"/>
      <c r="QAB267" s="30"/>
      <c r="QAC267" s="30"/>
      <c r="QAD267" s="30"/>
      <c r="QAE267" s="30"/>
      <c r="QAF267" s="30"/>
      <c r="QAG267" s="30"/>
      <c r="QAH267" s="30"/>
      <c r="QAI267" s="30"/>
      <c r="QAJ267" s="30"/>
      <c r="QAK267" s="30"/>
      <c r="QAL267" s="30"/>
      <c r="QAM267" s="30"/>
      <c r="QAN267" s="30"/>
      <c r="QAO267" s="30"/>
      <c r="QAP267" s="30"/>
      <c r="QAQ267" s="30"/>
      <c r="QAR267" s="30"/>
      <c r="QAS267" s="30"/>
      <c r="QAT267" s="30"/>
      <c r="QAU267" s="30"/>
      <c r="QAV267" s="30"/>
      <c r="QAW267" s="30"/>
      <c r="QAX267" s="30"/>
      <c r="QAY267" s="30"/>
      <c r="QAZ267" s="30"/>
      <c r="QBA267" s="30"/>
      <c r="QBB267" s="30"/>
      <c r="QBC267" s="30"/>
      <c r="QBD267" s="30"/>
      <c r="QBE267" s="30"/>
      <c r="QBF267" s="30"/>
      <c r="QBG267" s="30"/>
      <c r="QBH267" s="30"/>
      <c r="QBI267" s="30"/>
      <c r="QBJ267" s="30"/>
      <c r="QBK267" s="30"/>
      <c r="QBL267" s="30"/>
      <c r="QBM267" s="30"/>
      <c r="QBN267" s="30"/>
      <c r="QBO267" s="30"/>
      <c r="QBP267" s="30"/>
      <c r="QBQ267" s="30"/>
      <c r="QBR267" s="30"/>
      <c r="QBS267" s="30"/>
      <c r="QBT267" s="30"/>
      <c r="QBU267" s="30"/>
      <c r="QBV267" s="30"/>
      <c r="QBW267" s="30"/>
      <c r="QBX267" s="30"/>
      <c r="QBY267" s="30"/>
      <c r="QBZ267" s="30"/>
      <c r="QCA267" s="30"/>
      <c r="QCB267" s="30"/>
      <c r="QCC267" s="30"/>
      <c r="QCD267" s="30"/>
      <c r="QCE267" s="30"/>
      <c r="QCF267" s="30"/>
      <c r="QCG267" s="30"/>
      <c r="QCH267" s="30"/>
      <c r="QCI267" s="30"/>
      <c r="QCJ267" s="30"/>
      <c r="QCK267" s="30"/>
      <c r="QCL267" s="30"/>
      <c r="QCM267" s="30"/>
      <c r="QCN267" s="30"/>
      <c r="QCO267" s="30"/>
      <c r="QCP267" s="30"/>
      <c r="QCQ267" s="30"/>
      <c r="QCR267" s="30"/>
      <c r="QCS267" s="30"/>
      <c r="QCT267" s="30"/>
      <c r="QCU267" s="30"/>
      <c r="QCV267" s="30"/>
      <c r="QCW267" s="30"/>
      <c r="QCX267" s="30"/>
      <c r="QCY267" s="30"/>
      <c r="QCZ267" s="30"/>
      <c r="QDA267" s="30"/>
      <c r="QDB267" s="30"/>
      <c r="QDC267" s="30"/>
      <c r="QDD267" s="30"/>
      <c r="QDE267" s="30"/>
      <c r="QDF267" s="30"/>
      <c r="QDG267" s="30"/>
      <c r="QDH267" s="30"/>
      <c r="QDI267" s="30"/>
      <c r="QDJ267" s="30"/>
      <c r="QDK267" s="30"/>
      <c r="QDL267" s="30"/>
      <c r="QDM267" s="30"/>
      <c r="QDN267" s="30"/>
      <c r="QDO267" s="30"/>
      <c r="QDP267" s="30"/>
      <c r="QDQ267" s="30"/>
      <c r="QDR267" s="30"/>
      <c r="QDS267" s="30"/>
      <c r="QDT267" s="30"/>
      <c r="QDU267" s="30"/>
      <c r="QDV267" s="30"/>
      <c r="QDW267" s="30"/>
      <c r="QDX267" s="30"/>
      <c r="QDY267" s="30"/>
      <c r="QDZ267" s="30"/>
      <c r="QEA267" s="30"/>
      <c r="QEB267" s="30"/>
      <c r="QEC267" s="30"/>
      <c r="QED267" s="30"/>
      <c r="QEE267" s="30"/>
      <c r="QEF267" s="30"/>
      <c r="QEG267" s="30"/>
      <c r="QEH267" s="30"/>
      <c r="QEI267" s="30"/>
      <c r="QEJ267" s="30"/>
      <c r="QEK267" s="30"/>
      <c r="QEL267" s="30"/>
      <c r="QEM267" s="30"/>
      <c r="QEN267" s="30"/>
      <c r="QEO267" s="30"/>
      <c r="QEP267" s="30"/>
      <c r="QEQ267" s="30"/>
      <c r="QER267" s="30"/>
      <c r="QES267" s="30"/>
      <c r="QET267" s="30"/>
      <c r="QEU267" s="30"/>
      <c r="QEV267" s="30"/>
      <c r="QEW267" s="30"/>
      <c r="QEX267" s="30"/>
      <c r="QEY267" s="30"/>
      <c r="QEZ267" s="30"/>
      <c r="QFA267" s="30"/>
      <c r="QFB267" s="30"/>
      <c r="QFC267" s="30"/>
      <c r="QFD267" s="30"/>
      <c r="QFE267" s="30"/>
      <c r="QFF267" s="30"/>
      <c r="QFG267" s="30"/>
      <c r="QFH267" s="30"/>
      <c r="QFI267" s="30"/>
      <c r="QFJ267" s="30"/>
      <c r="QFK267" s="30"/>
      <c r="QFL267" s="30"/>
      <c r="QFM267" s="30"/>
      <c r="QFN267" s="30"/>
      <c r="QFO267" s="30"/>
      <c r="QFP267" s="30"/>
      <c r="QFQ267" s="30"/>
      <c r="QFR267" s="30"/>
      <c r="QFS267" s="30"/>
      <c r="QFT267" s="30"/>
      <c r="QFU267" s="30"/>
      <c r="QFV267" s="30"/>
      <c r="QFW267" s="30"/>
      <c r="QFX267" s="30"/>
      <c r="QFY267" s="30"/>
      <c r="QFZ267" s="30"/>
      <c r="QGA267" s="30"/>
      <c r="QGB267" s="30"/>
      <c r="QGC267" s="30"/>
      <c r="QGD267" s="30"/>
      <c r="QGE267" s="30"/>
      <c r="QGF267" s="30"/>
      <c r="QGG267" s="30"/>
      <c r="QGH267" s="30"/>
      <c r="QGI267" s="30"/>
      <c r="QGJ267" s="30"/>
      <c r="QGK267" s="30"/>
      <c r="QGL267" s="30"/>
      <c r="QGM267" s="30"/>
      <c r="QGN267" s="30"/>
      <c r="QGO267" s="30"/>
      <c r="QGP267" s="30"/>
      <c r="QGQ267" s="30"/>
      <c r="QGR267" s="30"/>
      <c r="QGS267" s="30"/>
      <c r="QGT267" s="30"/>
      <c r="QGU267" s="30"/>
      <c r="QGV267" s="30"/>
      <c r="QGW267" s="30"/>
      <c r="QGX267" s="30"/>
      <c r="QGY267" s="30"/>
      <c r="QGZ267" s="30"/>
      <c r="QHA267" s="30"/>
      <c r="QHB267" s="30"/>
      <c r="QHC267" s="30"/>
      <c r="QHD267" s="30"/>
      <c r="QHE267" s="30"/>
      <c r="QHF267" s="30"/>
      <c r="QHG267" s="30"/>
      <c r="QHH267" s="30"/>
      <c r="QHI267" s="30"/>
      <c r="QHJ267" s="30"/>
      <c r="QHK267" s="30"/>
      <c r="QHL267" s="30"/>
      <c r="QHM267" s="30"/>
      <c r="QHN267" s="30"/>
      <c r="QHO267" s="30"/>
      <c r="QHP267" s="30"/>
      <c r="QHQ267" s="30"/>
      <c r="QHR267" s="30"/>
      <c r="QHS267" s="30"/>
      <c r="QHT267" s="30"/>
      <c r="QHU267" s="30"/>
      <c r="QHV267" s="30"/>
      <c r="QHW267" s="30"/>
      <c r="QHX267" s="30"/>
      <c r="QHY267" s="30"/>
      <c r="QHZ267" s="30"/>
      <c r="QIA267" s="30"/>
      <c r="QIB267" s="30"/>
      <c r="QIC267" s="30"/>
      <c r="QID267" s="30"/>
      <c r="QIE267" s="30"/>
      <c r="QIF267" s="30"/>
      <c r="QIG267" s="30"/>
      <c r="QIH267" s="30"/>
      <c r="QII267" s="30"/>
      <c r="QIJ267" s="30"/>
      <c r="QIK267" s="30"/>
      <c r="QIL267" s="30"/>
      <c r="QIM267" s="30"/>
      <c r="QIN267" s="30"/>
      <c r="QIO267" s="30"/>
      <c r="QIP267" s="30"/>
      <c r="QIQ267" s="30"/>
      <c r="QIR267" s="30"/>
      <c r="QIS267" s="30"/>
      <c r="QIT267" s="30"/>
      <c r="QIU267" s="30"/>
      <c r="QIV267" s="30"/>
      <c r="QIW267" s="30"/>
      <c r="QIX267" s="30"/>
      <c r="QIY267" s="30"/>
      <c r="QIZ267" s="30"/>
      <c r="QJA267" s="30"/>
      <c r="QJB267" s="30"/>
      <c r="QJC267" s="30"/>
      <c r="QJD267" s="30"/>
      <c r="QJE267" s="30"/>
      <c r="QJF267" s="30"/>
      <c r="QJG267" s="30"/>
      <c r="QJH267" s="30"/>
      <c r="QJI267" s="30"/>
      <c r="QJJ267" s="30"/>
      <c r="QJK267" s="30"/>
      <c r="QJL267" s="30"/>
      <c r="QJM267" s="30"/>
      <c r="QJN267" s="30"/>
      <c r="QJO267" s="30"/>
      <c r="QJP267" s="30"/>
      <c r="QJQ267" s="30"/>
      <c r="QJR267" s="30"/>
      <c r="QJS267" s="30"/>
      <c r="QJT267" s="30"/>
      <c r="QJU267" s="30"/>
      <c r="QJV267" s="30"/>
      <c r="QJW267" s="30"/>
      <c r="QJX267" s="30"/>
      <c r="QJY267" s="30"/>
      <c r="QJZ267" s="30"/>
      <c r="QKA267" s="30"/>
      <c r="QKB267" s="30"/>
      <c r="QKC267" s="30"/>
      <c r="QKD267" s="30"/>
      <c r="QKE267" s="30"/>
      <c r="QKF267" s="30"/>
      <c r="QKG267" s="30"/>
      <c r="QKH267" s="30"/>
      <c r="QKI267" s="30"/>
      <c r="QKJ267" s="30"/>
      <c r="QKK267" s="30"/>
      <c r="QKL267" s="30"/>
      <c r="QKM267" s="30"/>
      <c r="QKN267" s="30"/>
      <c r="QKO267" s="30"/>
      <c r="QKP267" s="30"/>
      <c r="QKQ267" s="30"/>
      <c r="QKR267" s="30"/>
      <c r="QKS267" s="30"/>
      <c r="QKT267" s="30"/>
      <c r="QKU267" s="30"/>
      <c r="QKV267" s="30"/>
      <c r="QKW267" s="30"/>
      <c r="QKX267" s="30"/>
      <c r="QKY267" s="30"/>
      <c r="QKZ267" s="30"/>
      <c r="QLA267" s="30"/>
      <c r="QLB267" s="30"/>
      <c r="QLC267" s="30"/>
      <c r="QLD267" s="30"/>
      <c r="QLE267" s="30"/>
      <c r="QLF267" s="30"/>
      <c r="QLG267" s="30"/>
      <c r="QLH267" s="30"/>
      <c r="QLI267" s="30"/>
      <c r="QLJ267" s="30"/>
      <c r="QLK267" s="30"/>
      <c r="QLL267" s="30"/>
      <c r="QLM267" s="30"/>
      <c r="QLN267" s="30"/>
      <c r="QLO267" s="30"/>
      <c r="QLP267" s="30"/>
      <c r="QLQ267" s="30"/>
      <c r="QLR267" s="30"/>
      <c r="QLS267" s="30"/>
      <c r="QLT267" s="30"/>
      <c r="QLU267" s="30"/>
      <c r="QLV267" s="30"/>
      <c r="QLW267" s="30"/>
      <c r="QLX267" s="30"/>
      <c r="QLY267" s="30"/>
      <c r="QLZ267" s="30"/>
      <c r="QMA267" s="30"/>
      <c r="QMB267" s="30"/>
      <c r="QMC267" s="30"/>
      <c r="QMD267" s="30"/>
      <c r="QME267" s="30"/>
      <c r="QMF267" s="30"/>
      <c r="QMG267" s="30"/>
      <c r="QMH267" s="30"/>
      <c r="QMI267" s="30"/>
      <c r="QMJ267" s="30"/>
      <c r="QMK267" s="30"/>
      <c r="QML267" s="30"/>
      <c r="QMM267" s="30"/>
      <c r="QMN267" s="30"/>
      <c r="QMO267" s="30"/>
      <c r="QMP267" s="30"/>
      <c r="QMQ267" s="30"/>
      <c r="QMR267" s="30"/>
      <c r="QMS267" s="30"/>
      <c r="QMT267" s="30"/>
      <c r="QMU267" s="30"/>
      <c r="QMV267" s="30"/>
      <c r="QMW267" s="30"/>
      <c r="QMX267" s="30"/>
      <c r="QMY267" s="30"/>
      <c r="QMZ267" s="30"/>
      <c r="QNA267" s="30"/>
      <c r="QNB267" s="30"/>
      <c r="QNC267" s="30"/>
      <c r="QND267" s="30"/>
      <c r="QNE267" s="30"/>
      <c r="QNF267" s="30"/>
      <c r="QNG267" s="30"/>
      <c r="QNH267" s="30"/>
      <c r="QNI267" s="30"/>
      <c r="QNJ267" s="30"/>
      <c r="QNK267" s="30"/>
      <c r="QNL267" s="30"/>
      <c r="QNM267" s="30"/>
      <c r="QNN267" s="30"/>
      <c r="QNO267" s="30"/>
      <c r="QNP267" s="30"/>
      <c r="QNQ267" s="30"/>
      <c r="QNR267" s="30"/>
      <c r="QNS267" s="30"/>
      <c r="QNT267" s="30"/>
      <c r="QNU267" s="30"/>
      <c r="QNV267" s="30"/>
      <c r="QNW267" s="30"/>
      <c r="QNX267" s="30"/>
      <c r="QNY267" s="30"/>
      <c r="QNZ267" s="30"/>
      <c r="QOA267" s="30"/>
      <c r="QOB267" s="30"/>
      <c r="QOC267" s="30"/>
      <c r="QOD267" s="30"/>
      <c r="QOE267" s="30"/>
      <c r="QOF267" s="30"/>
      <c r="QOG267" s="30"/>
      <c r="QOH267" s="30"/>
      <c r="QOI267" s="30"/>
      <c r="QOJ267" s="30"/>
      <c r="QOK267" s="30"/>
      <c r="QOL267" s="30"/>
      <c r="QOM267" s="30"/>
      <c r="QON267" s="30"/>
      <c r="QOO267" s="30"/>
      <c r="QOP267" s="30"/>
      <c r="QOQ267" s="30"/>
      <c r="QOR267" s="30"/>
      <c r="QOS267" s="30"/>
      <c r="QOT267" s="30"/>
      <c r="QOU267" s="30"/>
      <c r="QOV267" s="30"/>
      <c r="QOW267" s="30"/>
      <c r="QOX267" s="30"/>
      <c r="QOY267" s="30"/>
      <c r="QOZ267" s="30"/>
      <c r="QPA267" s="30"/>
      <c r="QPB267" s="30"/>
      <c r="QPC267" s="30"/>
      <c r="QPD267" s="30"/>
      <c r="QPE267" s="30"/>
      <c r="QPF267" s="30"/>
      <c r="QPG267" s="30"/>
      <c r="QPH267" s="30"/>
      <c r="QPI267" s="30"/>
      <c r="QPJ267" s="30"/>
      <c r="QPK267" s="30"/>
      <c r="QPL267" s="30"/>
      <c r="QPM267" s="30"/>
      <c r="QPN267" s="30"/>
      <c r="QPO267" s="30"/>
      <c r="QPP267" s="30"/>
      <c r="QPQ267" s="30"/>
      <c r="QPR267" s="30"/>
      <c r="QPS267" s="30"/>
      <c r="QPT267" s="30"/>
      <c r="QPU267" s="30"/>
      <c r="QPV267" s="30"/>
      <c r="QPW267" s="30"/>
      <c r="QPX267" s="30"/>
      <c r="QPY267" s="30"/>
      <c r="QPZ267" s="30"/>
      <c r="QQA267" s="30"/>
      <c r="QQB267" s="30"/>
      <c r="QQC267" s="30"/>
      <c r="QQD267" s="30"/>
      <c r="QQE267" s="30"/>
      <c r="QQF267" s="30"/>
      <c r="QQG267" s="30"/>
      <c r="QQH267" s="30"/>
      <c r="QQI267" s="30"/>
      <c r="QQJ267" s="30"/>
      <c r="QQK267" s="30"/>
      <c r="QQL267" s="30"/>
      <c r="QQM267" s="30"/>
      <c r="QQN267" s="30"/>
      <c r="QQO267" s="30"/>
      <c r="QQP267" s="30"/>
      <c r="QQQ267" s="30"/>
      <c r="QQR267" s="30"/>
      <c r="QQS267" s="30"/>
      <c r="QQT267" s="30"/>
      <c r="QQU267" s="30"/>
      <c r="QQV267" s="30"/>
      <c r="QQW267" s="30"/>
      <c r="QQX267" s="30"/>
      <c r="QQY267" s="30"/>
      <c r="QQZ267" s="30"/>
      <c r="QRA267" s="30"/>
      <c r="QRB267" s="30"/>
      <c r="QRC267" s="30"/>
      <c r="QRD267" s="30"/>
      <c r="QRE267" s="30"/>
      <c r="QRF267" s="30"/>
      <c r="QRG267" s="30"/>
      <c r="QRH267" s="30"/>
      <c r="QRI267" s="30"/>
      <c r="QRJ267" s="30"/>
      <c r="QRK267" s="30"/>
      <c r="QRL267" s="30"/>
      <c r="QRM267" s="30"/>
      <c r="QRN267" s="30"/>
      <c r="QRO267" s="30"/>
      <c r="QRP267" s="30"/>
      <c r="QRQ267" s="30"/>
      <c r="QRR267" s="30"/>
      <c r="QRS267" s="30"/>
      <c r="QRT267" s="30"/>
      <c r="QRU267" s="30"/>
      <c r="QRV267" s="30"/>
      <c r="QRW267" s="30"/>
      <c r="QRX267" s="30"/>
      <c r="QRY267" s="30"/>
      <c r="QRZ267" s="30"/>
      <c r="QSA267" s="30"/>
      <c r="QSB267" s="30"/>
      <c r="QSC267" s="30"/>
      <c r="QSD267" s="30"/>
      <c r="QSE267" s="30"/>
      <c r="QSF267" s="30"/>
      <c r="QSG267" s="30"/>
      <c r="QSH267" s="30"/>
      <c r="QSI267" s="30"/>
      <c r="QSJ267" s="30"/>
      <c r="QSK267" s="30"/>
      <c r="QSL267" s="30"/>
      <c r="QSM267" s="30"/>
      <c r="QSN267" s="30"/>
      <c r="QSO267" s="30"/>
      <c r="QSP267" s="30"/>
      <c r="QSQ267" s="30"/>
      <c r="QSR267" s="30"/>
      <c r="QSS267" s="30"/>
      <c r="QST267" s="30"/>
      <c r="QSU267" s="30"/>
      <c r="QSV267" s="30"/>
      <c r="QSW267" s="30"/>
      <c r="QSX267" s="30"/>
      <c r="QSY267" s="30"/>
      <c r="QSZ267" s="30"/>
      <c r="QTA267" s="30"/>
      <c r="QTB267" s="30"/>
      <c r="QTC267" s="30"/>
      <c r="QTD267" s="30"/>
      <c r="QTE267" s="30"/>
      <c r="QTF267" s="30"/>
      <c r="QTG267" s="30"/>
      <c r="QTH267" s="30"/>
      <c r="QTI267" s="30"/>
      <c r="QTJ267" s="30"/>
      <c r="QTK267" s="30"/>
      <c r="QTL267" s="30"/>
      <c r="QTM267" s="30"/>
      <c r="QTN267" s="30"/>
      <c r="QTO267" s="30"/>
      <c r="QTP267" s="30"/>
      <c r="QTQ267" s="30"/>
      <c r="QTR267" s="30"/>
      <c r="QTS267" s="30"/>
      <c r="QTT267" s="30"/>
      <c r="QTU267" s="30"/>
      <c r="QTV267" s="30"/>
      <c r="QTW267" s="30"/>
      <c r="QTX267" s="30"/>
      <c r="QTY267" s="30"/>
      <c r="QTZ267" s="30"/>
      <c r="QUA267" s="30"/>
      <c r="QUB267" s="30"/>
      <c r="QUC267" s="30"/>
      <c r="QUD267" s="30"/>
      <c r="QUE267" s="30"/>
      <c r="QUF267" s="30"/>
      <c r="QUG267" s="30"/>
      <c r="QUH267" s="30"/>
      <c r="QUI267" s="30"/>
      <c r="QUJ267" s="30"/>
      <c r="QUK267" s="30"/>
      <c r="QUL267" s="30"/>
      <c r="QUM267" s="30"/>
      <c r="QUN267" s="30"/>
      <c r="QUO267" s="30"/>
      <c r="QUP267" s="30"/>
      <c r="QUQ267" s="30"/>
      <c r="QUR267" s="30"/>
      <c r="QUS267" s="30"/>
      <c r="QUT267" s="30"/>
      <c r="QUU267" s="30"/>
      <c r="QUV267" s="30"/>
      <c r="QUW267" s="30"/>
      <c r="QUX267" s="30"/>
      <c r="QUY267" s="30"/>
      <c r="QUZ267" s="30"/>
      <c r="QVA267" s="30"/>
      <c r="QVB267" s="30"/>
      <c r="QVC267" s="30"/>
      <c r="QVD267" s="30"/>
      <c r="QVE267" s="30"/>
      <c r="QVF267" s="30"/>
      <c r="QVG267" s="30"/>
      <c r="QVH267" s="30"/>
      <c r="QVI267" s="30"/>
      <c r="QVJ267" s="30"/>
      <c r="QVK267" s="30"/>
      <c r="QVL267" s="30"/>
      <c r="QVM267" s="30"/>
      <c r="QVN267" s="30"/>
      <c r="QVO267" s="30"/>
      <c r="QVP267" s="30"/>
      <c r="QVQ267" s="30"/>
      <c r="QVR267" s="30"/>
      <c r="QVS267" s="30"/>
      <c r="QVT267" s="30"/>
      <c r="QVU267" s="30"/>
      <c r="QVV267" s="30"/>
      <c r="QVW267" s="30"/>
      <c r="QVX267" s="30"/>
      <c r="QVY267" s="30"/>
      <c r="QVZ267" s="30"/>
      <c r="QWA267" s="30"/>
      <c r="QWB267" s="30"/>
      <c r="QWC267" s="30"/>
      <c r="QWD267" s="30"/>
      <c r="QWE267" s="30"/>
      <c r="QWF267" s="30"/>
      <c r="QWG267" s="30"/>
      <c r="QWH267" s="30"/>
      <c r="QWI267" s="30"/>
      <c r="QWJ267" s="30"/>
      <c r="QWK267" s="30"/>
      <c r="QWL267" s="30"/>
      <c r="QWM267" s="30"/>
      <c r="QWN267" s="30"/>
      <c r="QWO267" s="30"/>
      <c r="QWP267" s="30"/>
      <c r="QWQ267" s="30"/>
      <c r="QWR267" s="30"/>
      <c r="QWS267" s="30"/>
      <c r="QWT267" s="30"/>
      <c r="QWU267" s="30"/>
      <c r="QWV267" s="30"/>
      <c r="QWW267" s="30"/>
      <c r="QWX267" s="30"/>
      <c r="QWY267" s="30"/>
      <c r="QWZ267" s="30"/>
      <c r="QXA267" s="30"/>
      <c r="QXB267" s="30"/>
      <c r="QXC267" s="30"/>
      <c r="QXD267" s="30"/>
      <c r="QXE267" s="30"/>
      <c r="QXF267" s="30"/>
      <c r="QXG267" s="30"/>
      <c r="QXH267" s="30"/>
      <c r="QXI267" s="30"/>
      <c r="QXJ267" s="30"/>
      <c r="QXK267" s="30"/>
      <c r="QXL267" s="30"/>
      <c r="QXM267" s="30"/>
      <c r="QXN267" s="30"/>
      <c r="QXO267" s="30"/>
      <c r="QXP267" s="30"/>
      <c r="QXQ267" s="30"/>
      <c r="QXR267" s="30"/>
      <c r="QXS267" s="30"/>
      <c r="QXT267" s="30"/>
      <c r="QXU267" s="30"/>
      <c r="QXV267" s="30"/>
      <c r="QXW267" s="30"/>
      <c r="QXX267" s="30"/>
      <c r="QXY267" s="30"/>
      <c r="QXZ267" s="30"/>
      <c r="QYA267" s="30"/>
      <c r="QYB267" s="30"/>
      <c r="QYC267" s="30"/>
      <c r="QYD267" s="30"/>
      <c r="QYE267" s="30"/>
      <c r="QYF267" s="30"/>
      <c r="QYG267" s="30"/>
      <c r="QYH267" s="30"/>
      <c r="QYI267" s="30"/>
      <c r="QYJ267" s="30"/>
      <c r="QYK267" s="30"/>
      <c r="QYL267" s="30"/>
      <c r="QYM267" s="30"/>
      <c r="QYN267" s="30"/>
      <c r="QYO267" s="30"/>
      <c r="QYP267" s="30"/>
      <c r="QYQ267" s="30"/>
      <c r="QYR267" s="30"/>
      <c r="QYS267" s="30"/>
      <c r="QYT267" s="30"/>
      <c r="QYU267" s="30"/>
      <c r="QYV267" s="30"/>
      <c r="QYW267" s="30"/>
      <c r="QYX267" s="30"/>
      <c r="QYY267" s="30"/>
      <c r="QYZ267" s="30"/>
      <c r="QZA267" s="30"/>
      <c r="QZB267" s="30"/>
      <c r="QZC267" s="30"/>
      <c r="QZD267" s="30"/>
      <c r="QZE267" s="30"/>
      <c r="QZF267" s="30"/>
      <c r="QZG267" s="30"/>
      <c r="QZH267" s="30"/>
      <c r="QZI267" s="30"/>
      <c r="QZJ267" s="30"/>
      <c r="QZK267" s="30"/>
      <c r="QZL267" s="30"/>
      <c r="QZM267" s="30"/>
      <c r="QZN267" s="30"/>
      <c r="QZO267" s="30"/>
      <c r="QZP267" s="30"/>
      <c r="QZQ267" s="30"/>
      <c r="QZR267" s="30"/>
      <c r="QZS267" s="30"/>
      <c r="QZT267" s="30"/>
      <c r="QZU267" s="30"/>
      <c r="QZV267" s="30"/>
      <c r="QZW267" s="30"/>
      <c r="QZX267" s="30"/>
      <c r="QZY267" s="30"/>
      <c r="QZZ267" s="30"/>
      <c r="RAA267" s="30"/>
      <c r="RAB267" s="30"/>
      <c r="RAC267" s="30"/>
      <c r="RAD267" s="30"/>
      <c r="RAE267" s="30"/>
      <c r="RAF267" s="30"/>
      <c r="RAG267" s="30"/>
      <c r="RAH267" s="30"/>
      <c r="RAI267" s="30"/>
      <c r="RAJ267" s="30"/>
      <c r="RAK267" s="30"/>
      <c r="RAL267" s="30"/>
      <c r="RAM267" s="30"/>
      <c r="RAN267" s="30"/>
      <c r="RAO267" s="30"/>
      <c r="RAP267" s="30"/>
      <c r="RAQ267" s="30"/>
      <c r="RAR267" s="30"/>
      <c r="RAS267" s="30"/>
      <c r="RAT267" s="30"/>
      <c r="RAU267" s="30"/>
      <c r="RAV267" s="30"/>
      <c r="RAW267" s="30"/>
      <c r="RAX267" s="30"/>
      <c r="RAY267" s="30"/>
      <c r="RAZ267" s="30"/>
      <c r="RBA267" s="30"/>
      <c r="RBB267" s="30"/>
      <c r="RBC267" s="30"/>
      <c r="RBD267" s="30"/>
      <c r="RBE267" s="30"/>
      <c r="RBF267" s="30"/>
      <c r="RBG267" s="30"/>
      <c r="RBH267" s="30"/>
      <c r="RBI267" s="30"/>
      <c r="RBJ267" s="30"/>
      <c r="RBK267" s="30"/>
      <c r="RBL267" s="30"/>
      <c r="RBM267" s="30"/>
      <c r="RBN267" s="30"/>
      <c r="RBO267" s="30"/>
      <c r="RBP267" s="30"/>
      <c r="RBQ267" s="30"/>
      <c r="RBR267" s="30"/>
      <c r="RBS267" s="30"/>
      <c r="RBT267" s="30"/>
      <c r="RBU267" s="30"/>
      <c r="RBV267" s="30"/>
      <c r="RBW267" s="30"/>
      <c r="RBX267" s="30"/>
      <c r="RBY267" s="30"/>
      <c r="RBZ267" s="30"/>
      <c r="RCA267" s="30"/>
      <c r="RCB267" s="30"/>
      <c r="RCC267" s="30"/>
      <c r="RCD267" s="30"/>
      <c r="RCE267" s="30"/>
      <c r="RCF267" s="30"/>
      <c r="RCG267" s="30"/>
      <c r="RCH267" s="30"/>
      <c r="RCI267" s="30"/>
      <c r="RCJ267" s="30"/>
      <c r="RCK267" s="30"/>
      <c r="RCL267" s="30"/>
      <c r="RCM267" s="30"/>
      <c r="RCN267" s="30"/>
      <c r="RCO267" s="30"/>
      <c r="RCP267" s="30"/>
      <c r="RCQ267" s="30"/>
      <c r="RCR267" s="30"/>
      <c r="RCS267" s="30"/>
      <c r="RCT267" s="30"/>
      <c r="RCU267" s="30"/>
      <c r="RCV267" s="30"/>
      <c r="RCW267" s="30"/>
      <c r="RCX267" s="30"/>
      <c r="RCY267" s="30"/>
      <c r="RCZ267" s="30"/>
      <c r="RDA267" s="30"/>
      <c r="RDB267" s="30"/>
      <c r="RDC267" s="30"/>
      <c r="RDD267" s="30"/>
      <c r="RDE267" s="30"/>
      <c r="RDF267" s="30"/>
      <c r="RDG267" s="30"/>
      <c r="RDH267" s="30"/>
      <c r="RDI267" s="30"/>
      <c r="RDJ267" s="30"/>
      <c r="RDK267" s="30"/>
      <c r="RDL267" s="30"/>
      <c r="RDM267" s="30"/>
      <c r="RDN267" s="30"/>
      <c r="RDO267" s="30"/>
      <c r="RDP267" s="30"/>
      <c r="RDQ267" s="30"/>
      <c r="RDR267" s="30"/>
      <c r="RDS267" s="30"/>
      <c r="RDT267" s="30"/>
      <c r="RDU267" s="30"/>
      <c r="RDV267" s="30"/>
      <c r="RDW267" s="30"/>
      <c r="RDX267" s="30"/>
      <c r="RDY267" s="30"/>
      <c r="RDZ267" s="30"/>
      <c r="REA267" s="30"/>
      <c r="REB267" s="30"/>
      <c r="REC267" s="30"/>
      <c r="RED267" s="30"/>
      <c r="REE267" s="30"/>
      <c r="REF267" s="30"/>
      <c r="REG267" s="30"/>
      <c r="REH267" s="30"/>
      <c r="REI267" s="30"/>
      <c r="REJ267" s="30"/>
      <c r="REK267" s="30"/>
      <c r="REL267" s="30"/>
      <c r="REM267" s="30"/>
      <c r="REN267" s="30"/>
      <c r="REO267" s="30"/>
      <c r="REP267" s="30"/>
      <c r="REQ267" s="30"/>
      <c r="RER267" s="30"/>
      <c r="RES267" s="30"/>
      <c r="RET267" s="30"/>
      <c r="REU267" s="30"/>
      <c r="REV267" s="30"/>
      <c r="REW267" s="30"/>
      <c r="REX267" s="30"/>
      <c r="REY267" s="30"/>
      <c r="REZ267" s="30"/>
      <c r="RFA267" s="30"/>
      <c r="RFB267" s="30"/>
      <c r="RFC267" s="30"/>
      <c r="RFD267" s="30"/>
      <c r="RFE267" s="30"/>
      <c r="RFF267" s="30"/>
      <c r="RFG267" s="30"/>
      <c r="RFH267" s="30"/>
      <c r="RFI267" s="30"/>
      <c r="RFJ267" s="30"/>
      <c r="RFK267" s="30"/>
      <c r="RFL267" s="30"/>
      <c r="RFM267" s="30"/>
      <c r="RFN267" s="30"/>
      <c r="RFO267" s="30"/>
      <c r="RFP267" s="30"/>
      <c r="RFQ267" s="30"/>
      <c r="RFR267" s="30"/>
      <c r="RFS267" s="30"/>
      <c r="RFT267" s="30"/>
      <c r="RFU267" s="30"/>
      <c r="RFV267" s="30"/>
      <c r="RFW267" s="30"/>
      <c r="RFX267" s="30"/>
      <c r="RFY267" s="30"/>
      <c r="RFZ267" s="30"/>
      <c r="RGA267" s="30"/>
      <c r="RGB267" s="30"/>
      <c r="RGC267" s="30"/>
      <c r="RGD267" s="30"/>
      <c r="RGE267" s="30"/>
      <c r="RGF267" s="30"/>
      <c r="RGG267" s="30"/>
      <c r="RGH267" s="30"/>
      <c r="RGI267" s="30"/>
      <c r="RGJ267" s="30"/>
      <c r="RGK267" s="30"/>
      <c r="RGL267" s="30"/>
      <c r="RGM267" s="30"/>
      <c r="RGN267" s="30"/>
      <c r="RGO267" s="30"/>
      <c r="RGP267" s="30"/>
      <c r="RGQ267" s="30"/>
      <c r="RGR267" s="30"/>
      <c r="RGS267" s="30"/>
      <c r="RGT267" s="30"/>
      <c r="RGU267" s="30"/>
      <c r="RGV267" s="30"/>
      <c r="RGW267" s="30"/>
      <c r="RGX267" s="30"/>
      <c r="RGY267" s="30"/>
      <c r="RGZ267" s="30"/>
      <c r="RHA267" s="30"/>
      <c r="RHB267" s="30"/>
      <c r="RHC267" s="30"/>
      <c r="RHD267" s="30"/>
      <c r="RHE267" s="30"/>
      <c r="RHF267" s="30"/>
      <c r="RHG267" s="30"/>
      <c r="RHH267" s="30"/>
      <c r="RHI267" s="30"/>
      <c r="RHJ267" s="30"/>
      <c r="RHK267" s="30"/>
      <c r="RHL267" s="30"/>
      <c r="RHM267" s="30"/>
      <c r="RHN267" s="30"/>
      <c r="RHO267" s="30"/>
      <c r="RHP267" s="30"/>
      <c r="RHQ267" s="30"/>
      <c r="RHR267" s="30"/>
      <c r="RHS267" s="30"/>
      <c r="RHT267" s="30"/>
      <c r="RHU267" s="30"/>
      <c r="RHV267" s="30"/>
      <c r="RHW267" s="30"/>
      <c r="RHX267" s="30"/>
      <c r="RHY267" s="30"/>
      <c r="RHZ267" s="30"/>
      <c r="RIA267" s="30"/>
      <c r="RIB267" s="30"/>
      <c r="RIC267" s="30"/>
      <c r="RID267" s="30"/>
      <c r="RIE267" s="30"/>
      <c r="RIF267" s="30"/>
      <c r="RIG267" s="30"/>
      <c r="RIH267" s="30"/>
      <c r="RII267" s="30"/>
      <c r="RIJ267" s="30"/>
      <c r="RIK267" s="30"/>
      <c r="RIL267" s="30"/>
      <c r="RIM267" s="30"/>
      <c r="RIN267" s="30"/>
      <c r="RIO267" s="30"/>
      <c r="RIP267" s="30"/>
      <c r="RIQ267" s="30"/>
      <c r="RIR267" s="30"/>
      <c r="RIS267" s="30"/>
      <c r="RIT267" s="30"/>
      <c r="RIU267" s="30"/>
      <c r="RIV267" s="30"/>
      <c r="RIW267" s="30"/>
      <c r="RIX267" s="30"/>
      <c r="RIY267" s="30"/>
      <c r="RIZ267" s="30"/>
      <c r="RJA267" s="30"/>
      <c r="RJB267" s="30"/>
      <c r="RJC267" s="30"/>
      <c r="RJD267" s="30"/>
      <c r="RJE267" s="30"/>
      <c r="RJF267" s="30"/>
      <c r="RJG267" s="30"/>
      <c r="RJH267" s="30"/>
      <c r="RJI267" s="30"/>
      <c r="RJJ267" s="30"/>
      <c r="RJK267" s="30"/>
      <c r="RJL267" s="30"/>
      <c r="RJM267" s="30"/>
      <c r="RJN267" s="30"/>
      <c r="RJO267" s="30"/>
      <c r="RJP267" s="30"/>
      <c r="RJQ267" s="30"/>
      <c r="RJR267" s="30"/>
      <c r="RJS267" s="30"/>
      <c r="RJT267" s="30"/>
      <c r="RJU267" s="30"/>
      <c r="RJV267" s="30"/>
      <c r="RJW267" s="30"/>
      <c r="RJX267" s="30"/>
      <c r="RJY267" s="30"/>
      <c r="RJZ267" s="30"/>
      <c r="RKA267" s="30"/>
      <c r="RKB267" s="30"/>
      <c r="RKC267" s="30"/>
      <c r="RKD267" s="30"/>
      <c r="RKE267" s="30"/>
      <c r="RKF267" s="30"/>
      <c r="RKG267" s="30"/>
      <c r="RKH267" s="30"/>
      <c r="RKI267" s="30"/>
      <c r="RKJ267" s="30"/>
      <c r="RKK267" s="30"/>
      <c r="RKL267" s="30"/>
      <c r="RKM267" s="30"/>
      <c r="RKN267" s="30"/>
      <c r="RKO267" s="30"/>
      <c r="RKP267" s="30"/>
      <c r="RKQ267" s="30"/>
      <c r="RKR267" s="30"/>
      <c r="RKS267" s="30"/>
      <c r="RKT267" s="30"/>
      <c r="RKU267" s="30"/>
      <c r="RKV267" s="30"/>
      <c r="RKW267" s="30"/>
      <c r="RKX267" s="30"/>
      <c r="RKY267" s="30"/>
      <c r="RKZ267" s="30"/>
      <c r="RLA267" s="30"/>
      <c r="RLB267" s="30"/>
      <c r="RLC267" s="30"/>
      <c r="RLD267" s="30"/>
      <c r="RLE267" s="30"/>
      <c r="RLF267" s="30"/>
      <c r="RLG267" s="30"/>
      <c r="RLH267" s="30"/>
      <c r="RLI267" s="30"/>
      <c r="RLJ267" s="30"/>
      <c r="RLK267" s="30"/>
      <c r="RLL267" s="30"/>
      <c r="RLM267" s="30"/>
      <c r="RLN267" s="30"/>
      <c r="RLO267" s="30"/>
      <c r="RLP267" s="30"/>
      <c r="RLQ267" s="30"/>
      <c r="RLR267" s="30"/>
      <c r="RLS267" s="30"/>
      <c r="RLT267" s="30"/>
      <c r="RLU267" s="30"/>
      <c r="RLV267" s="30"/>
      <c r="RLW267" s="30"/>
      <c r="RLX267" s="30"/>
      <c r="RLY267" s="30"/>
      <c r="RLZ267" s="30"/>
      <c r="RMA267" s="30"/>
      <c r="RMB267" s="30"/>
      <c r="RMC267" s="30"/>
      <c r="RMD267" s="30"/>
      <c r="RME267" s="30"/>
      <c r="RMF267" s="30"/>
      <c r="RMG267" s="30"/>
      <c r="RMH267" s="30"/>
      <c r="RMI267" s="30"/>
      <c r="RMJ267" s="30"/>
      <c r="RMK267" s="30"/>
      <c r="RML267" s="30"/>
      <c r="RMM267" s="30"/>
      <c r="RMN267" s="30"/>
      <c r="RMO267" s="30"/>
      <c r="RMP267" s="30"/>
      <c r="RMQ267" s="30"/>
      <c r="RMR267" s="30"/>
      <c r="RMS267" s="30"/>
      <c r="RMT267" s="30"/>
      <c r="RMU267" s="30"/>
      <c r="RMV267" s="30"/>
      <c r="RMW267" s="30"/>
      <c r="RMX267" s="30"/>
      <c r="RMY267" s="30"/>
      <c r="RMZ267" s="30"/>
      <c r="RNA267" s="30"/>
      <c r="RNB267" s="30"/>
      <c r="RNC267" s="30"/>
      <c r="RND267" s="30"/>
      <c r="RNE267" s="30"/>
      <c r="RNF267" s="30"/>
      <c r="RNG267" s="30"/>
      <c r="RNH267" s="30"/>
      <c r="RNI267" s="30"/>
      <c r="RNJ267" s="30"/>
      <c r="RNK267" s="30"/>
      <c r="RNL267" s="30"/>
      <c r="RNM267" s="30"/>
      <c r="RNN267" s="30"/>
      <c r="RNO267" s="30"/>
      <c r="RNP267" s="30"/>
      <c r="RNQ267" s="30"/>
      <c r="RNR267" s="30"/>
      <c r="RNS267" s="30"/>
      <c r="RNT267" s="30"/>
      <c r="RNU267" s="30"/>
      <c r="RNV267" s="30"/>
      <c r="RNW267" s="30"/>
      <c r="RNX267" s="30"/>
      <c r="RNY267" s="30"/>
      <c r="RNZ267" s="30"/>
      <c r="ROA267" s="30"/>
      <c r="ROB267" s="30"/>
      <c r="ROC267" s="30"/>
      <c r="ROD267" s="30"/>
      <c r="ROE267" s="30"/>
      <c r="ROF267" s="30"/>
      <c r="ROG267" s="30"/>
      <c r="ROH267" s="30"/>
      <c r="ROI267" s="30"/>
      <c r="ROJ267" s="30"/>
      <c r="ROK267" s="30"/>
      <c r="ROL267" s="30"/>
      <c r="ROM267" s="30"/>
      <c r="RON267" s="30"/>
      <c r="ROO267" s="30"/>
      <c r="ROP267" s="30"/>
      <c r="ROQ267" s="30"/>
      <c r="ROR267" s="30"/>
      <c r="ROS267" s="30"/>
      <c r="ROT267" s="30"/>
      <c r="ROU267" s="30"/>
      <c r="ROV267" s="30"/>
      <c r="ROW267" s="30"/>
      <c r="ROX267" s="30"/>
      <c r="ROY267" s="30"/>
      <c r="ROZ267" s="30"/>
      <c r="RPA267" s="30"/>
      <c r="RPB267" s="30"/>
      <c r="RPC267" s="30"/>
      <c r="RPD267" s="30"/>
      <c r="RPE267" s="30"/>
      <c r="RPF267" s="30"/>
      <c r="RPG267" s="30"/>
      <c r="RPH267" s="30"/>
      <c r="RPI267" s="30"/>
      <c r="RPJ267" s="30"/>
      <c r="RPK267" s="30"/>
      <c r="RPL267" s="30"/>
      <c r="RPM267" s="30"/>
      <c r="RPN267" s="30"/>
      <c r="RPO267" s="30"/>
      <c r="RPP267" s="30"/>
      <c r="RPQ267" s="30"/>
      <c r="RPR267" s="30"/>
      <c r="RPS267" s="30"/>
      <c r="RPT267" s="30"/>
      <c r="RPU267" s="30"/>
      <c r="RPV267" s="30"/>
      <c r="RPW267" s="30"/>
      <c r="RPX267" s="30"/>
      <c r="RPY267" s="30"/>
      <c r="RPZ267" s="30"/>
      <c r="RQA267" s="30"/>
      <c r="RQB267" s="30"/>
      <c r="RQC267" s="30"/>
      <c r="RQD267" s="30"/>
      <c r="RQE267" s="30"/>
      <c r="RQF267" s="30"/>
      <c r="RQG267" s="30"/>
      <c r="RQH267" s="30"/>
      <c r="RQI267" s="30"/>
      <c r="RQJ267" s="30"/>
      <c r="RQK267" s="30"/>
      <c r="RQL267" s="30"/>
      <c r="RQM267" s="30"/>
      <c r="RQN267" s="30"/>
      <c r="RQO267" s="30"/>
      <c r="RQP267" s="30"/>
      <c r="RQQ267" s="30"/>
      <c r="RQR267" s="30"/>
      <c r="RQS267" s="30"/>
      <c r="RQT267" s="30"/>
      <c r="RQU267" s="30"/>
      <c r="RQV267" s="30"/>
      <c r="RQW267" s="30"/>
      <c r="RQX267" s="30"/>
      <c r="RQY267" s="30"/>
      <c r="RQZ267" s="30"/>
      <c r="RRA267" s="30"/>
      <c r="RRB267" s="30"/>
      <c r="RRC267" s="30"/>
      <c r="RRD267" s="30"/>
      <c r="RRE267" s="30"/>
      <c r="RRF267" s="30"/>
      <c r="RRG267" s="30"/>
      <c r="RRH267" s="30"/>
      <c r="RRI267" s="30"/>
      <c r="RRJ267" s="30"/>
      <c r="RRK267" s="30"/>
      <c r="RRL267" s="30"/>
      <c r="RRM267" s="30"/>
      <c r="RRN267" s="30"/>
      <c r="RRO267" s="30"/>
      <c r="RRP267" s="30"/>
      <c r="RRQ267" s="30"/>
      <c r="RRR267" s="30"/>
      <c r="RRS267" s="30"/>
      <c r="RRT267" s="30"/>
      <c r="RRU267" s="30"/>
      <c r="RRV267" s="30"/>
      <c r="RRW267" s="30"/>
      <c r="RRX267" s="30"/>
      <c r="RRY267" s="30"/>
      <c r="RRZ267" s="30"/>
      <c r="RSA267" s="30"/>
      <c r="RSB267" s="30"/>
      <c r="RSC267" s="30"/>
      <c r="RSD267" s="30"/>
      <c r="RSE267" s="30"/>
      <c r="RSF267" s="30"/>
      <c r="RSG267" s="30"/>
      <c r="RSH267" s="30"/>
      <c r="RSI267" s="30"/>
      <c r="RSJ267" s="30"/>
      <c r="RSK267" s="30"/>
      <c r="RSL267" s="30"/>
      <c r="RSM267" s="30"/>
      <c r="RSN267" s="30"/>
      <c r="RSO267" s="30"/>
      <c r="RSP267" s="30"/>
      <c r="RSQ267" s="30"/>
      <c r="RSR267" s="30"/>
      <c r="RSS267" s="30"/>
      <c r="RST267" s="30"/>
      <c r="RSU267" s="30"/>
      <c r="RSV267" s="30"/>
      <c r="RSW267" s="30"/>
      <c r="RSX267" s="30"/>
      <c r="RSY267" s="30"/>
      <c r="RSZ267" s="30"/>
      <c r="RTA267" s="30"/>
      <c r="RTB267" s="30"/>
      <c r="RTC267" s="30"/>
      <c r="RTD267" s="30"/>
      <c r="RTE267" s="30"/>
      <c r="RTF267" s="30"/>
      <c r="RTG267" s="30"/>
      <c r="RTH267" s="30"/>
      <c r="RTI267" s="30"/>
      <c r="RTJ267" s="30"/>
      <c r="RTK267" s="30"/>
      <c r="RTL267" s="30"/>
      <c r="RTM267" s="30"/>
      <c r="RTN267" s="30"/>
      <c r="RTO267" s="30"/>
      <c r="RTP267" s="30"/>
      <c r="RTQ267" s="30"/>
      <c r="RTR267" s="30"/>
      <c r="RTS267" s="30"/>
      <c r="RTT267" s="30"/>
      <c r="RTU267" s="30"/>
      <c r="RTV267" s="30"/>
      <c r="RTW267" s="30"/>
      <c r="RTX267" s="30"/>
      <c r="RTY267" s="30"/>
      <c r="RTZ267" s="30"/>
      <c r="RUA267" s="30"/>
      <c r="RUB267" s="30"/>
      <c r="RUC267" s="30"/>
      <c r="RUD267" s="30"/>
      <c r="RUE267" s="30"/>
      <c r="RUF267" s="30"/>
      <c r="RUG267" s="30"/>
      <c r="RUH267" s="30"/>
      <c r="RUI267" s="30"/>
      <c r="RUJ267" s="30"/>
      <c r="RUK267" s="30"/>
      <c r="RUL267" s="30"/>
      <c r="RUM267" s="30"/>
      <c r="RUN267" s="30"/>
      <c r="RUO267" s="30"/>
      <c r="RUP267" s="30"/>
      <c r="RUQ267" s="30"/>
      <c r="RUR267" s="30"/>
      <c r="RUS267" s="30"/>
      <c r="RUT267" s="30"/>
      <c r="RUU267" s="30"/>
      <c r="RUV267" s="30"/>
      <c r="RUW267" s="30"/>
      <c r="RUX267" s="30"/>
      <c r="RUY267" s="30"/>
      <c r="RUZ267" s="30"/>
      <c r="RVA267" s="30"/>
      <c r="RVB267" s="30"/>
      <c r="RVC267" s="30"/>
      <c r="RVD267" s="30"/>
      <c r="RVE267" s="30"/>
      <c r="RVF267" s="30"/>
      <c r="RVG267" s="30"/>
      <c r="RVH267" s="30"/>
      <c r="RVI267" s="30"/>
      <c r="RVJ267" s="30"/>
      <c r="RVK267" s="30"/>
      <c r="RVL267" s="30"/>
      <c r="RVM267" s="30"/>
      <c r="RVN267" s="30"/>
      <c r="RVO267" s="30"/>
      <c r="RVP267" s="30"/>
      <c r="RVQ267" s="30"/>
      <c r="RVR267" s="30"/>
      <c r="RVS267" s="30"/>
      <c r="RVT267" s="30"/>
      <c r="RVU267" s="30"/>
      <c r="RVV267" s="30"/>
      <c r="RVW267" s="30"/>
      <c r="RVX267" s="30"/>
      <c r="RVY267" s="30"/>
      <c r="RVZ267" s="30"/>
      <c r="RWA267" s="30"/>
      <c r="RWB267" s="30"/>
      <c r="RWC267" s="30"/>
      <c r="RWD267" s="30"/>
      <c r="RWE267" s="30"/>
      <c r="RWF267" s="30"/>
      <c r="RWG267" s="30"/>
      <c r="RWH267" s="30"/>
      <c r="RWI267" s="30"/>
      <c r="RWJ267" s="30"/>
      <c r="RWK267" s="30"/>
      <c r="RWL267" s="30"/>
      <c r="RWM267" s="30"/>
      <c r="RWN267" s="30"/>
      <c r="RWO267" s="30"/>
      <c r="RWP267" s="30"/>
      <c r="RWQ267" s="30"/>
      <c r="RWR267" s="30"/>
      <c r="RWS267" s="30"/>
      <c r="RWT267" s="30"/>
      <c r="RWU267" s="30"/>
      <c r="RWV267" s="30"/>
      <c r="RWW267" s="30"/>
      <c r="RWX267" s="30"/>
      <c r="RWY267" s="30"/>
      <c r="RWZ267" s="30"/>
      <c r="RXA267" s="30"/>
      <c r="RXB267" s="30"/>
      <c r="RXC267" s="30"/>
      <c r="RXD267" s="30"/>
      <c r="RXE267" s="30"/>
      <c r="RXF267" s="30"/>
      <c r="RXG267" s="30"/>
      <c r="RXH267" s="30"/>
      <c r="RXI267" s="30"/>
      <c r="RXJ267" s="30"/>
      <c r="RXK267" s="30"/>
      <c r="RXL267" s="30"/>
      <c r="RXM267" s="30"/>
      <c r="RXN267" s="30"/>
      <c r="RXO267" s="30"/>
      <c r="RXP267" s="30"/>
      <c r="RXQ267" s="30"/>
      <c r="RXR267" s="30"/>
      <c r="RXS267" s="30"/>
      <c r="RXT267" s="30"/>
      <c r="RXU267" s="30"/>
      <c r="RXV267" s="30"/>
      <c r="RXW267" s="30"/>
      <c r="RXX267" s="30"/>
      <c r="RXY267" s="30"/>
      <c r="RXZ267" s="30"/>
      <c r="RYA267" s="30"/>
      <c r="RYB267" s="30"/>
      <c r="RYC267" s="30"/>
      <c r="RYD267" s="30"/>
      <c r="RYE267" s="30"/>
      <c r="RYF267" s="30"/>
      <c r="RYG267" s="30"/>
      <c r="RYH267" s="30"/>
      <c r="RYI267" s="30"/>
      <c r="RYJ267" s="30"/>
      <c r="RYK267" s="30"/>
      <c r="RYL267" s="30"/>
      <c r="RYM267" s="30"/>
      <c r="RYN267" s="30"/>
      <c r="RYO267" s="30"/>
      <c r="RYP267" s="30"/>
      <c r="RYQ267" s="30"/>
      <c r="RYR267" s="30"/>
      <c r="RYS267" s="30"/>
      <c r="RYT267" s="30"/>
      <c r="RYU267" s="30"/>
      <c r="RYV267" s="30"/>
      <c r="RYW267" s="30"/>
      <c r="RYX267" s="30"/>
      <c r="RYY267" s="30"/>
      <c r="RYZ267" s="30"/>
      <c r="RZA267" s="30"/>
      <c r="RZB267" s="30"/>
      <c r="RZC267" s="30"/>
      <c r="RZD267" s="30"/>
      <c r="RZE267" s="30"/>
      <c r="RZF267" s="30"/>
      <c r="RZG267" s="30"/>
      <c r="RZH267" s="30"/>
      <c r="RZI267" s="30"/>
      <c r="RZJ267" s="30"/>
      <c r="RZK267" s="30"/>
      <c r="RZL267" s="30"/>
      <c r="RZM267" s="30"/>
      <c r="RZN267" s="30"/>
      <c r="RZO267" s="30"/>
      <c r="RZP267" s="30"/>
      <c r="RZQ267" s="30"/>
      <c r="RZR267" s="30"/>
      <c r="RZS267" s="30"/>
      <c r="RZT267" s="30"/>
      <c r="RZU267" s="30"/>
      <c r="RZV267" s="30"/>
      <c r="RZW267" s="30"/>
      <c r="RZX267" s="30"/>
      <c r="RZY267" s="30"/>
      <c r="RZZ267" s="30"/>
      <c r="SAA267" s="30"/>
      <c r="SAB267" s="30"/>
      <c r="SAC267" s="30"/>
      <c r="SAD267" s="30"/>
      <c r="SAE267" s="30"/>
      <c r="SAF267" s="30"/>
      <c r="SAG267" s="30"/>
      <c r="SAH267" s="30"/>
      <c r="SAI267" s="30"/>
      <c r="SAJ267" s="30"/>
      <c r="SAK267" s="30"/>
      <c r="SAL267" s="30"/>
      <c r="SAM267" s="30"/>
      <c r="SAN267" s="30"/>
      <c r="SAO267" s="30"/>
      <c r="SAP267" s="30"/>
      <c r="SAQ267" s="30"/>
      <c r="SAR267" s="30"/>
      <c r="SAS267" s="30"/>
      <c r="SAT267" s="30"/>
      <c r="SAU267" s="30"/>
      <c r="SAV267" s="30"/>
      <c r="SAW267" s="30"/>
      <c r="SAX267" s="30"/>
      <c r="SAY267" s="30"/>
      <c r="SAZ267" s="30"/>
      <c r="SBA267" s="30"/>
      <c r="SBB267" s="30"/>
      <c r="SBC267" s="30"/>
      <c r="SBD267" s="30"/>
      <c r="SBE267" s="30"/>
      <c r="SBF267" s="30"/>
      <c r="SBG267" s="30"/>
      <c r="SBH267" s="30"/>
      <c r="SBI267" s="30"/>
      <c r="SBJ267" s="30"/>
      <c r="SBK267" s="30"/>
      <c r="SBL267" s="30"/>
      <c r="SBM267" s="30"/>
      <c r="SBN267" s="30"/>
      <c r="SBO267" s="30"/>
      <c r="SBP267" s="30"/>
      <c r="SBQ267" s="30"/>
      <c r="SBR267" s="30"/>
      <c r="SBS267" s="30"/>
      <c r="SBT267" s="30"/>
      <c r="SBU267" s="30"/>
      <c r="SBV267" s="30"/>
      <c r="SBW267" s="30"/>
      <c r="SBX267" s="30"/>
      <c r="SBY267" s="30"/>
      <c r="SBZ267" s="30"/>
      <c r="SCA267" s="30"/>
      <c r="SCB267" s="30"/>
      <c r="SCC267" s="30"/>
      <c r="SCD267" s="30"/>
      <c r="SCE267" s="30"/>
      <c r="SCF267" s="30"/>
      <c r="SCG267" s="30"/>
      <c r="SCH267" s="30"/>
      <c r="SCI267" s="30"/>
      <c r="SCJ267" s="30"/>
      <c r="SCK267" s="30"/>
      <c r="SCL267" s="30"/>
      <c r="SCM267" s="30"/>
      <c r="SCN267" s="30"/>
      <c r="SCO267" s="30"/>
      <c r="SCP267" s="30"/>
      <c r="SCQ267" s="30"/>
      <c r="SCR267" s="30"/>
      <c r="SCS267" s="30"/>
      <c r="SCT267" s="30"/>
      <c r="SCU267" s="30"/>
      <c r="SCV267" s="30"/>
      <c r="SCW267" s="30"/>
      <c r="SCX267" s="30"/>
      <c r="SCY267" s="30"/>
      <c r="SCZ267" s="30"/>
      <c r="SDA267" s="30"/>
      <c r="SDB267" s="30"/>
      <c r="SDC267" s="30"/>
      <c r="SDD267" s="30"/>
      <c r="SDE267" s="30"/>
      <c r="SDF267" s="30"/>
      <c r="SDG267" s="30"/>
      <c r="SDH267" s="30"/>
      <c r="SDI267" s="30"/>
      <c r="SDJ267" s="30"/>
      <c r="SDK267" s="30"/>
      <c r="SDL267" s="30"/>
      <c r="SDM267" s="30"/>
      <c r="SDN267" s="30"/>
      <c r="SDO267" s="30"/>
      <c r="SDP267" s="30"/>
      <c r="SDQ267" s="30"/>
      <c r="SDR267" s="30"/>
      <c r="SDS267" s="30"/>
      <c r="SDT267" s="30"/>
      <c r="SDU267" s="30"/>
      <c r="SDV267" s="30"/>
      <c r="SDW267" s="30"/>
      <c r="SDX267" s="30"/>
      <c r="SDY267" s="30"/>
      <c r="SDZ267" s="30"/>
      <c r="SEA267" s="30"/>
      <c r="SEB267" s="30"/>
      <c r="SEC267" s="30"/>
      <c r="SED267" s="30"/>
      <c r="SEE267" s="30"/>
      <c r="SEF267" s="30"/>
      <c r="SEG267" s="30"/>
      <c r="SEH267" s="30"/>
      <c r="SEI267" s="30"/>
      <c r="SEJ267" s="30"/>
      <c r="SEK267" s="30"/>
      <c r="SEL267" s="30"/>
      <c r="SEM267" s="30"/>
      <c r="SEN267" s="30"/>
      <c r="SEO267" s="30"/>
      <c r="SEP267" s="30"/>
      <c r="SEQ267" s="30"/>
      <c r="SER267" s="30"/>
      <c r="SES267" s="30"/>
      <c r="SET267" s="30"/>
      <c r="SEU267" s="30"/>
      <c r="SEV267" s="30"/>
      <c r="SEW267" s="30"/>
      <c r="SEX267" s="30"/>
      <c r="SEY267" s="30"/>
      <c r="SEZ267" s="30"/>
      <c r="SFA267" s="30"/>
      <c r="SFB267" s="30"/>
      <c r="SFC267" s="30"/>
      <c r="SFD267" s="30"/>
      <c r="SFE267" s="30"/>
      <c r="SFF267" s="30"/>
      <c r="SFG267" s="30"/>
      <c r="SFH267" s="30"/>
      <c r="SFI267" s="30"/>
      <c r="SFJ267" s="30"/>
      <c r="SFK267" s="30"/>
      <c r="SFL267" s="30"/>
      <c r="SFM267" s="30"/>
      <c r="SFN267" s="30"/>
      <c r="SFO267" s="30"/>
      <c r="SFP267" s="30"/>
      <c r="SFQ267" s="30"/>
      <c r="SFR267" s="30"/>
      <c r="SFS267" s="30"/>
      <c r="SFT267" s="30"/>
      <c r="SFU267" s="30"/>
      <c r="SFV267" s="30"/>
      <c r="SFW267" s="30"/>
      <c r="SFX267" s="30"/>
      <c r="SFY267" s="30"/>
      <c r="SFZ267" s="30"/>
      <c r="SGA267" s="30"/>
      <c r="SGB267" s="30"/>
      <c r="SGC267" s="30"/>
      <c r="SGD267" s="30"/>
      <c r="SGE267" s="30"/>
      <c r="SGF267" s="30"/>
      <c r="SGG267" s="30"/>
      <c r="SGH267" s="30"/>
      <c r="SGI267" s="30"/>
      <c r="SGJ267" s="30"/>
      <c r="SGK267" s="30"/>
      <c r="SGL267" s="30"/>
      <c r="SGM267" s="30"/>
      <c r="SGN267" s="30"/>
      <c r="SGO267" s="30"/>
      <c r="SGP267" s="30"/>
      <c r="SGQ267" s="30"/>
      <c r="SGR267" s="30"/>
      <c r="SGS267" s="30"/>
      <c r="SGT267" s="30"/>
      <c r="SGU267" s="30"/>
      <c r="SGV267" s="30"/>
      <c r="SGW267" s="30"/>
      <c r="SGX267" s="30"/>
      <c r="SGY267" s="30"/>
      <c r="SGZ267" s="30"/>
      <c r="SHA267" s="30"/>
      <c r="SHB267" s="30"/>
      <c r="SHC267" s="30"/>
      <c r="SHD267" s="30"/>
      <c r="SHE267" s="30"/>
      <c r="SHF267" s="30"/>
      <c r="SHG267" s="30"/>
      <c r="SHH267" s="30"/>
      <c r="SHI267" s="30"/>
      <c r="SHJ267" s="30"/>
      <c r="SHK267" s="30"/>
      <c r="SHL267" s="30"/>
      <c r="SHM267" s="30"/>
      <c r="SHN267" s="30"/>
      <c r="SHO267" s="30"/>
      <c r="SHP267" s="30"/>
      <c r="SHQ267" s="30"/>
      <c r="SHR267" s="30"/>
      <c r="SHS267" s="30"/>
      <c r="SHT267" s="30"/>
      <c r="SHU267" s="30"/>
      <c r="SHV267" s="30"/>
      <c r="SHW267" s="30"/>
      <c r="SHX267" s="30"/>
      <c r="SHY267" s="30"/>
      <c r="SHZ267" s="30"/>
      <c r="SIA267" s="30"/>
      <c r="SIB267" s="30"/>
      <c r="SIC267" s="30"/>
      <c r="SID267" s="30"/>
      <c r="SIE267" s="30"/>
      <c r="SIF267" s="30"/>
      <c r="SIG267" s="30"/>
      <c r="SIH267" s="30"/>
      <c r="SII267" s="30"/>
      <c r="SIJ267" s="30"/>
      <c r="SIK267" s="30"/>
      <c r="SIL267" s="30"/>
      <c r="SIM267" s="30"/>
      <c r="SIN267" s="30"/>
      <c r="SIO267" s="30"/>
      <c r="SIP267" s="30"/>
      <c r="SIQ267" s="30"/>
      <c r="SIR267" s="30"/>
      <c r="SIS267" s="30"/>
      <c r="SIT267" s="30"/>
      <c r="SIU267" s="30"/>
      <c r="SIV267" s="30"/>
      <c r="SIW267" s="30"/>
      <c r="SIX267" s="30"/>
      <c r="SIY267" s="30"/>
      <c r="SIZ267" s="30"/>
      <c r="SJA267" s="30"/>
      <c r="SJB267" s="30"/>
      <c r="SJC267" s="30"/>
      <c r="SJD267" s="30"/>
      <c r="SJE267" s="30"/>
      <c r="SJF267" s="30"/>
      <c r="SJG267" s="30"/>
      <c r="SJH267" s="30"/>
      <c r="SJI267" s="30"/>
      <c r="SJJ267" s="30"/>
      <c r="SJK267" s="30"/>
      <c r="SJL267" s="30"/>
      <c r="SJM267" s="30"/>
      <c r="SJN267" s="30"/>
      <c r="SJO267" s="30"/>
      <c r="SJP267" s="30"/>
      <c r="SJQ267" s="30"/>
      <c r="SJR267" s="30"/>
      <c r="SJS267" s="30"/>
      <c r="SJT267" s="30"/>
      <c r="SJU267" s="30"/>
      <c r="SJV267" s="30"/>
      <c r="SJW267" s="30"/>
      <c r="SJX267" s="30"/>
      <c r="SJY267" s="30"/>
      <c r="SJZ267" s="30"/>
      <c r="SKA267" s="30"/>
      <c r="SKB267" s="30"/>
      <c r="SKC267" s="30"/>
      <c r="SKD267" s="30"/>
      <c r="SKE267" s="30"/>
      <c r="SKF267" s="30"/>
      <c r="SKG267" s="30"/>
      <c r="SKH267" s="30"/>
      <c r="SKI267" s="30"/>
      <c r="SKJ267" s="30"/>
      <c r="SKK267" s="30"/>
      <c r="SKL267" s="30"/>
      <c r="SKM267" s="30"/>
      <c r="SKN267" s="30"/>
      <c r="SKO267" s="30"/>
      <c r="SKP267" s="30"/>
      <c r="SKQ267" s="30"/>
      <c r="SKR267" s="30"/>
      <c r="SKS267" s="30"/>
      <c r="SKT267" s="30"/>
      <c r="SKU267" s="30"/>
      <c r="SKV267" s="30"/>
      <c r="SKW267" s="30"/>
      <c r="SKX267" s="30"/>
      <c r="SKY267" s="30"/>
      <c r="SKZ267" s="30"/>
      <c r="SLA267" s="30"/>
      <c r="SLB267" s="30"/>
      <c r="SLC267" s="30"/>
      <c r="SLD267" s="30"/>
      <c r="SLE267" s="30"/>
      <c r="SLF267" s="30"/>
      <c r="SLG267" s="30"/>
      <c r="SLH267" s="30"/>
      <c r="SLI267" s="30"/>
      <c r="SLJ267" s="30"/>
      <c r="SLK267" s="30"/>
      <c r="SLL267" s="30"/>
      <c r="SLM267" s="30"/>
      <c r="SLN267" s="30"/>
      <c r="SLO267" s="30"/>
      <c r="SLP267" s="30"/>
      <c r="SLQ267" s="30"/>
      <c r="SLR267" s="30"/>
      <c r="SLS267" s="30"/>
      <c r="SLT267" s="30"/>
      <c r="SLU267" s="30"/>
      <c r="SLV267" s="30"/>
      <c r="SLW267" s="30"/>
      <c r="SLX267" s="30"/>
      <c r="SLY267" s="30"/>
      <c r="SLZ267" s="30"/>
      <c r="SMA267" s="30"/>
      <c r="SMB267" s="30"/>
      <c r="SMC267" s="30"/>
      <c r="SMD267" s="30"/>
      <c r="SME267" s="30"/>
      <c r="SMF267" s="30"/>
      <c r="SMG267" s="30"/>
      <c r="SMH267" s="30"/>
      <c r="SMI267" s="30"/>
      <c r="SMJ267" s="30"/>
      <c r="SMK267" s="30"/>
      <c r="SML267" s="30"/>
      <c r="SMM267" s="30"/>
      <c r="SMN267" s="30"/>
      <c r="SMO267" s="30"/>
      <c r="SMP267" s="30"/>
      <c r="SMQ267" s="30"/>
      <c r="SMR267" s="30"/>
      <c r="SMS267" s="30"/>
      <c r="SMT267" s="30"/>
      <c r="SMU267" s="30"/>
      <c r="SMV267" s="30"/>
      <c r="SMW267" s="30"/>
      <c r="SMX267" s="30"/>
      <c r="SMY267" s="30"/>
      <c r="SMZ267" s="30"/>
      <c r="SNA267" s="30"/>
      <c r="SNB267" s="30"/>
      <c r="SNC267" s="30"/>
      <c r="SND267" s="30"/>
      <c r="SNE267" s="30"/>
      <c r="SNF267" s="30"/>
      <c r="SNG267" s="30"/>
      <c r="SNH267" s="30"/>
      <c r="SNI267" s="30"/>
      <c r="SNJ267" s="30"/>
      <c r="SNK267" s="30"/>
      <c r="SNL267" s="30"/>
      <c r="SNM267" s="30"/>
      <c r="SNN267" s="30"/>
      <c r="SNO267" s="30"/>
      <c r="SNP267" s="30"/>
      <c r="SNQ267" s="30"/>
      <c r="SNR267" s="30"/>
      <c r="SNS267" s="30"/>
      <c r="SNT267" s="30"/>
      <c r="SNU267" s="30"/>
      <c r="SNV267" s="30"/>
      <c r="SNW267" s="30"/>
      <c r="SNX267" s="30"/>
      <c r="SNY267" s="30"/>
      <c r="SNZ267" s="30"/>
      <c r="SOA267" s="30"/>
      <c r="SOB267" s="30"/>
      <c r="SOC267" s="30"/>
      <c r="SOD267" s="30"/>
      <c r="SOE267" s="30"/>
      <c r="SOF267" s="30"/>
      <c r="SOG267" s="30"/>
      <c r="SOH267" s="30"/>
      <c r="SOI267" s="30"/>
      <c r="SOJ267" s="30"/>
      <c r="SOK267" s="30"/>
      <c r="SOL267" s="30"/>
      <c r="SOM267" s="30"/>
      <c r="SON267" s="30"/>
      <c r="SOO267" s="30"/>
      <c r="SOP267" s="30"/>
      <c r="SOQ267" s="30"/>
      <c r="SOR267" s="30"/>
      <c r="SOS267" s="30"/>
      <c r="SOT267" s="30"/>
      <c r="SOU267" s="30"/>
      <c r="SOV267" s="30"/>
      <c r="SOW267" s="30"/>
      <c r="SOX267" s="30"/>
      <c r="SOY267" s="30"/>
      <c r="SOZ267" s="30"/>
      <c r="SPA267" s="30"/>
      <c r="SPB267" s="30"/>
      <c r="SPC267" s="30"/>
      <c r="SPD267" s="30"/>
      <c r="SPE267" s="30"/>
      <c r="SPF267" s="30"/>
      <c r="SPG267" s="30"/>
      <c r="SPH267" s="30"/>
      <c r="SPI267" s="30"/>
      <c r="SPJ267" s="30"/>
      <c r="SPK267" s="30"/>
      <c r="SPL267" s="30"/>
      <c r="SPM267" s="30"/>
      <c r="SPN267" s="30"/>
      <c r="SPO267" s="30"/>
      <c r="SPP267" s="30"/>
      <c r="SPQ267" s="30"/>
      <c r="SPR267" s="30"/>
      <c r="SPS267" s="30"/>
      <c r="SPT267" s="30"/>
      <c r="SPU267" s="30"/>
      <c r="SPV267" s="30"/>
      <c r="SPW267" s="30"/>
      <c r="SPX267" s="30"/>
      <c r="SPY267" s="30"/>
      <c r="SPZ267" s="30"/>
      <c r="SQA267" s="30"/>
      <c r="SQB267" s="30"/>
      <c r="SQC267" s="30"/>
      <c r="SQD267" s="30"/>
      <c r="SQE267" s="30"/>
      <c r="SQF267" s="30"/>
      <c r="SQG267" s="30"/>
      <c r="SQH267" s="30"/>
      <c r="SQI267" s="30"/>
      <c r="SQJ267" s="30"/>
      <c r="SQK267" s="30"/>
      <c r="SQL267" s="30"/>
      <c r="SQM267" s="30"/>
      <c r="SQN267" s="30"/>
      <c r="SQO267" s="30"/>
      <c r="SQP267" s="30"/>
      <c r="SQQ267" s="30"/>
      <c r="SQR267" s="30"/>
      <c r="SQS267" s="30"/>
      <c r="SQT267" s="30"/>
      <c r="SQU267" s="30"/>
      <c r="SQV267" s="30"/>
      <c r="SQW267" s="30"/>
      <c r="SQX267" s="30"/>
      <c r="SQY267" s="30"/>
      <c r="SQZ267" s="30"/>
      <c r="SRA267" s="30"/>
      <c r="SRB267" s="30"/>
      <c r="SRC267" s="30"/>
      <c r="SRD267" s="30"/>
      <c r="SRE267" s="30"/>
      <c r="SRF267" s="30"/>
      <c r="SRG267" s="30"/>
      <c r="SRH267" s="30"/>
      <c r="SRI267" s="30"/>
      <c r="SRJ267" s="30"/>
      <c r="SRK267" s="30"/>
      <c r="SRL267" s="30"/>
      <c r="SRM267" s="30"/>
      <c r="SRN267" s="30"/>
      <c r="SRO267" s="30"/>
      <c r="SRP267" s="30"/>
      <c r="SRQ267" s="30"/>
      <c r="SRR267" s="30"/>
      <c r="SRS267" s="30"/>
      <c r="SRT267" s="30"/>
      <c r="SRU267" s="30"/>
      <c r="SRV267" s="30"/>
      <c r="SRW267" s="30"/>
      <c r="SRX267" s="30"/>
      <c r="SRY267" s="30"/>
      <c r="SRZ267" s="30"/>
      <c r="SSA267" s="30"/>
      <c r="SSB267" s="30"/>
      <c r="SSC267" s="30"/>
      <c r="SSD267" s="30"/>
      <c r="SSE267" s="30"/>
      <c r="SSF267" s="30"/>
      <c r="SSG267" s="30"/>
      <c r="SSH267" s="30"/>
      <c r="SSI267" s="30"/>
      <c r="SSJ267" s="30"/>
      <c r="SSK267" s="30"/>
      <c r="SSL267" s="30"/>
      <c r="SSM267" s="30"/>
      <c r="SSN267" s="30"/>
      <c r="SSO267" s="30"/>
      <c r="SSP267" s="30"/>
      <c r="SSQ267" s="30"/>
      <c r="SSR267" s="30"/>
      <c r="SSS267" s="30"/>
      <c r="SST267" s="30"/>
      <c r="SSU267" s="30"/>
      <c r="SSV267" s="30"/>
      <c r="SSW267" s="30"/>
      <c r="SSX267" s="30"/>
      <c r="SSY267" s="30"/>
      <c r="SSZ267" s="30"/>
      <c r="STA267" s="30"/>
      <c r="STB267" s="30"/>
      <c r="STC267" s="30"/>
      <c r="STD267" s="30"/>
      <c r="STE267" s="30"/>
      <c r="STF267" s="30"/>
      <c r="STG267" s="30"/>
      <c r="STH267" s="30"/>
      <c r="STI267" s="30"/>
      <c r="STJ267" s="30"/>
      <c r="STK267" s="30"/>
      <c r="STL267" s="30"/>
      <c r="STM267" s="30"/>
      <c r="STN267" s="30"/>
      <c r="STO267" s="30"/>
      <c r="STP267" s="30"/>
      <c r="STQ267" s="30"/>
      <c r="STR267" s="30"/>
      <c r="STS267" s="30"/>
      <c r="STT267" s="30"/>
      <c r="STU267" s="30"/>
      <c r="STV267" s="30"/>
      <c r="STW267" s="30"/>
      <c r="STX267" s="30"/>
      <c r="STY267" s="30"/>
      <c r="STZ267" s="30"/>
      <c r="SUA267" s="30"/>
      <c r="SUB267" s="30"/>
      <c r="SUC267" s="30"/>
      <c r="SUD267" s="30"/>
      <c r="SUE267" s="30"/>
      <c r="SUF267" s="30"/>
      <c r="SUG267" s="30"/>
      <c r="SUH267" s="30"/>
      <c r="SUI267" s="30"/>
      <c r="SUJ267" s="30"/>
      <c r="SUK267" s="30"/>
      <c r="SUL267" s="30"/>
      <c r="SUM267" s="30"/>
      <c r="SUN267" s="30"/>
      <c r="SUO267" s="30"/>
      <c r="SUP267" s="30"/>
      <c r="SUQ267" s="30"/>
      <c r="SUR267" s="30"/>
      <c r="SUS267" s="30"/>
      <c r="SUT267" s="30"/>
      <c r="SUU267" s="30"/>
      <c r="SUV267" s="30"/>
      <c r="SUW267" s="30"/>
      <c r="SUX267" s="30"/>
      <c r="SUY267" s="30"/>
      <c r="SUZ267" s="30"/>
      <c r="SVA267" s="30"/>
      <c r="SVB267" s="30"/>
      <c r="SVC267" s="30"/>
      <c r="SVD267" s="30"/>
      <c r="SVE267" s="30"/>
      <c r="SVF267" s="30"/>
      <c r="SVG267" s="30"/>
      <c r="SVH267" s="30"/>
      <c r="SVI267" s="30"/>
      <c r="SVJ267" s="30"/>
      <c r="SVK267" s="30"/>
      <c r="SVL267" s="30"/>
      <c r="SVM267" s="30"/>
      <c r="SVN267" s="30"/>
      <c r="SVO267" s="30"/>
      <c r="SVP267" s="30"/>
      <c r="SVQ267" s="30"/>
      <c r="SVR267" s="30"/>
      <c r="SVS267" s="30"/>
      <c r="SVT267" s="30"/>
      <c r="SVU267" s="30"/>
      <c r="SVV267" s="30"/>
      <c r="SVW267" s="30"/>
      <c r="SVX267" s="30"/>
      <c r="SVY267" s="30"/>
      <c r="SVZ267" s="30"/>
      <c r="SWA267" s="30"/>
      <c r="SWB267" s="30"/>
      <c r="SWC267" s="30"/>
      <c r="SWD267" s="30"/>
      <c r="SWE267" s="30"/>
      <c r="SWF267" s="30"/>
      <c r="SWG267" s="30"/>
      <c r="SWH267" s="30"/>
      <c r="SWI267" s="30"/>
      <c r="SWJ267" s="30"/>
      <c r="SWK267" s="30"/>
      <c r="SWL267" s="30"/>
      <c r="SWM267" s="30"/>
      <c r="SWN267" s="30"/>
      <c r="SWO267" s="30"/>
      <c r="SWP267" s="30"/>
      <c r="SWQ267" s="30"/>
      <c r="SWR267" s="30"/>
      <c r="SWS267" s="30"/>
      <c r="SWT267" s="30"/>
      <c r="SWU267" s="30"/>
      <c r="SWV267" s="30"/>
      <c r="SWW267" s="30"/>
      <c r="SWX267" s="30"/>
      <c r="SWY267" s="30"/>
      <c r="SWZ267" s="30"/>
      <c r="SXA267" s="30"/>
      <c r="SXB267" s="30"/>
      <c r="SXC267" s="30"/>
      <c r="SXD267" s="30"/>
      <c r="SXE267" s="30"/>
      <c r="SXF267" s="30"/>
      <c r="SXG267" s="30"/>
      <c r="SXH267" s="30"/>
      <c r="SXI267" s="30"/>
      <c r="SXJ267" s="30"/>
      <c r="SXK267" s="30"/>
      <c r="SXL267" s="30"/>
      <c r="SXM267" s="30"/>
      <c r="SXN267" s="30"/>
      <c r="SXO267" s="30"/>
      <c r="SXP267" s="30"/>
      <c r="SXQ267" s="30"/>
      <c r="SXR267" s="30"/>
      <c r="SXS267" s="30"/>
      <c r="SXT267" s="30"/>
      <c r="SXU267" s="30"/>
      <c r="SXV267" s="30"/>
      <c r="SXW267" s="30"/>
      <c r="SXX267" s="30"/>
      <c r="SXY267" s="30"/>
      <c r="SXZ267" s="30"/>
      <c r="SYA267" s="30"/>
      <c r="SYB267" s="30"/>
      <c r="SYC267" s="30"/>
      <c r="SYD267" s="30"/>
      <c r="SYE267" s="30"/>
      <c r="SYF267" s="30"/>
      <c r="SYG267" s="30"/>
      <c r="SYH267" s="30"/>
      <c r="SYI267" s="30"/>
      <c r="SYJ267" s="30"/>
      <c r="SYK267" s="30"/>
      <c r="SYL267" s="30"/>
      <c r="SYM267" s="30"/>
      <c r="SYN267" s="30"/>
      <c r="SYO267" s="30"/>
      <c r="SYP267" s="30"/>
      <c r="SYQ267" s="30"/>
      <c r="SYR267" s="30"/>
      <c r="SYS267" s="30"/>
      <c r="SYT267" s="30"/>
      <c r="SYU267" s="30"/>
      <c r="SYV267" s="30"/>
      <c r="SYW267" s="30"/>
      <c r="SYX267" s="30"/>
      <c r="SYY267" s="30"/>
      <c r="SYZ267" s="30"/>
      <c r="SZA267" s="30"/>
      <c r="SZB267" s="30"/>
      <c r="SZC267" s="30"/>
      <c r="SZD267" s="30"/>
      <c r="SZE267" s="30"/>
      <c r="SZF267" s="30"/>
      <c r="SZG267" s="30"/>
      <c r="SZH267" s="30"/>
      <c r="SZI267" s="30"/>
      <c r="SZJ267" s="30"/>
      <c r="SZK267" s="30"/>
      <c r="SZL267" s="30"/>
      <c r="SZM267" s="30"/>
      <c r="SZN267" s="30"/>
      <c r="SZO267" s="30"/>
      <c r="SZP267" s="30"/>
      <c r="SZQ267" s="30"/>
      <c r="SZR267" s="30"/>
      <c r="SZS267" s="30"/>
      <c r="SZT267" s="30"/>
      <c r="SZU267" s="30"/>
      <c r="SZV267" s="30"/>
      <c r="SZW267" s="30"/>
      <c r="SZX267" s="30"/>
      <c r="SZY267" s="30"/>
      <c r="SZZ267" s="30"/>
      <c r="TAA267" s="30"/>
      <c r="TAB267" s="30"/>
      <c r="TAC267" s="30"/>
      <c r="TAD267" s="30"/>
      <c r="TAE267" s="30"/>
      <c r="TAF267" s="30"/>
      <c r="TAG267" s="30"/>
      <c r="TAH267" s="30"/>
      <c r="TAI267" s="30"/>
      <c r="TAJ267" s="30"/>
      <c r="TAK267" s="30"/>
      <c r="TAL267" s="30"/>
      <c r="TAM267" s="30"/>
      <c r="TAN267" s="30"/>
      <c r="TAO267" s="30"/>
      <c r="TAP267" s="30"/>
      <c r="TAQ267" s="30"/>
      <c r="TAR267" s="30"/>
      <c r="TAS267" s="30"/>
      <c r="TAT267" s="30"/>
      <c r="TAU267" s="30"/>
      <c r="TAV267" s="30"/>
      <c r="TAW267" s="30"/>
      <c r="TAX267" s="30"/>
      <c r="TAY267" s="30"/>
      <c r="TAZ267" s="30"/>
      <c r="TBA267" s="30"/>
      <c r="TBB267" s="30"/>
      <c r="TBC267" s="30"/>
      <c r="TBD267" s="30"/>
      <c r="TBE267" s="30"/>
      <c r="TBF267" s="30"/>
      <c r="TBG267" s="30"/>
      <c r="TBH267" s="30"/>
      <c r="TBI267" s="30"/>
      <c r="TBJ267" s="30"/>
      <c r="TBK267" s="30"/>
      <c r="TBL267" s="30"/>
      <c r="TBM267" s="30"/>
      <c r="TBN267" s="30"/>
      <c r="TBO267" s="30"/>
      <c r="TBP267" s="30"/>
      <c r="TBQ267" s="30"/>
      <c r="TBR267" s="30"/>
      <c r="TBS267" s="30"/>
      <c r="TBT267" s="30"/>
      <c r="TBU267" s="30"/>
      <c r="TBV267" s="30"/>
      <c r="TBW267" s="30"/>
      <c r="TBX267" s="30"/>
      <c r="TBY267" s="30"/>
      <c r="TBZ267" s="30"/>
      <c r="TCA267" s="30"/>
      <c r="TCB267" s="30"/>
      <c r="TCC267" s="30"/>
      <c r="TCD267" s="30"/>
      <c r="TCE267" s="30"/>
      <c r="TCF267" s="30"/>
      <c r="TCG267" s="30"/>
      <c r="TCH267" s="30"/>
      <c r="TCI267" s="30"/>
      <c r="TCJ267" s="30"/>
      <c r="TCK267" s="30"/>
      <c r="TCL267" s="30"/>
      <c r="TCM267" s="30"/>
      <c r="TCN267" s="30"/>
      <c r="TCO267" s="30"/>
      <c r="TCP267" s="30"/>
      <c r="TCQ267" s="30"/>
      <c r="TCR267" s="30"/>
      <c r="TCS267" s="30"/>
      <c r="TCT267" s="30"/>
      <c r="TCU267" s="30"/>
      <c r="TCV267" s="30"/>
      <c r="TCW267" s="30"/>
      <c r="TCX267" s="30"/>
      <c r="TCY267" s="30"/>
      <c r="TCZ267" s="30"/>
      <c r="TDA267" s="30"/>
      <c r="TDB267" s="30"/>
      <c r="TDC267" s="30"/>
      <c r="TDD267" s="30"/>
      <c r="TDE267" s="30"/>
      <c r="TDF267" s="30"/>
      <c r="TDG267" s="30"/>
      <c r="TDH267" s="30"/>
      <c r="TDI267" s="30"/>
      <c r="TDJ267" s="30"/>
      <c r="TDK267" s="30"/>
      <c r="TDL267" s="30"/>
      <c r="TDM267" s="30"/>
      <c r="TDN267" s="30"/>
      <c r="TDO267" s="30"/>
      <c r="TDP267" s="30"/>
      <c r="TDQ267" s="30"/>
      <c r="TDR267" s="30"/>
      <c r="TDS267" s="30"/>
      <c r="TDT267" s="30"/>
      <c r="TDU267" s="30"/>
      <c r="TDV267" s="30"/>
      <c r="TDW267" s="30"/>
      <c r="TDX267" s="30"/>
      <c r="TDY267" s="30"/>
      <c r="TDZ267" s="30"/>
      <c r="TEA267" s="30"/>
      <c r="TEB267" s="30"/>
      <c r="TEC267" s="30"/>
      <c r="TED267" s="30"/>
      <c r="TEE267" s="30"/>
      <c r="TEF267" s="30"/>
      <c r="TEG267" s="30"/>
      <c r="TEH267" s="30"/>
      <c r="TEI267" s="30"/>
      <c r="TEJ267" s="30"/>
      <c r="TEK267" s="30"/>
      <c r="TEL267" s="30"/>
      <c r="TEM267" s="30"/>
      <c r="TEN267" s="30"/>
      <c r="TEO267" s="30"/>
      <c r="TEP267" s="30"/>
      <c r="TEQ267" s="30"/>
      <c r="TER267" s="30"/>
      <c r="TES267" s="30"/>
      <c r="TET267" s="30"/>
      <c r="TEU267" s="30"/>
      <c r="TEV267" s="30"/>
      <c r="TEW267" s="30"/>
      <c r="TEX267" s="30"/>
      <c r="TEY267" s="30"/>
      <c r="TEZ267" s="30"/>
      <c r="TFA267" s="30"/>
      <c r="TFB267" s="30"/>
      <c r="TFC267" s="30"/>
      <c r="TFD267" s="30"/>
      <c r="TFE267" s="30"/>
      <c r="TFF267" s="30"/>
      <c r="TFG267" s="30"/>
      <c r="TFH267" s="30"/>
      <c r="TFI267" s="30"/>
      <c r="TFJ267" s="30"/>
      <c r="TFK267" s="30"/>
      <c r="TFL267" s="30"/>
      <c r="TFM267" s="30"/>
      <c r="TFN267" s="30"/>
      <c r="TFO267" s="30"/>
      <c r="TFP267" s="30"/>
      <c r="TFQ267" s="30"/>
      <c r="TFR267" s="30"/>
      <c r="TFS267" s="30"/>
      <c r="TFT267" s="30"/>
      <c r="TFU267" s="30"/>
      <c r="TFV267" s="30"/>
      <c r="TFW267" s="30"/>
      <c r="TFX267" s="30"/>
      <c r="TFY267" s="30"/>
      <c r="TFZ267" s="30"/>
      <c r="TGA267" s="30"/>
      <c r="TGB267" s="30"/>
      <c r="TGC267" s="30"/>
      <c r="TGD267" s="30"/>
      <c r="TGE267" s="30"/>
      <c r="TGF267" s="30"/>
      <c r="TGG267" s="30"/>
      <c r="TGH267" s="30"/>
      <c r="TGI267" s="30"/>
      <c r="TGJ267" s="30"/>
      <c r="TGK267" s="30"/>
      <c r="TGL267" s="30"/>
      <c r="TGM267" s="30"/>
      <c r="TGN267" s="30"/>
      <c r="TGO267" s="30"/>
      <c r="TGP267" s="30"/>
      <c r="TGQ267" s="30"/>
      <c r="TGR267" s="30"/>
      <c r="TGS267" s="30"/>
      <c r="TGT267" s="30"/>
      <c r="TGU267" s="30"/>
      <c r="TGV267" s="30"/>
      <c r="TGW267" s="30"/>
      <c r="TGX267" s="30"/>
      <c r="TGY267" s="30"/>
      <c r="TGZ267" s="30"/>
      <c r="THA267" s="30"/>
      <c r="THB267" s="30"/>
      <c r="THC267" s="30"/>
      <c r="THD267" s="30"/>
      <c r="THE267" s="30"/>
      <c r="THF267" s="30"/>
      <c r="THG267" s="30"/>
      <c r="THH267" s="30"/>
      <c r="THI267" s="30"/>
      <c r="THJ267" s="30"/>
      <c r="THK267" s="30"/>
      <c r="THL267" s="30"/>
      <c r="THM267" s="30"/>
      <c r="THN267" s="30"/>
      <c r="THO267" s="30"/>
      <c r="THP267" s="30"/>
      <c r="THQ267" s="30"/>
      <c r="THR267" s="30"/>
      <c r="THS267" s="30"/>
      <c r="THT267" s="30"/>
      <c r="THU267" s="30"/>
      <c r="THV267" s="30"/>
      <c r="THW267" s="30"/>
      <c r="THX267" s="30"/>
      <c r="THY267" s="30"/>
      <c r="THZ267" s="30"/>
      <c r="TIA267" s="30"/>
      <c r="TIB267" s="30"/>
      <c r="TIC267" s="30"/>
      <c r="TID267" s="30"/>
      <c r="TIE267" s="30"/>
      <c r="TIF267" s="30"/>
      <c r="TIG267" s="30"/>
      <c r="TIH267" s="30"/>
      <c r="TII267" s="30"/>
      <c r="TIJ267" s="30"/>
      <c r="TIK267" s="30"/>
      <c r="TIL267" s="30"/>
      <c r="TIM267" s="30"/>
      <c r="TIN267" s="30"/>
      <c r="TIO267" s="30"/>
      <c r="TIP267" s="30"/>
      <c r="TIQ267" s="30"/>
      <c r="TIR267" s="30"/>
      <c r="TIS267" s="30"/>
      <c r="TIT267" s="30"/>
      <c r="TIU267" s="30"/>
      <c r="TIV267" s="30"/>
      <c r="TIW267" s="30"/>
      <c r="TIX267" s="30"/>
      <c r="TIY267" s="30"/>
      <c r="TIZ267" s="30"/>
      <c r="TJA267" s="30"/>
      <c r="TJB267" s="30"/>
      <c r="TJC267" s="30"/>
      <c r="TJD267" s="30"/>
      <c r="TJE267" s="30"/>
      <c r="TJF267" s="30"/>
      <c r="TJG267" s="30"/>
      <c r="TJH267" s="30"/>
      <c r="TJI267" s="30"/>
      <c r="TJJ267" s="30"/>
      <c r="TJK267" s="30"/>
      <c r="TJL267" s="30"/>
      <c r="TJM267" s="30"/>
      <c r="TJN267" s="30"/>
      <c r="TJO267" s="30"/>
      <c r="TJP267" s="30"/>
      <c r="TJQ267" s="30"/>
      <c r="TJR267" s="30"/>
      <c r="TJS267" s="30"/>
      <c r="TJT267" s="30"/>
      <c r="TJU267" s="30"/>
      <c r="TJV267" s="30"/>
      <c r="TJW267" s="30"/>
      <c r="TJX267" s="30"/>
      <c r="TJY267" s="30"/>
      <c r="TJZ267" s="30"/>
      <c r="TKA267" s="30"/>
      <c r="TKB267" s="30"/>
      <c r="TKC267" s="30"/>
      <c r="TKD267" s="30"/>
      <c r="TKE267" s="30"/>
      <c r="TKF267" s="30"/>
      <c r="TKG267" s="30"/>
      <c r="TKH267" s="30"/>
      <c r="TKI267" s="30"/>
      <c r="TKJ267" s="30"/>
      <c r="TKK267" s="30"/>
      <c r="TKL267" s="30"/>
      <c r="TKM267" s="30"/>
      <c r="TKN267" s="30"/>
      <c r="TKO267" s="30"/>
      <c r="TKP267" s="30"/>
      <c r="TKQ267" s="30"/>
      <c r="TKR267" s="30"/>
      <c r="TKS267" s="30"/>
      <c r="TKT267" s="30"/>
      <c r="TKU267" s="30"/>
      <c r="TKV267" s="30"/>
      <c r="TKW267" s="30"/>
      <c r="TKX267" s="30"/>
      <c r="TKY267" s="30"/>
      <c r="TKZ267" s="30"/>
      <c r="TLA267" s="30"/>
      <c r="TLB267" s="30"/>
      <c r="TLC267" s="30"/>
      <c r="TLD267" s="30"/>
      <c r="TLE267" s="30"/>
      <c r="TLF267" s="30"/>
      <c r="TLG267" s="30"/>
      <c r="TLH267" s="30"/>
      <c r="TLI267" s="30"/>
      <c r="TLJ267" s="30"/>
      <c r="TLK267" s="30"/>
      <c r="TLL267" s="30"/>
      <c r="TLM267" s="30"/>
      <c r="TLN267" s="30"/>
      <c r="TLO267" s="30"/>
      <c r="TLP267" s="30"/>
      <c r="TLQ267" s="30"/>
      <c r="TLR267" s="30"/>
      <c r="TLS267" s="30"/>
      <c r="TLT267" s="30"/>
      <c r="TLU267" s="30"/>
      <c r="TLV267" s="30"/>
      <c r="TLW267" s="30"/>
      <c r="TLX267" s="30"/>
      <c r="TLY267" s="30"/>
      <c r="TLZ267" s="30"/>
      <c r="TMA267" s="30"/>
      <c r="TMB267" s="30"/>
      <c r="TMC267" s="30"/>
      <c r="TMD267" s="30"/>
      <c r="TME267" s="30"/>
      <c r="TMF267" s="30"/>
      <c r="TMG267" s="30"/>
      <c r="TMH267" s="30"/>
      <c r="TMI267" s="30"/>
      <c r="TMJ267" s="30"/>
      <c r="TMK267" s="30"/>
      <c r="TML267" s="30"/>
      <c r="TMM267" s="30"/>
      <c r="TMN267" s="30"/>
      <c r="TMO267" s="30"/>
      <c r="TMP267" s="30"/>
      <c r="TMQ267" s="30"/>
      <c r="TMR267" s="30"/>
      <c r="TMS267" s="30"/>
      <c r="TMT267" s="30"/>
      <c r="TMU267" s="30"/>
      <c r="TMV267" s="30"/>
      <c r="TMW267" s="30"/>
      <c r="TMX267" s="30"/>
      <c r="TMY267" s="30"/>
      <c r="TMZ267" s="30"/>
      <c r="TNA267" s="30"/>
      <c r="TNB267" s="30"/>
      <c r="TNC267" s="30"/>
      <c r="TND267" s="30"/>
      <c r="TNE267" s="30"/>
      <c r="TNF267" s="30"/>
      <c r="TNG267" s="30"/>
      <c r="TNH267" s="30"/>
      <c r="TNI267" s="30"/>
      <c r="TNJ267" s="30"/>
      <c r="TNK267" s="30"/>
      <c r="TNL267" s="30"/>
      <c r="TNM267" s="30"/>
      <c r="TNN267" s="30"/>
      <c r="TNO267" s="30"/>
      <c r="TNP267" s="30"/>
      <c r="TNQ267" s="30"/>
      <c r="TNR267" s="30"/>
      <c r="TNS267" s="30"/>
      <c r="TNT267" s="30"/>
      <c r="TNU267" s="30"/>
      <c r="TNV267" s="30"/>
      <c r="TNW267" s="30"/>
      <c r="TNX267" s="30"/>
      <c r="TNY267" s="30"/>
      <c r="TNZ267" s="30"/>
      <c r="TOA267" s="30"/>
      <c r="TOB267" s="30"/>
      <c r="TOC267" s="30"/>
      <c r="TOD267" s="30"/>
      <c r="TOE267" s="30"/>
      <c r="TOF267" s="30"/>
      <c r="TOG267" s="30"/>
      <c r="TOH267" s="30"/>
      <c r="TOI267" s="30"/>
      <c r="TOJ267" s="30"/>
      <c r="TOK267" s="30"/>
      <c r="TOL267" s="30"/>
      <c r="TOM267" s="30"/>
      <c r="TON267" s="30"/>
      <c r="TOO267" s="30"/>
      <c r="TOP267" s="30"/>
      <c r="TOQ267" s="30"/>
      <c r="TOR267" s="30"/>
      <c r="TOS267" s="30"/>
      <c r="TOT267" s="30"/>
      <c r="TOU267" s="30"/>
      <c r="TOV267" s="30"/>
      <c r="TOW267" s="30"/>
      <c r="TOX267" s="30"/>
      <c r="TOY267" s="30"/>
      <c r="TOZ267" s="30"/>
      <c r="TPA267" s="30"/>
      <c r="TPB267" s="30"/>
      <c r="TPC267" s="30"/>
      <c r="TPD267" s="30"/>
      <c r="TPE267" s="30"/>
      <c r="TPF267" s="30"/>
      <c r="TPG267" s="30"/>
      <c r="TPH267" s="30"/>
      <c r="TPI267" s="30"/>
      <c r="TPJ267" s="30"/>
      <c r="TPK267" s="30"/>
      <c r="TPL267" s="30"/>
      <c r="TPM267" s="30"/>
      <c r="TPN267" s="30"/>
      <c r="TPO267" s="30"/>
      <c r="TPP267" s="30"/>
      <c r="TPQ267" s="30"/>
      <c r="TPR267" s="30"/>
      <c r="TPS267" s="30"/>
      <c r="TPT267" s="30"/>
      <c r="TPU267" s="30"/>
      <c r="TPV267" s="30"/>
      <c r="TPW267" s="30"/>
      <c r="TPX267" s="30"/>
      <c r="TPY267" s="30"/>
      <c r="TPZ267" s="30"/>
      <c r="TQA267" s="30"/>
      <c r="TQB267" s="30"/>
      <c r="TQC267" s="30"/>
      <c r="TQD267" s="30"/>
      <c r="TQE267" s="30"/>
      <c r="TQF267" s="30"/>
      <c r="TQG267" s="30"/>
      <c r="TQH267" s="30"/>
      <c r="TQI267" s="30"/>
      <c r="TQJ267" s="30"/>
      <c r="TQK267" s="30"/>
      <c r="TQL267" s="30"/>
      <c r="TQM267" s="30"/>
      <c r="TQN267" s="30"/>
      <c r="TQO267" s="30"/>
      <c r="TQP267" s="30"/>
      <c r="TQQ267" s="30"/>
      <c r="TQR267" s="30"/>
      <c r="TQS267" s="30"/>
      <c r="TQT267" s="30"/>
      <c r="TQU267" s="30"/>
      <c r="TQV267" s="30"/>
      <c r="TQW267" s="30"/>
      <c r="TQX267" s="30"/>
      <c r="TQY267" s="30"/>
      <c r="TQZ267" s="30"/>
      <c r="TRA267" s="30"/>
      <c r="TRB267" s="30"/>
      <c r="TRC267" s="30"/>
      <c r="TRD267" s="30"/>
      <c r="TRE267" s="30"/>
      <c r="TRF267" s="30"/>
      <c r="TRG267" s="30"/>
      <c r="TRH267" s="30"/>
      <c r="TRI267" s="30"/>
      <c r="TRJ267" s="30"/>
      <c r="TRK267" s="30"/>
      <c r="TRL267" s="30"/>
      <c r="TRM267" s="30"/>
      <c r="TRN267" s="30"/>
      <c r="TRO267" s="30"/>
      <c r="TRP267" s="30"/>
      <c r="TRQ267" s="30"/>
      <c r="TRR267" s="30"/>
      <c r="TRS267" s="30"/>
      <c r="TRT267" s="30"/>
      <c r="TRU267" s="30"/>
      <c r="TRV267" s="30"/>
      <c r="TRW267" s="30"/>
      <c r="TRX267" s="30"/>
      <c r="TRY267" s="30"/>
      <c r="TRZ267" s="30"/>
      <c r="TSA267" s="30"/>
      <c r="TSB267" s="30"/>
      <c r="TSC267" s="30"/>
      <c r="TSD267" s="30"/>
      <c r="TSE267" s="30"/>
      <c r="TSF267" s="30"/>
      <c r="TSG267" s="30"/>
      <c r="TSH267" s="30"/>
      <c r="TSI267" s="30"/>
      <c r="TSJ267" s="30"/>
      <c r="TSK267" s="30"/>
      <c r="TSL267" s="30"/>
      <c r="TSM267" s="30"/>
      <c r="TSN267" s="30"/>
      <c r="TSO267" s="30"/>
      <c r="TSP267" s="30"/>
      <c r="TSQ267" s="30"/>
      <c r="TSR267" s="30"/>
      <c r="TSS267" s="30"/>
      <c r="TST267" s="30"/>
      <c r="TSU267" s="30"/>
      <c r="TSV267" s="30"/>
      <c r="TSW267" s="30"/>
      <c r="TSX267" s="30"/>
      <c r="TSY267" s="30"/>
      <c r="TSZ267" s="30"/>
      <c r="TTA267" s="30"/>
      <c r="TTB267" s="30"/>
      <c r="TTC267" s="30"/>
      <c r="TTD267" s="30"/>
      <c r="TTE267" s="30"/>
      <c r="TTF267" s="30"/>
      <c r="TTG267" s="30"/>
      <c r="TTH267" s="30"/>
      <c r="TTI267" s="30"/>
      <c r="TTJ267" s="30"/>
      <c r="TTK267" s="30"/>
      <c r="TTL267" s="30"/>
      <c r="TTM267" s="30"/>
      <c r="TTN267" s="30"/>
      <c r="TTO267" s="30"/>
      <c r="TTP267" s="30"/>
      <c r="TTQ267" s="30"/>
      <c r="TTR267" s="30"/>
      <c r="TTS267" s="30"/>
      <c r="TTT267" s="30"/>
      <c r="TTU267" s="30"/>
      <c r="TTV267" s="30"/>
      <c r="TTW267" s="30"/>
      <c r="TTX267" s="30"/>
      <c r="TTY267" s="30"/>
      <c r="TTZ267" s="30"/>
      <c r="TUA267" s="30"/>
      <c r="TUB267" s="30"/>
      <c r="TUC267" s="30"/>
      <c r="TUD267" s="30"/>
      <c r="TUE267" s="30"/>
      <c r="TUF267" s="30"/>
      <c r="TUG267" s="30"/>
      <c r="TUH267" s="30"/>
      <c r="TUI267" s="30"/>
      <c r="TUJ267" s="30"/>
      <c r="TUK267" s="30"/>
      <c r="TUL267" s="30"/>
      <c r="TUM267" s="30"/>
      <c r="TUN267" s="30"/>
      <c r="TUO267" s="30"/>
      <c r="TUP267" s="30"/>
      <c r="TUQ267" s="30"/>
      <c r="TUR267" s="30"/>
      <c r="TUS267" s="30"/>
      <c r="TUT267" s="30"/>
      <c r="TUU267" s="30"/>
      <c r="TUV267" s="30"/>
      <c r="TUW267" s="30"/>
      <c r="TUX267" s="30"/>
      <c r="TUY267" s="30"/>
      <c r="TUZ267" s="30"/>
      <c r="TVA267" s="30"/>
      <c r="TVB267" s="30"/>
      <c r="TVC267" s="30"/>
      <c r="TVD267" s="30"/>
      <c r="TVE267" s="30"/>
      <c r="TVF267" s="30"/>
      <c r="TVG267" s="30"/>
      <c r="TVH267" s="30"/>
      <c r="TVI267" s="30"/>
      <c r="TVJ267" s="30"/>
      <c r="TVK267" s="30"/>
      <c r="TVL267" s="30"/>
      <c r="TVM267" s="30"/>
      <c r="TVN267" s="30"/>
      <c r="TVO267" s="30"/>
      <c r="TVP267" s="30"/>
      <c r="TVQ267" s="30"/>
      <c r="TVR267" s="30"/>
      <c r="TVS267" s="30"/>
      <c r="TVT267" s="30"/>
      <c r="TVU267" s="30"/>
      <c r="TVV267" s="30"/>
      <c r="TVW267" s="30"/>
      <c r="TVX267" s="30"/>
      <c r="TVY267" s="30"/>
      <c r="TVZ267" s="30"/>
      <c r="TWA267" s="30"/>
      <c r="TWB267" s="30"/>
      <c r="TWC267" s="30"/>
      <c r="TWD267" s="30"/>
      <c r="TWE267" s="30"/>
      <c r="TWF267" s="30"/>
      <c r="TWG267" s="30"/>
      <c r="TWH267" s="30"/>
      <c r="TWI267" s="30"/>
      <c r="TWJ267" s="30"/>
      <c r="TWK267" s="30"/>
      <c r="TWL267" s="30"/>
      <c r="TWM267" s="30"/>
      <c r="TWN267" s="30"/>
      <c r="TWO267" s="30"/>
      <c r="TWP267" s="30"/>
      <c r="TWQ267" s="30"/>
      <c r="TWR267" s="30"/>
      <c r="TWS267" s="30"/>
      <c r="TWT267" s="30"/>
      <c r="TWU267" s="30"/>
      <c r="TWV267" s="30"/>
      <c r="TWW267" s="30"/>
      <c r="TWX267" s="30"/>
      <c r="TWY267" s="30"/>
      <c r="TWZ267" s="30"/>
      <c r="TXA267" s="30"/>
      <c r="TXB267" s="30"/>
      <c r="TXC267" s="30"/>
      <c r="TXD267" s="30"/>
      <c r="TXE267" s="30"/>
      <c r="TXF267" s="30"/>
      <c r="TXG267" s="30"/>
      <c r="TXH267" s="30"/>
      <c r="TXI267" s="30"/>
      <c r="TXJ267" s="30"/>
      <c r="TXK267" s="30"/>
      <c r="TXL267" s="30"/>
      <c r="TXM267" s="30"/>
      <c r="TXN267" s="30"/>
      <c r="TXO267" s="30"/>
      <c r="TXP267" s="30"/>
      <c r="TXQ267" s="30"/>
      <c r="TXR267" s="30"/>
      <c r="TXS267" s="30"/>
      <c r="TXT267" s="30"/>
      <c r="TXU267" s="30"/>
      <c r="TXV267" s="30"/>
      <c r="TXW267" s="30"/>
      <c r="TXX267" s="30"/>
      <c r="TXY267" s="30"/>
      <c r="TXZ267" s="30"/>
      <c r="TYA267" s="30"/>
      <c r="TYB267" s="30"/>
      <c r="TYC267" s="30"/>
      <c r="TYD267" s="30"/>
      <c r="TYE267" s="30"/>
      <c r="TYF267" s="30"/>
      <c r="TYG267" s="30"/>
      <c r="TYH267" s="30"/>
      <c r="TYI267" s="30"/>
      <c r="TYJ267" s="30"/>
      <c r="TYK267" s="30"/>
      <c r="TYL267" s="30"/>
      <c r="TYM267" s="30"/>
      <c r="TYN267" s="30"/>
      <c r="TYO267" s="30"/>
      <c r="TYP267" s="30"/>
      <c r="TYQ267" s="30"/>
      <c r="TYR267" s="30"/>
      <c r="TYS267" s="30"/>
      <c r="TYT267" s="30"/>
      <c r="TYU267" s="30"/>
      <c r="TYV267" s="30"/>
      <c r="TYW267" s="30"/>
      <c r="TYX267" s="30"/>
      <c r="TYY267" s="30"/>
      <c r="TYZ267" s="30"/>
      <c r="TZA267" s="30"/>
      <c r="TZB267" s="30"/>
      <c r="TZC267" s="30"/>
      <c r="TZD267" s="30"/>
      <c r="TZE267" s="30"/>
      <c r="TZF267" s="30"/>
      <c r="TZG267" s="30"/>
      <c r="TZH267" s="30"/>
      <c r="TZI267" s="30"/>
      <c r="TZJ267" s="30"/>
      <c r="TZK267" s="30"/>
      <c r="TZL267" s="30"/>
      <c r="TZM267" s="30"/>
      <c r="TZN267" s="30"/>
      <c r="TZO267" s="30"/>
      <c r="TZP267" s="30"/>
      <c r="TZQ267" s="30"/>
      <c r="TZR267" s="30"/>
      <c r="TZS267" s="30"/>
      <c r="TZT267" s="30"/>
      <c r="TZU267" s="30"/>
      <c r="TZV267" s="30"/>
      <c r="TZW267" s="30"/>
      <c r="TZX267" s="30"/>
      <c r="TZY267" s="30"/>
      <c r="TZZ267" s="30"/>
      <c r="UAA267" s="30"/>
      <c r="UAB267" s="30"/>
      <c r="UAC267" s="30"/>
      <c r="UAD267" s="30"/>
      <c r="UAE267" s="30"/>
      <c r="UAF267" s="30"/>
      <c r="UAG267" s="30"/>
      <c r="UAH267" s="30"/>
      <c r="UAI267" s="30"/>
      <c r="UAJ267" s="30"/>
      <c r="UAK267" s="30"/>
      <c r="UAL267" s="30"/>
      <c r="UAM267" s="30"/>
      <c r="UAN267" s="30"/>
      <c r="UAO267" s="30"/>
      <c r="UAP267" s="30"/>
      <c r="UAQ267" s="30"/>
      <c r="UAR267" s="30"/>
      <c r="UAS267" s="30"/>
      <c r="UAT267" s="30"/>
      <c r="UAU267" s="30"/>
      <c r="UAV267" s="30"/>
      <c r="UAW267" s="30"/>
      <c r="UAX267" s="30"/>
      <c r="UAY267" s="30"/>
      <c r="UAZ267" s="30"/>
      <c r="UBA267" s="30"/>
      <c r="UBB267" s="30"/>
      <c r="UBC267" s="30"/>
      <c r="UBD267" s="30"/>
      <c r="UBE267" s="30"/>
      <c r="UBF267" s="30"/>
      <c r="UBG267" s="30"/>
      <c r="UBH267" s="30"/>
      <c r="UBI267" s="30"/>
      <c r="UBJ267" s="30"/>
      <c r="UBK267" s="30"/>
      <c r="UBL267" s="30"/>
      <c r="UBM267" s="30"/>
      <c r="UBN267" s="30"/>
      <c r="UBO267" s="30"/>
      <c r="UBP267" s="30"/>
      <c r="UBQ267" s="30"/>
      <c r="UBR267" s="30"/>
      <c r="UBS267" s="30"/>
      <c r="UBT267" s="30"/>
      <c r="UBU267" s="30"/>
      <c r="UBV267" s="30"/>
      <c r="UBW267" s="30"/>
      <c r="UBX267" s="30"/>
      <c r="UBY267" s="30"/>
      <c r="UBZ267" s="30"/>
      <c r="UCA267" s="30"/>
      <c r="UCB267" s="30"/>
      <c r="UCC267" s="30"/>
      <c r="UCD267" s="30"/>
      <c r="UCE267" s="30"/>
      <c r="UCF267" s="30"/>
      <c r="UCG267" s="30"/>
      <c r="UCH267" s="30"/>
      <c r="UCI267" s="30"/>
      <c r="UCJ267" s="30"/>
      <c r="UCK267" s="30"/>
      <c r="UCL267" s="30"/>
      <c r="UCM267" s="30"/>
      <c r="UCN267" s="30"/>
      <c r="UCO267" s="30"/>
      <c r="UCP267" s="30"/>
      <c r="UCQ267" s="30"/>
      <c r="UCR267" s="30"/>
      <c r="UCS267" s="30"/>
      <c r="UCT267" s="30"/>
      <c r="UCU267" s="30"/>
      <c r="UCV267" s="30"/>
      <c r="UCW267" s="30"/>
      <c r="UCX267" s="30"/>
      <c r="UCY267" s="30"/>
      <c r="UCZ267" s="30"/>
      <c r="UDA267" s="30"/>
      <c r="UDB267" s="30"/>
      <c r="UDC267" s="30"/>
      <c r="UDD267" s="30"/>
      <c r="UDE267" s="30"/>
      <c r="UDF267" s="30"/>
      <c r="UDG267" s="30"/>
      <c r="UDH267" s="30"/>
      <c r="UDI267" s="30"/>
      <c r="UDJ267" s="30"/>
      <c r="UDK267" s="30"/>
      <c r="UDL267" s="30"/>
      <c r="UDM267" s="30"/>
      <c r="UDN267" s="30"/>
      <c r="UDO267" s="30"/>
      <c r="UDP267" s="30"/>
      <c r="UDQ267" s="30"/>
      <c r="UDR267" s="30"/>
      <c r="UDS267" s="30"/>
      <c r="UDT267" s="30"/>
      <c r="UDU267" s="30"/>
      <c r="UDV267" s="30"/>
      <c r="UDW267" s="30"/>
      <c r="UDX267" s="30"/>
      <c r="UDY267" s="30"/>
      <c r="UDZ267" s="30"/>
      <c r="UEA267" s="30"/>
      <c r="UEB267" s="30"/>
      <c r="UEC267" s="30"/>
      <c r="UED267" s="30"/>
      <c r="UEE267" s="30"/>
      <c r="UEF267" s="30"/>
      <c r="UEG267" s="30"/>
      <c r="UEH267" s="30"/>
      <c r="UEI267" s="30"/>
      <c r="UEJ267" s="30"/>
      <c r="UEK267" s="30"/>
      <c r="UEL267" s="30"/>
      <c r="UEM267" s="30"/>
      <c r="UEN267" s="30"/>
      <c r="UEO267" s="30"/>
      <c r="UEP267" s="30"/>
      <c r="UEQ267" s="30"/>
      <c r="UER267" s="30"/>
      <c r="UES267" s="30"/>
      <c r="UET267" s="30"/>
      <c r="UEU267" s="30"/>
      <c r="UEV267" s="30"/>
      <c r="UEW267" s="30"/>
      <c r="UEX267" s="30"/>
      <c r="UEY267" s="30"/>
      <c r="UEZ267" s="30"/>
      <c r="UFA267" s="30"/>
      <c r="UFB267" s="30"/>
      <c r="UFC267" s="30"/>
      <c r="UFD267" s="30"/>
      <c r="UFE267" s="30"/>
      <c r="UFF267" s="30"/>
      <c r="UFG267" s="30"/>
      <c r="UFH267" s="30"/>
      <c r="UFI267" s="30"/>
      <c r="UFJ267" s="30"/>
      <c r="UFK267" s="30"/>
      <c r="UFL267" s="30"/>
      <c r="UFM267" s="30"/>
      <c r="UFN267" s="30"/>
      <c r="UFO267" s="30"/>
      <c r="UFP267" s="30"/>
      <c r="UFQ267" s="30"/>
      <c r="UFR267" s="30"/>
      <c r="UFS267" s="30"/>
      <c r="UFT267" s="30"/>
      <c r="UFU267" s="30"/>
      <c r="UFV267" s="30"/>
      <c r="UFW267" s="30"/>
      <c r="UFX267" s="30"/>
      <c r="UFY267" s="30"/>
      <c r="UFZ267" s="30"/>
      <c r="UGA267" s="30"/>
      <c r="UGB267" s="30"/>
      <c r="UGC267" s="30"/>
      <c r="UGD267" s="30"/>
      <c r="UGE267" s="30"/>
      <c r="UGF267" s="30"/>
      <c r="UGG267" s="30"/>
      <c r="UGH267" s="30"/>
      <c r="UGI267" s="30"/>
      <c r="UGJ267" s="30"/>
      <c r="UGK267" s="30"/>
      <c r="UGL267" s="30"/>
      <c r="UGM267" s="30"/>
      <c r="UGN267" s="30"/>
      <c r="UGO267" s="30"/>
      <c r="UGP267" s="30"/>
      <c r="UGQ267" s="30"/>
      <c r="UGR267" s="30"/>
      <c r="UGS267" s="30"/>
      <c r="UGT267" s="30"/>
      <c r="UGU267" s="30"/>
      <c r="UGV267" s="30"/>
      <c r="UGW267" s="30"/>
      <c r="UGX267" s="30"/>
      <c r="UGY267" s="30"/>
      <c r="UGZ267" s="30"/>
      <c r="UHA267" s="30"/>
      <c r="UHB267" s="30"/>
      <c r="UHC267" s="30"/>
      <c r="UHD267" s="30"/>
      <c r="UHE267" s="30"/>
      <c r="UHF267" s="30"/>
      <c r="UHG267" s="30"/>
      <c r="UHH267" s="30"/>
      <c r="UHI267" s="30"/>
      <c r="UHJ267" s="30"/>
      <c r="UHK267" s="30"/>
      <c r="UHL267" s="30"/>
      <c r="UHM267" s="30"/>
      <c r="UHN267" s="30"/>
      <c r="UHO267" s="30"/>
      <c r="UHP267" s="30"/>
      <c r="UHQ267" s="30"/>
      <c r="UHR267" s="30"/>
      <c r="UHS267" s="30"/>
      <c r="UHT267" s="30"/>
      <c r="UHU267" s="30"/>
      <c r="UHV267" s="30"/>
      <c r="UHW267" s="30"/>
      <c r="UHX267" s="30"/>
      <c r="UHY267" s="30"/>
      <c r="UHZ267" s="30"/>
      <c r="UIA267" s="30"/>
      <c r="UIB267" s="30"/>
      <c r="UIC267" s="30"/>
      <c r="UID267" s="30"/>
      <c r="UIE267" s="30"/>
      <c r="UIF267" s="30"/>
      <c r="UIG267" s="30"/>
      <c r="UIH267" s="30"/>
      <c r="UII267" s="30"/>
      <c r="UIJ267" s="30"/>
      <c r="UIK267" s="30"/>
      <c r="UIL267" s="30"/>
      <c r="UIM267" s="30"/>
      <c r="UIN267" s="30"/>
      <c r="UIO267" s="30"/>
      <c r="UIP267" s="30"/>
      <c r="UIQ267" s="30"/>
      <c r="UIR267" s="30"/>
      <c r="UIS267" s="30"/>
      <c r="UIT267" s="30"/>
      <c r="UIU267" s="30"/>
      <c r="UIV267" s="30"/>
      <c r="UIW267" s="30"/>
      <c r="UIX267" s="30"/>
      <c r="UIY267" s="30"/>
      <c r="UIZ267" s="30"/>
      <c r="UJA267" s="30"/>
      <c r="UJB267" s="30"/>
      <c r="UJC267" s="30"/>
      <c r="UJD267" s="30"/>
      <c r="UJE267" s="30"/>
      <c r="UJF267" s="30"/>
      <c r="UJG267" s="30"/>
      <c r="UJH267" s="30"/>
      <c r="UJI267" s="30"/>
      <c r="UJJ267" s="30"/>
      <c r="UJK267" s="30"/>
      <c r="UJL267" s="30"/>
      <c r="UJM267" s="30"/>
      <c r="UJN267" s="30"/>
      <c r="UJO267" s="30"/>
      <c r="UJP267" s="30"/>
      <c r="UJQ267" s="30"/>
      <c r="UJR267" s="30"/>
      <c r="UJS267" s="30"/>
      <c r="UJT267" s="30"/>
      <c r="UJU267" s="30"/>
      <c r="UJV267" s="30"/>
      <c r="UJW267" s="30"/>
      <c r="UJX267" s="30"/>
      <c r="UJY267" s="30"/>
      <c r="UJZ267" s="30"/>
      <c r="UKA267" s="30"/>
      <c r="UKB267" s="30"/>
      <c r="UKC267" s="30"/>
      <c r="UKD267" s="30"/>
      <c r="UKE267" s="30"/>
      <c r="UKF267" s="30"/>
      <c r="UKG267" s="30"/>
      <c r="UKH267" s="30"/>
      <c r="UKI267" s="30"/>
      <c r="UKJ267" s="30"/>
      <c r="UKK267" s="30"/>
      <c r="UKL267" s="30"/>
      <c r="UKM267" s="30"/>
      <c r="UKN267" s="30"/>
      <c r="UKO267" s="30"/>
      <c r="UKP267" s="30"/>
      <c r="UKQ267" s="30"/>
      <c r="UKR267" s="30"/>
      <c r="UKS267" s="30"/>
      <c r="UKT267" s="30"/>
      <c r="UKU267" s="30"/>
      <c r="UKV267" s="30"/>
      <c r="UKW267" s="30"/>
      <c r="UKX267" s="30"/>
      <c r="UKY267" s="30"/>
      <c r="UKZ267" s="30"/>
      <c r="ULA267" s="30"/>
      <c r="ULB267" s="30"/>
      <c r="ULC267" s="30"/>
      <c r="ULD267" s="30"/>
      <c r="ULE267" s="30"/>
      <c r="ULF267" s="30"/>
      <c r="ULG267" s="30"/>
      <c r="ULH267" s="30"/>
      <c r="ULI267" s="30"/>
      <c r="ULJ267" s="30"/>
      <c r="ULK267" s="30"/>
      <c r="ULL267" s="30"/>
      <c r="ULM267" s="30"/>
      <c r="ULN267" s="30"/>
      <c r="ULO267" s="30"/>
      <c r="ULP267" s="30"/>
      <c r="ULQ267" s="30"/>
      <c r="ULR267" s="30"/>
      <c r="ULS267" s="30"/>
      <c r="ULT267" s="30"/>
      <c r="ULU267" s="30"/>
      <c r="ULV267" s="30"/>
      <c r="ULW267" s="30"/>
      <c r="ULX267" s="30"/>
      <c r="ULY267" s="30"/>
      <c r="ULZ267" s="30"/>
      <c r="UMA267" s="30"/>
      <c r="UMB267" s="30"/>
      <c r="UMC267" s="30"/>
      <c r="UMD267" s="30"/>
      <c r="UME267" s="30"/>
      <c r="UMF267" s="30"/>
      <c r="UMG267" s="30"/>
      <c r="UMH267" s="30"/>
      <c r="UMI267" s="30"/>
      <c r="UMJ267" s="30"/>
      <c r="UMK267" s="30"/>
      <c r="UML267" s="30"/>
      <c r="UMM267" s="30"/>
      <c r="UMN267" s="30"/>
      <c r="UMO267" s="30"/>
      <c r="UMP267" s="30"/>
      <c r="UMQ267" s="30"/>
      <c r="UMR267" s="30"/>
      <c r="UMS267" s="30"/>
      <c r="UMT267" s="30"/>
      <c r="UMU267" s="30"/>
      <c r="UMV267" s="30"/>
      <c r="UMW267" s="30"/>
      <c r="UMX267" s="30"/>
      <c r="UMY267" s="30"/>
      <c r="UMZ267" s="30"/>
      <c r="UNA267" s="30"/>
      <c r="UNB267" s="30"/>
      <c r="UNC267" s="30"/>
      <c r="UND267" s="30"/>
      <c r="UNE267" s="30"/>
      <c r="UNF267" s="30"/>
      <c r="UNG267" s="30"/>
      <c r="UNH267" s="30"/>
      <c r="UNI267" s="30"/>
      <c r="UNJ267" s="30"/>
      <c r="UNK267" s="30"/>
      <c r="UNL267" s="30"/>
      <c r="UNM267" s="30"/>
      <c r="UNN267" s="30"/>
      <c r="UNO267" s="30"/>
      <c r="UNP267" s="30"/>
      <c r="UNQ267" s="30"/>
      <c r="UNR267" s="30"/>
      <c r="UNS267" s="30"/>
      <c r="UNT267" s="30"/>
      <c r="UNU267" s="30"/>
      <c r="UNV267" s="30"/>
      <c r="UNW267" s="30"/>
      <c r="UNX267" s="30"/>
      <c r="UNY267" s="30"/>
      <c r="UNZ267" s="30"/>
      <c r="UOA267" s="30"/>
      <c r="UOB267" s="30"/>
      <c r="UOC267" s="30"/>
      <c r="UOD267" s="30"/>
      <c r="UOE267" s="30"/>
      <c r="UOF267" s="30"/>
      <c r="UOG267" s="30"/>
      <c r="UOH267" s="30"/>
      <c r="UOI267" s="30"/>
      <c r="UOJ267" s="30"/>
      <c r="UOK267" s="30"/>
      <c r="UOL267" s="30"/>
      <c r="UOM267" s="30"/>
      <c r="UON267" s="30"/>
      <c r="UOO267" s="30"/>
      <c r="UOP267" s="30"/>
      <c r="UOQ267" s="30"/>
      <c r="UOR267" s="30"/>
      <c r="UOS267" s="30"/>
      <c r="UOT267" s="30"/>
      <c r="UOU267" s="30"/>
      <c r="UOV267" s="30"/>
      <c r="UOW267" s="30"/>
      <c r="UOX267" s="30"/>
      <c r="UOY267" s="30"/>
      <c r="UOZ267" s="30"/>
      <c r="UPA267" s="30"/>
      <c r="UPB267" s="30"/>
      <c r="UPC267" s="30"/>
      <c r="UPD267" s="30"/>
      <c r="UPE267" s="30"/>
      <c r="UPF267" s="30"/>
      <c r="UPG267" s="30"/>
      <c r="UPH267" s="30"/>
      <c r="UPI267" s="30"/>
      <c r="UPJ267" s="30"/>
      <c r="UPK267" s="30"/>
      <c r="UPL267" s="30"/>
      <c r="UPM267" s="30"/>
      <c r="UPN267" s="30"/>
      <c r="UPO267" s="30"/>
      <c r="UPP267" s="30"/>
      <c r="UPQ267" s="30"/>
      <c r="UPR267" s="30"/>
      <c r="UPS267" s="30"/>
      <c r="UPT267" s="30"/>
      <c r="UPU267" s="30"/>
      <c r="UPV267" s="30"/>
      <c r="UPW267" s="30"/>
      <c r="UPX267" s="30"/>
      <c r="UPY267" s="30"/>
      <c r="UPZ267" s="30"/>
      <c r="UQA267" s="30"/>
      <c r="UQB267" s="30"/>
      <c r="UQC267" s="30"/>
      <c r="UQD267" s="30"/>
      <c r="UQE267" s="30"/>
      <c r="UQF267" s="30"/>
      <c r="UQG267" s="30"/>
      <c r="UQH267" s="30"/>
      <c r="UQI267" s="30"/>
      <c r="UQJ267" s="30"/>
      <c r="UQK267" s="30"/>
      <c r="UQL267" s="30"/>
      <c r="UQM267" s="30"/>
      <c r="UQN267" s="30"/>
      <c r="UQO267" s="30"/>
      <c r="UQP267" s="30"/>
      <c r="UQQ267" s="30"/>
      <c r="UQR267" s="30"/>
      <c r="UQS267" s="30"/>
      <c r="UQT267" s="30"/>
      <c r="UQU267" s="30"/>
      <c r="UQV267" s="30"/>
      <c r="UQW267" s="30"/>
      <c r="UQX267" s="30"/>
      <c r="UQY267" s="30"/>
      <c r="UQZ267" s="30"/>
      <c r="URA267" s="30"/>
      <c r="URB267" s="30"/>
      <c r="URC267" s="30"/>
      <c r="URD267" s="30"/>
      <c r="URE267" s="30"/>
      <c r="URF267" s="30"/>
      <c r="URG267" s="30"/>
      <c r="URH267" s="30"/>
      <c r="URI267" s="30"/>
      <c r="URJ267" s="30"/>
      <c r="URK267" s="30"/>
      <c r="URL267" s="30"/>
      <c r="URM267" s="30"/>
      <c r="URN267" s="30"/>
      <c r="URO267" s="30"/>
      <c r="URP267" s="30"/>
      <c r="URQ267" s="30"/>
      <c r="URR267" s="30"/>
      <c r="URS267" s="30"/>
      <c r="URT267" s="30"/>
      <c r="URU267" s="30"/>
      <c r="URV267" s="30"/>
      <c r="URW267" s="30"/>
      <c r="URX267" s="30"/>
      <c r="URY267" s="30"/>
      <c r="URZ267" s="30"/>
      <c r="USA267" s="30"/>
      <c r="USB267" s="30"/>
      <c r="USC267" s="30"/>
      <c r="USD267" s="30"/>
      <c r="USE267" s="30"/>
      <c r="USF267" s="30"/>
      <c r="USG267" s="30"/>
      <c r="USH267" s="30"/>
      <c r="USI267" s="30"/>
      <c r="USJ267" s="30"/>
      <c r="USK267" s="30"/>
      <c r="USL267" s="30"/>
      <c r="USM267" s="30"/>
      <c r="USN267" s="30"/>
      <c r="USO267" s="30"/>
      <c r="USP267" s="30"/>
      <c r="USQ267" s="30"/>
      <c r="USR267" s="30"/>
      <c r="USS267" s="30"/>
      <c r="UST267" s="30"/>
      <c r="USU267" s="30"/>
      <c r="USV267" s="30"/>
      <c r="USW267" s="30"/>
      <c r="USX267" s="30"/>
      <c r="USY267" s="30"/>
      <c r="USZ267" s="30"/>
      <c r="UTA267" s="30"/>
      <c r="UTB267" s="30"/>
      <c r="UTC267" s="30"/>
      <c r="UTD267" s="30"/>
      <c r="UTE267" s="30"/>
      <c r="UTF267" s="30"/>
      <c r="UTG267" s="30"/>
      <c r="UTH267" s="30"/>
      <c r="UTI267" s="30"/>
      <c r="UTJ267" s="30"/>
      <c r="UTK267" s="30"/>
      <c r="UTL267" s="30"/>
      <c r="UTM267" s="30"/>
      <c r="UTN267" s="30"/>
      <c r="UTO267" s="30"/>
      <c r="UTP267" s="30"/>
      <c r="UTQ267" s="30"/>
      <c r="UTR267" s="30"/>
      <c r="UTS267" s="30"/>
      <c r="UTT267" s="30"/>
      <c r="UTU267" s="30"/>
      <c r="UTV267" s="30"/>
      <c r="UTW267" s="30"/>
      <c r="UTX267" s="30"/>
      <c r="UTY267" s="30"/>
      <c r="UTZ267" s="30"/>
      <c r="UUA267" s="30"/>
      <c r="UUB267" s="30"/>
      <c r="UUC267" s="30"/>
      <c r="UUD267" s="30"/>
      <c r="UUE267" s="30"/>
      <c r="UUF267" s="30"/>
      <c r="UUG267" s="30"/>
      <c r="UUH267" s="30"/>
      <c r="UUI267" s="30"/>
      <c r="UUJ267" s="30"/>
      <c r="UUK267" s="30"/>
      <c r="UUL267" s="30"/>
      <c r="UUM267" s="30"/>
      <c r="UUN267" s="30"/>
      <c r="UUO267" s="30"/>
      <c r="UUP267" s="30"/>
      <c r="UUQ267" s="30"/>
      <c r="UUR267" s="30"/>
      <c r="UUS267" s="30"/>
      <c r="UUT267" s="30"/>
      <c r="UUU267" s="30"/>
      <c r="UUV267" s="30"/>
      <c r="UUW267" s="30"/>
      <c r="UUX267" s="30"/>
      <c r="UUY267" s="30"/>
      <c r="UUZ267" s="30"/>
      <c r="UVA267" s="30"/>
      <c r="UVB267" s="30"/>
      <c r="UVC267" s="30"/>
      <c r="UVD267" s="30"/>
      <c r="UVE267" s="30"/>
      <c r="UVF267" s="30"/>
      <c r="UVG267" s="30"/>
      <c r="UVH267" s="30"/>
      <c r="UVI267" s="30"/>
      <c r="UVJ267" s="30"/>
      <c r="UVK267" s="30"/>
      <c r="UVL267" s="30"/>
      <c r="UVM267" s="30"/>
      <c r="UVN267" s="30"/>
      <c r="UVO267" s="30"/>
      <c r="UVP267" s="30"/>
      <c r="UVQ267" s="30"/>
      <c r="UVR267" s="30"/>
      <c r="UVS267" s="30"/>
      <c r="UVT267" s="30"/>
      <c r="UVU267" s="30"/>
      <c r="UVV267" s="30"/>
      <c r="UVW267" s="30"/>
      <c r="UVX267" s="30"/>
      <c r="UVY267" s="30"/>
      <c r="UVZ267" s="30"/>
      <c r="UWA267" s="30"/>
      <c r="UWB267" s="30"/>
      <c r="UWC267" s="30"/>
      <c r="UWD267" s="30"/>
      <c r="UWE267" s="30"/>
      <c r="UWF267" s="30"/>
      <c r="UWG267" s="30"/>
      <c r="UWH267" s="30"/>
      <c r="UWI267" s="30"/>
      <c r="UWJ267" s="30"/>
      <c r="UWK267" s="30"/>
      <c r="UWL267" s="30"/>
      <c r="UWM267" s="30"/>
      <c r="UWN267" s="30"/>
      <c r="UWO267" s="30"/>
      <c r="UWP267" s="30"/>
      <c r="UWQ267" s="30"/>
      <c r="UWR267" s="30"/>
      <c r="UWS267" s="30"/>
      <c r="UWT267" s="30"/>
      <c r="UWU267" s="30"/>
      <c r="UWV267" s="30"/>
      <c r="UWW267" s="30"/>
      <c r="UWX267" s="30"/>
      <c r="UWY267" s="30"/>
      <c r="UWZ267" s="30"/>
      <c r="UXA267" s="30"/>
      <c r="UXB267" s="30"/>
      <c r="UXC267" s="30"/>
      <c r="UXD267" s="30"/>
      <c r="UXE267" s="30"/>
      <c r="UXF267" s="30"/>
      <c r="UXG267" s="30"/>
      <c r="UXH267" s="30"/>
      <c r="UXI267" s="30"/>
      <c r="UXJ267" s="30"/>
      <c r="UXK267" s="30"/>
      <c r="UXL267" s="30"/>
      <c r="UXM267" s="30"/>
      <c r="UXN267" s="30"/>
      <c r="UXO267" s="30"/>
      <c r="UXP267" s="30"/>
      <c r="UXQ267" s="30"/>
      <c r="UXR267" s="30"/>
      <c r="UXS267" s="30"/>
      <c r="UXT267" s="30"/>
      <c r="UXU267" s="30"/>
      <c r="UXV267" s="30"/>
      <c r="UXW267" s="30"/>
      <c r="UXX267" s="30"/>
      <c r="UXY267" s="30"/>
      <c r="UXZ267" s="30"/>
      <c r="UYA267" s="30"/>
      <c r="UYB267" s="30"/>
      <c r="UYC267" s="30"/>
      <c r="UYD267" s="30"/>
      <c r="UYE267" s="30"/>
      <c r="UYF267" s="30"/>
      <c r="UYG267" s="30"/>
      <c r="UYH267" s="30"/>
      <c r="UYI267" s="30"/>
      <c r="UYJ267" s="30"/>
      <c r="UYK267" s="30"/>
      <c r="UYL267" s="30"/>
      <c r="UYM267" s="30"/>
      <c r="UYN267" s="30"/>
      <c r="UYO267" s="30"/>
      <c r="UYP267" s="30"/>
      <c r="UYQ267" s="30"/>
      <c r="UYR267" s="30"/>
      <c r="UYS267" s="30"/>
      <c r="UYT267" s="30"/>
      <c r="UYU267" s="30"/>
      <c r="UYV267" s="30"/>
      <c r="UYW267" s="30"/>
      <c r="UYX267" s="30"/>
      <c r="UYY267" s="30"/>
      <c r="UYZ267" s="30"/>
      <c r="UZA267" s="30"/>
      <c r="UZB267" s="30"/>
      <c r="UZC267" s="30"/>
      <c r="UZD267" s="30"/>
      <c r="UZE267" s="30"/>
      <c r="UZF267" s="30"/>
      <c r="UZG267" s="30"/>
      <c r="UZH267" s="30"/>
      <c r="UZI267" s="30"/>
      <c r="UZJ267" s="30"/>
      <c r="UZK267" s="30"/>
      <c r="UZL267" s="30"/>
      <c r="UZM267" s="30"/>
      <c r="UZN267" s="30"/>
      <c r="UZO267" s="30"/>
      <c r="UZP267" s="30"/>
      <c r="UZQ267" s="30"/>
      <c r="UZR267" s="30"/>
      <c r="UZS267" s="30"/>
      <c r="UZT267" s="30"/>
      <c r="UZU267" s="30"/>
      <c r="UZV267" s="30"/>
      <c r="UZW267" s="30"/>
      <c r="UZX267" s="30"/>
      <c r="UZY267" s="30"/>
      <c r="UZZ267" s="30"/>
      <c r="VAA267" s="30"/>
      <c r="VAB267" s="30"/>
      <c r="VAC267" s="30"/>
      <c r="VAD267" s="30"/>
      <c r="VAE267" s="30"/>
      <c r="VAF267" s="30"/>
      <c r="VAG267" s="30"/>
      <c r="VAH267" s="30"/>
      <c r="VAI267" s="30"/>
      <c r="VAJ267" s="30"/>
      <c r="VAK267" s="30"/>
      <c r="VAL267" s="30"/>
      <c r="VAM267" s="30"/>
      <c r="VAN267" s="30"/>
      <c r="VAO267" s="30"/>
      <c r="VAP267" s="30"/>
      <c r="VAQ267" s="30"/>
      <c r="VAR267" s="30"/>
      <c r="VAS267" s="30"/>
      <c r="VAT267" s="30"/>
      <c r="VAU267" s="30"/>
      <c r="VAV267" s="30"/>
      <c r="VAW267" s="30"/>
      <c r="VAX267" s="30"/>
      <c r="VAY267" s="30"/>
      <c r="VAZ267" s="30"/>
      <c r="VBA267" s="30"/>
      <c r="VBB267" s="30"/>
      <c r="VBC267" s="30"/>
      <c r="VBD267" s="30"/>
      <c r="VBE267" s="30"/>
      <c r="VBF267" s="30"/>
      <c r="VBG267" s="30"/>
      <c r="VBH267" s="30"/>
      <c r="VBI267" s="30"/>
      <c r="VBJ267" s="30"/>
      <c r="VBK267" s="30"/>
      <c r="VBL267" s="30"/>
      <c r="VBM267" s="30"/>
      <c r="VBN267" s="30"/>
      <c r="VBO267" s="30"/>
      <c r="VBP267" s="30"/>
      <c r="VBQ267" s="30"/>
      <c r="VBR267" s="30"/>
      <c r="VBS267" s="30"/>
      <c r="VBT267" s="30"/>
      <c r="VBU267" s="30"/>
      <c r="VBV267" s="30"/>
      <c r="VBW267" s="30"/>
      <c r="VBX267" s="30"/>
      <c r="VBY267" s="30"/>
      <c r="VBZ267" s="30"/>
      <c r="VCA267" s="30"/>
      <c r="VCB267" s="30"/>
      <c r="VCC267" s="30"/>
      <c r="VCD267" s="30"/>
      <c r="VCE267" s="30"/>
      <c r="VCF267" s="30"/>
      <c r="VCG267" s="30"/>
      <c r="VCH267" s="30"/>
      <c r="VCI267" s="30"/>
      <c r="VCJ267" s="30"/>
      <c r="VCK267" s="30"/>
      <c r="VCL267" s="30"/>
      <c r="VCM267" s="30"/>
      <c r="VCN267" s="30"/>
      <c r="VCO267" s="30"/>
      <c r="VCP267" s="30"/>
      <c r="VCQ267" s="30"/>
      <c r="VCR267" s="30"/>
      <c r="VCS267" s="30"/>
      <c r="VCT267" s="30"/>
      <c r="VCU267" s="30"/>
      <c r="VCV267" s="30"/>
      <c r="VCW267" s="30"/>
      <c r="VCX267" s="30"/>
      <c r="VCY267" s="30"/>
      <c r="VCZ267" s="30"/>
      <c r="VDA267" s="30"/>
      <c r="VDB267" s="30"/>
      <c r="VDC267" s="30"/>
      <c r="VDD267" s="30"/>
      <c r="VDE267" s="30"/>
      <c r="VDF267" s="30"/>
      <c r="VDG267" s="30"/>
      <c r="VDH267" s="30"/>
      <c r="VDI267" s="30"/>
      <c r="VDJ267" s="30"/>
      <c r="VDK267" s="30"/>
      <c r="VDL267" s="30"/>
      <c r="VDM267" s="30"/>
      <c r="VDN267" s="30"/>
      <c r="VDO267" s="30"/>
      <c r="VDP267" s="30"/>
      <c r="VDQ267" s="30"/>
      <c r="VDR267" s="30"/>
      <c r="VDS267" s="30"/>
      <c r="VDT267" s="30"/>
      <c r="VDU267" s="30"/>
      <c r="VDV267" s="30"/>
      <c r="VDW267" s="30"/>
      <c r="VDX267" s="30"/>
      <c r="VDY267" s="30"/>
      <c r="VDZ267" s="30"/>
      <c r="VEA267" s="30"/>
      <c r="VEB267" s="30"/>
      <c r="VEC267" s="30"/>
      <c r="VED267" s="30"/>
      <c r="VEE267" s="30"/>
      <c r="VEF267" s="30"/>
      <c r="VEG267" s="30"/>
      <c r="VEH267" s="30"/>
      <c r="VEI267" s="30"/>
      <c r="VEJ267" s="30"/>
      <c r="VEK267" s="30"/>
      <c r="VEL267" s="30"/>
      <c r="VEM267" s="30"/>
      <c r="VEN267" s="30"/>
      <c r="VEO267" s="30"/>
      <c r="VEP267" s="30"/>
      <c r="VEQ267" s="30"/>
      <c r="VER267" s="30"/>
      <c r="VES267" s="30"/>
      <c r="VET267" s="30"/>
      <c r="VEU267" s="30"/>
      <c r="VEV267" s="30"/>
      <c r="VEW267" s="30"/>
      <c r="VEX267" s="30"/>
      <c r="VEY267" s="30"/>
      <c r="VEZ267" s="30"/>
      <c r="VFA267" s="30"/>
      <c r="VFB267" s="30"/>
      <c r="VFC267" s="30"/>
      <c r="VFD267" s="30"/>
      <c r="VFE267" s="30"/>
      <c r="VFF267" s="30"/>
      <c r="VFG267" s="30"/>
      <c r="VFH267" s="30"/>
      <c r="VFI267" s="30"/>
      <c r="VFJ267" s="30"/>
      <c r="VFK267" s="30"/>
      <c r="VFL267" s="30"/>
      <c r="VFM267" s="30"/>
      <c r="VFN267" s="30"/>
      <c r="VFO267" s="30"/>
      <c r="VFP267" s="30"/>
      <c r="VFQ267" s="30"/>
      <c r="VFR267" s="30"/>
      <c r="VFS267" s="30"/>
      <c r="VFT267" s="30"/>
      <c r="VFU267" s="30"/>
      <c r="VFV267" s="30"/>
      <c r="VFW267" s="30"/>
      <c r="VFX267" s="30"/>
      <c r="VFY267" s="30"/>
      <c r="VFZ267" s="30"/>
      <c r="VGA267" s="30"/>
      <c r="VGB267" s="30"/>
      <c r="VGC267" s="30"/>
      <c r="VGD267" s="30"/>
      <c r="VGE267" s="30"/>
      <c r="VGF267" s="30"/>
      <c r="VGG267" s="30"/>
      <c r="VGH267" s="30"/>
      <c r="VGI267" s="30"/>
      <c r="VGJ267" s="30"/>
      <c r="VGK267" s="30"/>
      <c r="VGL267" s="30"/>
      <c r="VGM267" s="30"/>
      <c r="VGN267" s="30"/>
      <c r="VGO267" s="30"/>
      <c r="VGP267" s="30"/>
      <c r="VGQ267" s="30"/>
      <c r="VGR267" s="30"/>
      <c r="VGS267" s="30"/>
      <c r="VGT267" s="30"/>
      <c r="VGU267" s="30"/>
      <c r="VGV267" s="30"/>
      <c r="VGW267" s="30"/>
      <c r="VGX267" s="30"/>
      <c r="VGY267" s="30"/>
      <c r="VGZ267" s="30"/>
      <c r="VHA267" s="30"/>
      <c r="VHB267" s="30"/>
      <c r="VHC267" s="30"/>
      <c r="VHD267" s="30"/>
      <c r="VHE267" s="30"/>
      <c r="VHF267" s="30"/>
      <c r="VHG267" s="30"/>
      <c r="VHH267" s="30"/>
      <c r="VHI267" s="30"/>
      <c r="VHJ267" s="30"/>
      <c r="VHK267" s="30"/>
      <c r="VHL267" s="30"/>
      <c r="VHM267" s="30"/>
      <c r="VHN267" s="30"/>
      <c r="VHO267" s="30"/>
      <c r="VHP267" s="30"/>
      <c r="VHQ267" s="30"/>
      <c r="VHR267" s="30"/>
      <c r="VHS267" s="30"/>
      <c r="VHT267" s="30"/>
      <c r="VHU267" s="30"/>
      <c r="VHV267" s="30"/>
      <c r="VHW267" s="30"/>
      <c r="VHX267" s="30"/>
      <c r="VHY267" s="30"/>
      <c r="VHZ267" s="30"/>
      <c r="VIA267" s="30"/>
      <c r="VIB267" s="30"/>
      <c r="VIC267" s="30"/>
      <c r="VID267" s="30"/>
      <c r="VIE267" s="30"/>
      <c r="VIF267" s="30"/>
      <c r="VIG267" s="30"/>
      <c r="VIH267" s="30"/>
      <c r="VII267" s="30"/>
      <c r="VIJ267" s="30"/>
      <c r="VIK267" s="30"/>
      <c r="VIL267" s="30"/>
      <c r="VIM267" s="30"/>
      <c r="VIN267" s="30"/>
      <c r="VIO267" s="30"/>
      <c r="VIP267" s="30"/>
      <c r="VIQ267" s="30"/>
      <c r="VIR267" s="30"/>
      <c r="VIS267" s="30"/>
      <c r="VIT267" s="30"/>
      <c r="VIU267" s="30"/>
      <c r="VIV267" s="30"/>
      <c r="VIW267" s="30"/>
      <c r="VIX267" s="30"/>
      <c r="VIY267" s="30"/>
      <c r="VIZ267" s="30"/>
      <c r="VJA267" s="30"/>
      <c r="VJB267" s="30"/>
      <c r="VJC267" s="30"/>
      <c r="VJD267" s="30"/>
      <c r="VJE267" s="30"/>
      <c r="VJF267" s="30"/>
      <c r="VJG267" s="30"/>
      <c r="VJH267" s="30"/>
      <c r="VJI267" s="30"/>
      <c r="VJJ267" s="30"/>
      <c r="VJK267" s="30"/>
      <c r="VJL267" s="30"/>
      <c r="VJM267" s="30"/>
      <c r="VJN267" s="30"/>
      <c r="VJO267" s="30"/>
      <c r="VJP267" s="30"/>
      <c r="VJQ267" s="30"/>
      <c r="VJR267" s="30"/>
      <c r="VJS267" s="30"/>
      <c r="VJT267" s="30"/>
      <c r="VJU267" s="30"/>
      <c r="VJV267" s="30"/>
      <c r="VJW267" s="30"/>
      <c r="VJX267" s="30"/>
      <c r="VJY267" s="30"/>
      <c r="VJZ267" s="30"/>
      <c r="VKA267" s="30"/>
      <c r="VKB267" s="30"/>
      <c r="VKC267" s="30"/>
      <c r="VKD267" s="30"/>
      <c r="VKE267" s="30"/>
      <c r="VKF267" s="30"/>
      <c r="VKG267" s="30"/>
      <c r="VKH267" s="30"/>
      <c r="VKI267" s="30"/>
      <c r="VKJ267" s="30"/>
      <c r="VKK267" s="30"/>
      <c r="VKL267" s="30"/>
      <c r="VKM267" s="30"/>
      <c r="VKN267" s="30"/>
      <c r="VKO267" s="30"/>
      <c r="VKP267" s="30"/>
      <c r="VKQ267" s="30"/>
      <c r="VKR267" s="30"/>
      <c r="VKS267" s="30"/>
      <c r="VKT267" s="30"/>
      <c r="VKU267" s="30"/>
      <c r="VKV267" s="30"/>
      <c r="VKW267" s="30"/>
      <c r="VKX267" s="30"/>
      <c r="VKY267" s="30"/>
      <c r="VKZ267" s="30"/>
      <c r="VLA267" s="30"/>
      <c r="VLB267" s="30"/>
      <c r="VLC267" s="30"/>
      <c r="VLD267" s="30"/>
      <c r="VLE267" s="30"/>
      <c r="VLF267" s="30"/>
      <c r="VLG267" s="30"/>
      <c r="VLH267" s="30"/>
      <c r="VLI267" s="30"/>
      <c r="VLJ267" s="30"/>
      <c r="VLK267" s="30"/>
      <c r="VLL267" s="30"/>
      <c r="VLM267" s="30"/>
      <c r="VLN267" s="30"/>
      <c r="VLO267" s="30"/>
      <c r="VLP267" s="30"/>
      <c r="VLQ267" s="30"/>
      <c r="VLR267" s="30"/>
      <c r="VLS267" s="30"/>
      <c r="VLT267" s="30"/>
      <c r="VLU267" s="30"/>
      <c r="VLV267" s="30"/>
      <c r="VLW267" s="30"/>
      <c r="VLX267" s="30"/>
      <c r="VLY267" s="30"/>
      <c r="VLZ267" s="30"/>
      <c r="VMA267" s="30"/>
      <c r="VMB267" s="30"/>
      <c r="VMC267" s="30"/>
      <c r="VMD267" s="30"/>
      <c r="VME267" s="30"/>
      <c r="VMF267" s="30"/>
      <c r="VMG267" s="30"/>
      <c r="VMH267" s="30"/>
      <c r="VMI267" s="30"/>
      <c r="VMJ267" s="30"/>
      <c r="VMK267" s="30"/>
      <c r="VML267" s="30"/>
      <c r="VMM267" s="30"/>
      <c r="VMN267" s="30"/>
      <c r="VMO267" s="30"/>
      <c r="VMP267" s="30"/>
      <c r="VMQ267" s="30"/>
      <c r="VMR267" s="30"/>
      <c r="VMS267" s="30"/>
      <c r="VMT267" s="30"/>
      <c r="VMU267" s="30"/>
      <c r="VMV267" s="30"/>
      <c r="VMW267" s="30"/>
      <c r="VMX267" s="30"/>
      <c r="VMY267" s="30"/>
      <c r="VMZ267" s="30"/>
      <c r="VNA267" s="30"/>
      <c r="VNB267" s="30"/>
      <c r="VNC267" s="30"/>
      <c r="VND267" s="30"/>
      <c r="VNE267" s="30"/>
      <c r="VNF267" s="30"/>
      <c r="VNG267" s="30"/>
      <c r="VNH267" s="30"/>
      <c r="VNI267" s="30"/>
      <c r="VNJ267" s="30"/>
      <c r="VNK267" s="30"/>
      <c r="VNL267" s="30"/>
      <c r="VNM267" s="30"/>
      <c r="VNN267" s="30"/>
      <c r="VNO267" s="30"/>
      <c r="VNP267" s="30"/>
      <c r="VNQ267" s="30"/>
      <c r="VNR267" s="30"/>
      <c r="VNS267" s="30"/>
      <c r="VNT267" s="30"/>
      <c r="VNU267" s="30"/>
      <c r="VNV267" s="30"/>
      <c r="VNW267" s="30"/>
      <c r="VNX267" s="30"/>
      <c r="VNY267" s="30"/>
      <c r="VNZ267" s="30"/>
      <c r="VOA267" s="30"/>
      <c r="VOB267" s="30"/>
      <c r="VOC267" s="30"/>
      <c r="VOD267" s="30"/>
      <c r="VOE267" s="30"/>
      <c r="VOF267" s="30"/>
      <c r="VOG267" s="30"/>
      <c r="VOH267" s="30"/>
      <c r="VOI267" s="30"/>
      <c r="VOJ267" s="30"/>
      <c r="VOK267" s="30"/>
      <c r="VOL267" s="30"/>
      <c r="VOM267" s="30"/>
      <c r="VON267" s="30"/>
      <c r="VOO267" s="30"/>
      <c r="VOP267" s="30"/>
      <c r="VOQ267" s="30"/>
      <c r="VOR267" s="30"/>
      <c r="VOS267" s="30"/>
      <c r="VOT267" s="30"/>
      <c r="VOU267" s="30"/>
      <c r="VOV267" s="30"/>
      <c r="VOW267" s="30"/>
      <c r="VOX267" s="30"/>
      <c r="VOY267" s="30"/>
      <c r="VOZ267" s="30"/>
      <c r="VPA267" s="30"/>
      <c r="VPB267" s="30"/>
      <c r="VPC267" s="30"/>
      <c r="VPD267" s="30"/>
      <c r="VPE267" s="30"/>
      <c r="VPF267" s="30"/>
      <c r="VPG267" s="30"/>
      <c r="VPH267" s="30"/>
      <c r="VPI267" s="30"/>
      <c r="VPJ267" s="30"/>
      <c r="VPK267" s="30"/>
      <c r="VPL267" s="30"/>
      <c r="VPM267" s="30"/>
      <c r="VPN267" s="30"/>
      <c r="VPO267" s="30"/>
      <c r="VPP267" s="30"/>
      <c r="VPQ267" s="30"/>
      <c r="VPR267" s="30"/>
      <c r="VPS267" s="30"/>
      <c r="VPT267" s="30"/>
      <c r="VPU267" s="30"/>
      <c r="VPV267" s="30"/>
      <c r="VPW267" s="30"/>
      <c r="VPX267" s="30"/>
      <c r="VPY267" s="30"/>
      <c r="VPZ267" s="30"/>
      <c r="VQA267" s="30"/>
      <c r="VQB267" s="30"/>
      <c r="VQC267" s="30"/>
      <c r="VQD267" s="30"/>
      <c r="VQE267" s="30"/>
      <c r="VQF267" s="30"/>
      <c r="VQG267" s="30"/>
      <c r="VQH267" s="30"/>
      <c r="VQI267" s="30"/>
      <c r="VQJ267" s="30"/>
      <c r="VQK267" s="30"/>
      <c r="VQL267" s="30"/>
      <c r="VQM267" s="30"/>
      <c r="VQN267" s="30"/>
      <c r="VQO267" s="30"/>
      <c r="VQP267" s="30"/>
      <c r="VQQ267" s="30"/>
      <c r="VQR267" s="30"/>
      <c r="VQS267" s="30"/>
      <c r="VQT267" s="30"/>
      <c r="VQU267" s="30"/>
      <c r="VQV267" s="30"/>
      <c r="VQW267" s="30"/>
      <c r="VQX267" s="30"/>
      <c r="VQY267" s="30"/>
      <c r="VQZ267" s="30"/>
      <c r="VRA267" s="30"/>
      <c r="VRB267" s="30"/>
      <c r="VRC267" s="30"/>
      <c r="VRD267" s="30"/>
      <c r="VRE267" s="30"/>
      <c r="VRF267" s="30"/>
      <c r="VRG267" s="30"/>
      <c r="VRH267" s="30"/>
      <c r="VRI267" s="30"/>
      <c r="VRJ267" s="30"/>
      <c r="VRK267" s="30"/>
      <c r="VRL267" s="30"/>
      <c r="VRM267" s="30"/>
      <c r="VRN267" s="30"/>
      <c r="VRO267" s="30"/>
      <c r="VRP267" s="30"/>
      <c r="VRQ267" s="30"/>
      <c r="VRR267" s="30"/>
      <c r="VRS267" s="30"/>
      <c r="VRT267" s="30"/>
      <c r="VRU267" s="30"/>
      <c r="VRV267" s="30"/>
      <c r="VRW267" s="30"/>
      <c r="VRX267" s="30"/>
      <c r="VRY267" s="30"/>
      <c r="VRZ267" s="30"/>
      <c r="VSA267" s="30"/>
      <c r="VSB267" s="30"/>
      <c r="VSC267" s="30"/>
      <c r="VSD267" s="30"/>
      <c r="VSE267" s="30"/>
      <c r="VSF267" s="30"/>
      <c r="VSG267" s="30"/>
      <c r="VSH267" s="30"/>
      <c r="VSI267" s="30"/>
      <c r="VSJ267" s="30"/>
      <c r="VSK267" s="30"/>
      <c r="VSL267" s="30"/>
      <c r="VSM267" s="30"/>
      <c r="VSN267" s="30"/>
      <c r="VSO267" s="30"/>
      <c r="VSP267" s="30"/>
      <c r="VSQ267" s="30"/>
      <c r="VSR267" s="30"/>
      <c r="VSS267" s="30"/>
      <c r="VST267" s="30"/>
      <c r="VSU267" s="30"/>
      <c r="VSV267" s="30"/>
      <c r="VSW267" s="30"/>
      <c r="VSX267" s="30"/>
      <c r="VSY267" s="30"/>
      <c r="VSZ267" s="30"/>
      <c r="VTA267" s="30"/>
      <c r="VTB267" s="30"/>
      <c r="VTC267" s="30"/>
      <c r="VTD267" s="30"/>
      <c r="VTE267" s="30"/>
      <c r="VTF267" s="30"/>
      <c r="VTG267" s="30"/>
      <c r="VTH267" s="30"/>
      <c r="VTI267" s="30"/>
      <c r="VTJ267" s="30"/>
      <c r="VTK267" s="30"/>
      <c r="VTL267" s="30"/>
      <c r="VTM267" s="30"/>
      <c r="VTN267" s="30"/>
      <c r="VTO267" s="30"/>
      <c r="VTP267" s="30"/>
      <c r="VTQ267" s="30"/>
      <c r="VTR267" s="30"/>
      <c r="VTS267" s="30"/>
      <c r="VTT267" s="30"/>
      <c r="VTU267" s="30"/>
      <c r="VTV267" s="30"/>
      <c r="VTW267" s="30"/>
      <c r="VTX267" s="30"/>
      <c r="VTY267" s="30"/>
      <c r="VTZ267" s="30"/>
      <c r="VUA267" s="30"/>
      <c r="VUB267" s="30"/>
      <c r="VUC267" s="30"/>
      <c r="VUD267" s="30"/>
      <c r="VUE267" s="30"/>
      <c r="VUF267" s="30"/>
      <c r="VUG267" s="30"/>
      <c r="VUH267" s="30"/>
      <c r="VUI267" s="30"/>
      <c r="VUJ267" s="30"/>
      <c r="VUK267" s="30"/>
      <c r="VUL267" s="30"/>
      <c r="VUM267" s="30"/>
      <c r="VUN267" s="30"/>
      <c r="VUO267" s="30"/>
      <c r="VUP267" s="30"/>
      <c r="VUQ267" s="30"/>
      <c r="VUR267" s="30"/>
      <c r="VUS267" s="30"/>
      <c r="VUT267" s="30"/>
      <c r="VUU267" s="30"/>
      <c r="VUV267" s="30"/>
      <c r="VUW267" s="30"/>
      <c r="VUX267" s="30"/>
      <c r="VUY267" s="30"/>
      <c r="VUZ267" s="30"/>
      <c r="VVA267" s="30"/>
      <c r="VVB267" s="30"/>
      <c r="VVC267" s="30"/>
      <c r="VVD267" s="30"/>
      <c r="VVE267" s="30"/>
      <c r="VVF267" s="30"/>
      <c r="VVG267" s="30"/>
      <c r="VVH267" s="30"/>
      <c r="VVI267" s="30"/>
      <c r="VVJ267" s="30"/>
      <c r="VVK267" s="30"/>
      <c r="VVL267" s="30"/>
      <c r="VVM267" s="30"/>
      <c r="VVN267" s="30"/>
      <c r="VVO267" s="30"/>
      <c r="VVP267" s="30"/>
      <c r="VVQ267" s="30"/>
      <c r="VVR267" s="30"/>
      <c r="VVS267" s="30"/>
      <c r="VVT267" s="30"/>
      <c r="VVU267" s="30"/>
      <c r="VVV267" s="30"/>
      <c r="VVW267" s="30"/>
      <c r="VVX267" s="30"/>
      <c r="VVY267" s="30"/>
      <c r="VVZ267" s="30"/>
      <c r="VWA267" s="30"/>
      <c r="VWB267" s="30"/>
      <c r="VWC267" s="30"/>
      <c r="VWD267" s="30"/>
      <c r="VWE267" s="30"/>
      <c r="VWF267" s="30"/>
      <c r="VWG267" s="30"/>
      <c r="VWH267" s="30"/>
      <c r="VWI267" s="30"/>
      <c r="VWJ267" s="30"/>
      <c r="VWK267" s="30"/>
      <c r="VWL267" s="30"/>
      <c r="VWM267" s="30"/>
      <c r="VWN267" s="30"/>
      <c r="VWO267" s="30"/>
      <c r="VWP267" s="30"/>
      <c r="VWQ267" s="30"/>
      <c r="VWR267" s="30"/>
      <c r="VWS267" s="30"/>
      <c r="VWT267" s="30"/>
      <c r="VWU267" s="30"/>
      <c r="VWV267" s="30"/>
      <c r="VWW267" s="30"/>
      <c r="VWX267" s="30"/>
      <c r="VWY267" s="30"/>
      <c r="VWZ267" s="30"/>
      <c r="VXA267" s="30"/>
      <c r="VXB267" s="30"/>
      <c r="VXC267" s="30"/>
      <c r="VXD267" s="30"/>
      <c r="VXE267" s="30"/>
      <c r="VXF267" s="30"/>
      <c r="VXG267" s="30"/>
      <c r="VXH267" s="30"/>
      <c r="VXI267" s="30"/>
      <c r="VXJ267" s="30"/>
      <c r="VXK267" s="30"/>
      <c r="VXL267" s="30"/>
      <c r="VXM267" s="30"/>
      <c r="VXN267" s="30"/>
      <c r="VXO267" s="30"/>
      <c r="VXP267" s="30"/>
      <c r="VXQ267" s="30"/>
      <c r="VXR267" s="30"/>
      <c r="VXS267" s="30"/>
      <c r="VXT267" s="30"/>
      <c r="VXU267" s="30"/>
      <c r="VXV267" s="30"/>
      <c r="VXW267" s="30"/>
      <c r="VXX267" s="30"/>
      <c r="VXY267" s="30"/>
      <c r="VXZ267" s="30"/>
      <c r="VYA267" s="30"/>
      <c r="VYB267" s="30"/>
      <c r="VYC267" s="30"/>
      <c r="VYD267" s="30"/>
      <c r="VYE267" s="30"/>
      <c r="VYF267" s="30"/>
      <c r="VYG267" s="30"/>
      <c r="VYH267" s="30"/>
      <c r="VYI267" s="30"/>
      <c r="VYJ267" s="30"/>
      <c r="VYK267" s="30"/>
      <c r="VYL267" s="30"/>
      <c r="VYM267" s="30"/>
      <c r="VYN267" s="30"/>
      <c r="VYO267" s="30"/>
      <c r="VYP267" s="30"/>
      <c r="VYQ267" s="30"/>
      <c r="VYR267" s="30"/>
      <c r="VYS267" s="30"/>
      <c r="VYT267" s="30"/>
      <c r="VYU267" s="30"/>
      <c r="VYV267" s="30"/>
      <c r="VYW267" s="30"/>
      <c r="VYX267" s="30"/>
      <c r="VYY267" s="30"/>
      <c r="VYZ267" s="30"/>
      <c r="VZA267" s="30"/>
      <c r="VZB267" s="30"/>
      <c r="VZC267" s="30"/>
      <c r="VZD267" s="30"/>
      <c r="VZE267" s="30"/>
      <c r="VZF267" s="30"/>
      <c r="VZG267" s="30"/>
      <c r="VZH267" s="30"/>
      <c r="VZI267" s="30"/>
      <c r="VZJ267" s="30"/>
      <c r="VZK267" s="30"/>
      <c r="VZL267" s="30"/>
      <c r="VZM267" s="30"/>
      <c r="VZN267" s="30"/>
      <c r="VZO267" s="30"/>
      <c r="VZP267" s="30"/>
      <c r="VZQ267" s="30"/>
      <c r="VZR267" s="30"/>
      <c r="VZS267" s="30"/>
      <c r="VZT267" s="30"/>
      <c r="VZU267" s="30"/>
      <c r="VZV267" s="30"/>
      <c r="VZW267" s="30"/>
      <c r="VZX267" s="30"/>
      <c r="VZY267" s="30"/>
      <c r="VZZ267" s="30"/>
      <c r="WAA267" s="30"/>
      <c r="WAB267" s="30"/>
      <c r="WAC267" s="30"/>
      <c r="WAD267" s="30"/>
      <c r="WAE267" s="30"/>
      <c r="WAF267" s="30"/>
      <c r="WAG267" s="30"/>
      <c r="WAH267" s="30"/>
      <c r="WAI267" s="30"/>
      <c r="WAJ267" s="30"/>
      <c r="WAK267" s="30"/>
      <c r="WAL267" s="30"/>
      <c r="WAM267" s="30"/>
      <c r="WAN267" s="30"/>
      <c r="WAO267" s="30"/>
      <c r="WAP267" s="30"/>
      <c r="WAQ267" s="30"/>
      <c r="WAR267" s="30"/>
      <c r="WAS267" s="30"/>
      <c r="WAT267" s="30"/>
      <c r="WAU267" s="30"/>
      <c r="WAV267" s="30"/>
      <c r="WAW267" s="30"/>
      <c r="WAX267" s="30"/>
      <c r="WAY267" s="30"/>
      <c r="WAZ267" s="30"/>
      <c r="WBA267" s="30"/>
      <c r="WBB267" s="30"/>
      <c r="WBC267" s="30"/>
      <c r="WBD267" s="30"/>
      <c r="WBE267" s="30"/>
      <c r="WBF267" s="30"/>
      <c r="WBG267" s="30"/>
      <c r="WBH267" s="30"/>
      <c r="WBI267" s="30"/>
      <c r="WBJ267" s="30"/>
      <c r="WBK267" s="30"/>
      <c r="WBL267" s="30"/>
      <c r="WBM267" s="30"/>
      <c r="WBN267" s="30"/>
      <c r="WBO267" s="30"/>
      <c r="WBP267" s="30"/>
      <c r="WBQ267" s="30"/>
      <c r="WBR267" s="30"/>
      <c r="WBS267" s="30"/>
      <c r="WBT267" s="30"/>
      <c r="WBU267" s="30"/>
      <c r="WBV267" s="30"/>
      <c r="WBW267" s="30"/>
      <c r="WBX267" s="30"/>
      <c r="WBY267" s="30"/>
      <c r="WBZ267" s="30"/>
      <c r="WCA267" s="30"/>
      <c r="WCB267" s="30"/>
      <c r="WCC267" s="30"/>
      <c r="WCD267" s="30"/>
      <c r="WCE267" s="30"/>
      <c r="WCF267" s="30"/>
      <c r="WCG267" s="30"/>
      <c r="WCH267" s="30"/>
      <c r="WCI267" s="30"/>
      <c r="WCJ267" s="30"/>
      <c r="WCK267" s="30"/>
      <c r="WCL267" s="30"/>
      <c r="WCM267" s="30"/>
      <c r="WCN267" s="30"/>
      <c r="WCO267" s="30"/>
      <c r="WCP267" s="30"/>
      <c r="WCQ267" s="30"/>
      <c r="WCR267" s="30"/>
      <c r="WCS267" s="30"/>
      <c r="WCT267" s="30"/>
      <c r="WCU267" s="30"/>
      <c r="WCV267" s="30"/>
      <c r="WCW267" s="30"/>
      <c r="WCX267" s="30"/>
      <c r="WCY267" s="30"/>
      <c r="WCZ267" s="30"/>
      <c r="WDA267" s="30"/>
      <c r="WDB267" s="30"/>
      <c r="WDC267" s="30"/>
      <c r="WDD267" s="30"/>
      <c r="WDE267" s="30"/>
      <c r="WDF267" s="30"/>
      <c r="WDG267" s="30"/>
      <c r="WDH267" s="30"/>
      <c r="WDI267" s="30"/>
      <c r="WDJ267" s="30"/>
      <c r="WDK267" s="30"/>
      <c r="WDL267" s="30"/>
      <c r="WDM267" s="30"/>
      <c r="WDN267" s="30"/>
      <c r="WDO267" s="30"/>
      <c r="WDP267" s="30"/>
      <c r="WDQ267" s="30"/>
      <c r="WDR267" s="30"/>
      <c r="WDS267" s="30"/>
      <c r="WDT267" s="30"/>
      <c r="WDU267" s="30"/>
      <c r="WDV267" s="30"/>
      <c r="WDW267" s="30"/>
      <c r="WDX267" s="30"/>
      <c r="WDY267" s="30"/>
      <c r="WDZ267" s="30"/>
      <c r="WEA267" s="30"/>
      <c r="WEB267" s="30"/>
      <c r="WEC267" s="30"/>
      <c r="WED267" s="30"/>
      <c r="WEE267" s="30"/>
      <c r="WEF267" s="30"/>
      <c r="WEG267" s="30"/>
      <c r="WEH267" s="30"/>
      <c r="WEI267" s="30"/>
      <c r="WEJ267" s="30"/>
      <c r="WEK267" s="30"/>
      <c r="WEL267" s="30"/>
      <c r="WEM267" s="30"/>
      <c r="WEN267" s="30"/>
      <c r="WEO267" s="30"/>
      <c r="WEP267" s="30"/>
      <c r="WEQ267" s="30"/>
      <c r="WER267" s="30"/>
      <c r="WES267" s="30"/>
      <c r="WET267" s="30"/>
      <c r="WEU267" s="30"/>
      <c r="WEV267" s="30"/>
      <c r="WEW267" s="30"/>
      <c r="WEX267" s="30"/>
      <c r="WEY267" s="30"/>
      <c r="WEZ267" s="30"/>
      <c r="WFA267" s="30"/>
      <c r="WFB267" s="30"/>
      <c r="WFC267" s="30"/>
      <c r="WFD267" s="30"/>
      <c r="WFE267" s="30"/>
      <c r="WFF267" s="30"/>
      <c r="WFG267" s="30"/>
      <c r="WFH267" s="30"/>
      <c r="WFI267" s="30"/>
      <c r="WFJ267" s="30"/>
      <c r="WFK267" s="30"/>
      <c r="WFL267" s="30"/>
      <c r="WFM267" s="30"/>
      <c r="WFN267" s="30"/>
      <c r="WFO267" s="30"/>
      <c r="WFP267" s="30"/>
      <c r="WFQ267" s="30"/>
      <c r="WFR267" s="30"/>
      <c r="WFS267" s="30"/>
      <c r="WFT267" s="30"/>
      <c r="WFU267" s="30"/>
      <c r="WFV267" s="30"/>
      <c r="WFW267" s="30"/>
      <c r="WFX267" s="30"/>
      <c r="WFY267" s="30"/>
      <c r="WFZ267" s="30"/>
      <c r="WGA267" s="30"/>
      <c r="WGB267" s="30"/>
      <c r="WGC267" s="30"/>
      <c r="WGD267" s="30"/>
      <c r="WGE267" s="30"/>
      <c r="WGF267" s="30"/>
      <c r="WGG267" s="30"/>
      <c r="WGH267" s="30"/>
      <c r="WGI267" s="30"/>
      <c r="WGJ267" s="30"/>
      <c r="WGK267" s="30"/>
      <c r="WGL267" s="30"/>
      <c r="WGM267" s="30"/>
      <c r="WGN267" s="30"/>
      <c r="WGO267" s="30"/>
      <c r="WGP267" s="30"/>
      <c r="WGQ267" s="30"/>
      <c r="WGR267" s="30"/>
      <c r="WGS267" s="30"/>
      <c r="WGT267" s="30"/>
      <c r="WGU267" s="30"/>
      <c r="WGV267" s="30"/>
      <c r="WGW267" s="30"/>
      <c r="WGX267" s="30"/>
      <c r="WGY267" s="30"/>
      <c r="WGZ267" s="30"/>
      <c r="WHA267" s="30"/>
      <c r="WHB267" s="30"/>
      <c r="WHC267" s="30"/>
      <c r="WHD267" s="30"/>
      <c r="WHE267" s="30"/>
      <c r="WHF267" s="30"/>
      <c r="WHG267" s="30"/>
      <c r="WHH267" s="30"/>
      <c r="WHI267" s="30"/>
      <c r="WHJ267" s="30"/>
      <c r="WHK267" s="30"/>
      <c r="WHL267" s="30"/>
      <c r="WHM267" s="30"/>
      <c r="WHN267" s="30"/>
      <c r="WHO267" s="30"/>
      <c r="WHP267" s="30"/>
      <c r="WHQ267" s="30"/>
      <c r="WHR267" s="30"/>
      <c r="WHS267" s="30"/>
      <c r="WHT267" s="30"/>
      <c r="WHU267" s="30"/>
      <c r="WHV267" s="30"/>
      <c r="WHW267" s="30"/>
      <c r="WHX267" s="30"/>
      <c r="WHY267" s="30"/>
      <c r="WHZ267" s="30"/>
      <c r="WIA267" s="30"/>
      <c r="WIB267" s="30"/>
      <c r="WIC267" s="30"/>
      <c r="WID267" s="30"/>
      <c r="WIE267" s="30"/>
      <c r="WIF267" s="30"/>
      <c r="WIG267" s="30"/>
      <c r="WIH267" s="30"/>
      <c r="WII267" s="30"/>
      <c r="WIJ267" s="30"/>
      <c r="WIK267" s="30"/>
      <c r="WIL267" s="30"/>
      <c r="WIM267" s="30"/>
      <c r="WIN267" s="30"/>
      <c r="WIO267" s="30"/>
      <c r="WIP267" s="30"/>
      <c r="WIQ267" s="30"/>
      <c r="WIR267" s="30"/>
      <c r="WIS267" s="30"/>
      <c r="WIT267" s="30"/>
      <c r="WIU267" s="30"/>
      <c r="WIV267" s="30"/>
      <c r="WIW267" s="30"/>
      <c r="WIX267" s="30"/>
      <c r="WIY267" s="30"/>
      <c r="WIZ267" s="30"/>
      <c r="WJA267" s="30"/>
      <c r="WJB267" s="30"/>
      <c r="WJC267" s="30"/>
      <c r="WJD267" s="30"/>
      <c r="WJE267" s="30"/>
      <c r="WJF267" s="30"/>
      <c r="WJG267" s="30"/>
      <c r="WJH267" s="30"/>
      <c r="WJI267" s="30"/>
      <c r="WJJ267" s="30"/>
      <c r="WJK267" s="30"/>
      <c r="WJL267" s="30"/>
      <c r="WJM267" s="30"/>
      <c r="WJN267" s="30"/>
      <c r="WJO267" s="30"/>
      <c r="WJP267" s="30"/>
      <c r="WJQ267" s="30"/>
      <c r="WJR267" s="30"/>
      <c r="WJS267" s="30"/>
      <c r="WJT267" s="30"/>
      <c r="WJU267" s="30"/>
      <c r="WJV267" s="30"/>
      <c r="WJW267" s="30"/>
      <c r="WJX267" s="30"/>
      <c r="WJY267" s="30"/>
      <c r="WJZ267" s="30"/>
      <c r="WKA267" s="30"/>
      <c r="WKB267" s="30"/>
      <c r="WKC267" s="30"/>
      <c r="WKD267" s="30"/>
      <c r="WKE267" s="30"/>
      <c r="WKF267" s="30"/>
      <c r="WKG267" s="30"/>
      <c r="WKH267" s="30"/>
      <c r="WKI267" s="30"/>
      <c r="WKJ267" s="30"/>
      <c r="WKK267" s="30"/>
      <c r="WKL267" s="30"/>
      <c r="WKM267" s="30"/>
      <c r="WKN267" s="30"/>
      <c r="WKO267" s="30"/>
      <c r="WKP267" s="30"/>
      <c r="WKQ267" s="30"/>
      <c r="WKR267" s="30"/>
      <c r="WKS267" s="30"/>
      <c r="WKT267" s="30"/>
      <c r="WKU267" s="30"/>
      <c r="WKV267" s="30"/>
      <c r="WKW267" s="30"/>
      <c r="WKX267" s="30"/>
      <c r="WKY267" s="30"/>
      <c r="WKZ267" s="30"/>
      <c r="WLA267" s="30"/>
      <c r="WLB267" s="30"/>
      <c r="WLC267" s="30"/>
      <c r="WLD267" s="30"/>
      <c r="WLE267" s="30"/>
      <c r="WLF267" s="30"/>
      <c r="WLG267" s="30"/>
      <c r="WLH267" s="30"/>
      <c r="WLI267" s="30"/>
      <c r="WLJ267" s="30"/>
      <c r="WLK267" s="30"/>
      <c r="WLL267" s="30"/>
      <c r="WLM267" s="30"/>
      <c r="WLN267" s="30"/>
      <c r="WLO267" s="30"/>
      <c r="WLP267" s="30"/>
      <c r="WLQ267" s="30"/>
      <c r="WLR267" s="30"/>
      <c r="WLS267" s="30"/>
      <c r="WLT267" s="30"/>
      <c r="WLU267" s="30"/>
      <c r="WLV267" s="30"/>
      <c r="WLW267" s="30"/>
      <c r="WLX267" s="30"/>
      <c r="WLY267" s="30"/>
      <c r="WLZ267" s="30"/>
      <c r="WMA267" s="30"/>
      <c r="WMB267" s="30"/>
      <c r="WMC267" s="30"/>
      <c r="WMD267" s="30"/>
      <c r="WME267" s="30"/>
      <c r="WMF267" s="30"/>
      <c r="WMG267" s="30"/>
      <c r="WMH267" s="30"/>
      <c r="WMI267" s="30"/>
      <c r="WMJ267" s="30"/>
      <c r="WMK267" s="30"/>
      <c r="WML267" s="30"/>
      <c r="WMM267" s="30"/>
      <c r="WMN267" s="30"/>
      <c r="WMO267" s="30"/>
      <c r="WMP267" s="30"/>
      <c r="WMQ267" s="30"/>
      <c r="WMR267" s="30"/>
      <c r="WMS267" s="30"/>
      <c r="WMT267" s="30"/>
      <c r="WMU267" s="30"/>
      <c r="WMV267" s="30"/>
      <c r="WMW267" s="30"/>
      <c r="WMX267" s="30"/>
      <c r="WMY267" s="30"/>
      <c r="WMZ267" s="30"/>
      <c r="WNA267" s="30"/>
      <c r="WNB267" s="30"/>
      <c r="WNC267" s="30"/>
      <c r="WND267" s="30"/>
      <c r="WNE267" s="30"/>
      <c r="WNF267" s="30"/>
      <c r="WNG267" s="30"/>
      <c r="WNH267" s="30"/>
      <c r="WNI267" s="30"/>
      <c r="WNJ267" s="30"/>
      <c r="WNK267" s="30"/>
      <c r="WNL267" s="30"/>
      <c r="WNM267" s="30"/>
      <c r="WNN267" s="30"/>
      <c r="WNO267" s="30"/>
      <c r="WNP267" s="30"/>
      <c r="WNQ267" s="30"/>
      <c r="WNR267" s="30"/>
      <c r="WNS267" s="30"/>
      <c r="WNT267" s="30"/>
      <c r="WNU267" s="30"/>
      <c r="WNV267" s="30"/>
      <c r="WNW267" s="30"/>
      <c r="WNX267" s="30"/>
      <c r="WNY267" s="30"/>
      <c r="WNZ267" s="30"/>
      <c r="WOA267" s="30"/>
      <c r="WOB267" s="30"/>
      <c r="WOC267" s="30"/>
      <c r="WOD267" s="30"/>
      <c r="WOE267" s="30"/>
      <c r="WOF267" s="30"/>
      <c r="WOG267" s="30"/>
      <c r="WOH267" s="30"/>
      <c r="WOI267" s="30"/>
      <c r="WOJ267" s="30"/>
      <c r="WOK267" s="30"/>
      <c r="WOL267" s="30"/>
      <c r="WOM267" s="30"/>
      <c r="WON267" s="30"/>
      <c r="WOO267" s="30"/>
      <c r="WOP267" s="30"/>
      <c r="WOQ267" s="30"/>
      <c r="WOR267" s="30"/>
      <c r="WOS267" s="30"/>
      <c r="WOT267" s="30"/>
      <c r="WOU267" s="30"/>
      <c r="WOV267" s="30"/>
      <c r="WOW267" s="30"/>
      <c r="WOX267" s="30"/>
      <c r="WOY267" s="30"/>
      <c r="WOZ267" s="30"/>
      <c r="WPA267" s="30"/>
      <c r="WPB267" s="30"/>
      <c r="WPC267" s="30"/>
      <c r="WPD267" s="30"/>
      <c r="WPE267" s="30"/>
      <c r="WPF267" s="30"/>
      <c r="WPG267" s="30"/>
      <c r="WPH267" s="30"/>
      <c r="WPI267" s="30"/>
      <c r="WPJ267" s="30"/>
      <c r="WPK267" s="30"/>
      <c r="WPL267" s="30"/>
      <c r="WPM267" s="30"/>
      <c r="WPN267" s="30"/>
      <c r="WPO267" s="30"/>
      <c r="WPP267" s="30"/>
      <c r="WPQ267" s="30"/>
      <c r="WPR267" s="30"/>
      <c r="WPS267" s="30"/>
      <c r="WPT267" s="30"/>
      <c r="WPU267" s="30"/>
      <c r="WPV267" s="30"/>
      <c r="WPW267" s="30"/>
      <c r="WPX267" s="30"/>
      <c r="WPY267" s="30"/>
      <c r="WPZ267" s="30"/>
      <c r="WQA267" s="30"/>
      <c r="WQB267" s="30"/>
      <c r="WQC267" s="30"/>
      <c r="WQD267" s="30"/>
      <c r="WQE267" s="30"/>
      <c r="WQF267" s="30"/>
      <c r="WQG267" s="30"/>
      <c r="WQH267" s="30"/>
      <c r="WQI267" s="30"/>
      <c r="WQJ267" s="30"/>
      <c r="WQK267" s="30"/>
      <c r="WQL267" s="30"/>
      <c r="WQM267" s="30"/>
      <c r="WQN267" s="30"/>
      <c r="WQO267" s="30"/>
      <c r="WQP267" s="30"/>
      <c r="WQQ267" s="30"/>
      <c r="WQR267" s="30"/>
      <c r="WQS267" s="30"/>
      <c r="WQT267" s="30"/>
      <c r="WQU267" s="30"/>
      <c r="WQV267" s="30"/>
      <c r="WQW267" s="30"/>
      <c r="WQX267" s="30"/>
      <c r="WQY267" s="30"/>
      <c r="WQZ267" s="30"/>
      <c r="WRA267" s="30"/>
      <c r="WRB267" s="30"/>
      <c r="WRC267" s="30"/>
      <c r="WRD267" s="30"/>
      <c r="WRE267" s="30"/>
      <c r="WRF267" s="30"/>
      <c r="WRG267" s="30"/>
      <c r="WRH267" s="30"/>
      <c r="WRI267" s="30"/>
      <c r="WRJ267" s="30"/>
      <c r="WRK267" s="30"/>
      <c r="WRL267" s="30"/>
      <c r="WRM267" s="30"/>
      <c r="WRN267" s="30"/>
      <c r="WRO267" s="30"/>
      <c r="WRP267" s="30"/>
      <c r="WRQ267" s="30"/>
      <c r="WRR267" s="30"/>
      <c r="WRS267" s="30"/>
      <c r="WRT267" s="30"/>
      <c r="WRU267" s="30"/>
      <c r="WRV267" s="30"/>
      <c r="WRW267" s="30"/>
      <c r="WRX267" s="30"/>
      <c r="WRY267" s="30"/>
      <c r="WRZ267" s="30"/>
      <c r="WSA267" s="30"/>
      <c r="WSB267" s="30"/>
      <c r="WSC267" s="30"/>
      <c r="WSD267" s="30"/>
      <c r="WSE267" s="30"/>
      <c r="WSF267" s="30"/>
      <c r="WSG267" s="30"/>
      <c r="WSH267" s="30"/>
      <c r="WSI267" s="30"/>
      <c r="WSJ267" s="30"/>
      <c r="WSK267" s="30"/>
      <c r="WSL267" s="30"/>
      <c r="WSM267" s="30"/>
      <c r="WSN267" s="30"/>
      <c r="WSO267" s="30"/>
      <c r="WSP267" s="30"/>
      <c r="WSQ267" s="30"/>
      <c r="WSR267" s="30"/>
      <c r="WSS267" s="30"/>
      <c r="WST267" s="30"/>
      <c r="WSU267" s="30"/>
      <c r="WSV267" s="30"/>
      <c r="WSW267" s="30"/>
      <c r="WSX267" s="30"/>
      <c r="WSY267" s="30"/>
      <c r="WSZ267" s="30"/>
      <c r="WTA267" s="30"/>
      <c r="WTB267" s="30"/>
      <c r="WTC267" s="30"/>
      <c r="WTD267" s="30"/>
      <c r="WTE267" s="30"/>
      <c r="WTF267" s="30"/>
      <c r="WTG267" s="30"/>
      <c r="WTH267" s="30"/>
      <c r="WTI267" s="30"/>
      <c r="WTJ267" s="30"/>
      <c r="WTK267" s="30"/>
      <c r="WTL267" s="30"/>
      <c r="WTM267" s="30"/>
      <c r="WTN267" s="30"/>
      <c r="WTO267" s="30"/>
      <c r="WTP267" s="30"/>
      <c r="WTQ267" s="30"/>
      <c r="WTR267" s="30"/>
      <c r="WTS267" s="30"/>
      <c r="WTT267" s="30"/>
      <c r="WTU267" s="30"/>
      <c r="WTV267" s="30"/>
      <c r="WTW267" s="30"/>
      <c r="WTX267" s="30"/>
      <c r="WTY267" s="30"/>
      <c r="WTZ267" s="30"/>
      <c r="WUA267" s="30"/>
      <c r="WUB267" s="30"/>
      <c r="WUC267" s="30"/>
      <c r="WUD267" s="30"/>
      <c r="WUE267" s="30"/>
      <c r="WUF267" s="30"/>
      <c r="WUG267" s="30"/>
      <c r="WUH267" s="30"/>
      <c r="WUI267" s="30"/>
      <c r="WUJ267" s="30"/>
      <c r="WUK267" s="30"/>
      <c r="WUL267" s="30"/>
      <c r="WUM267" s="30"/>
      <c r="WUN267" s="30"/>
      <c r="WUO267" s="30"/>
      <c r="WUP267" s="30"/>
      <c r="WUQ267" s="30"/>
      <c r="WUR267" s="30"/>
      <c r="WUS267" s="30"/>
      <c r="WUT267" s="30"/>
      <c r="WUU267" s="30"/>
      <c r="WUV267" s="30"/>
      <c r="WUW267" s="30"/>
      <c r="WUX267" s="30"/>
      <c r="WUY267" s="30"/>
      <c r="WUZ267" s="30"/>
      <c r="WVA267" s="30"/>
      <c r="WVB267" s="30"/>
      <c r="WVC267" s="30"/>
      <c r="WVD267" s="30"/>
      <c r="WVE267" s="30"/>
      <c r="WVF267" s="30"/>
      <c r="WVG267" s="30"/>
      <c r="WVH267" s="30"/>
      <c r="WVI267" s="30"/>
      <c r="WVJ267" s="30"/>
      <c r="WVK267" s="30"/>
      <c r="WVL267" s="30"/>
      <c r="WVM267" s="30"/>
      <c r="WVN267" s="30"/>
      <c r="WVO267" s="30"/>
      <c r="WVP267" s="30"/>
      <c r="WVQ267" s="30"/>
      <c r="WVR267" s="30"/>
      <c r="WVS267" s="30"/>
      <c r="WVT267" s="30"/>
      <c r="WVU267" s="30"/>
      <c r="WVV267" s="30"/>
      <c r="WVW267" s="30"/>
      <c r="WVX267" s="30"/>
      <c r="WVY267" s="30"/>
      <c r="WVZ267" s="30"/>
      <c r="WWA267" s="30"/>
      <c r="WWB267" s="30"/>
      <c r="WWC267" s="30"/>
      <c r="WWD267" s="30"/>
      <c r="WWE267" s="30"/>
      <c r="WWF267" s="30"/>
      <c r="WWG267" s="30"/>
      <c r="WWH267" s="30"/>
      <c r="WWI267" s="30"/>
      <c r="WWJ267" s="30"/>
      <c r="WWK267" s="30"/>
      <c r="WWL267" s="30"/>
      <c r="WWM267" s="30"/>
      <c r="WWN267" s="30"/>
      <c r="WWO267" s="30"/>
      <c r="WWP267" s="30"/>
      <c r="WWQ267" s="30"/>
      <c r="WWR267" s="30"/>
      <c r="WWS267" s="30"/>
      <c r="WWT267" s="30"/>
      <c r="WWU267" s="30"/>
      <c r="WWV267" s="30"/>
      <c r="WWW267" s="30"/>
      <c r="WWX267" s="30"/>
      <c r="WWY267" s="30"/>
      <c r="WWZ267" s="30"/>
      <c r="WXA267" s="30"/>
      <c r="WXB267" s="30"/>
      <c r="WXC267" s="30"/>
      <c r="WXD267" s="30"/>
      <c r="WXE267" s="30"/>
      <c r="WXF267" s="30"/>
      <c r="WXG267" s="30"/>
      <c r="WXH267" s="30"/>
      <c r="WXI267" s="30"/>
      <c r="WXJ267" s="30"/>
      <c r="WXK267" s="30"/>
      <c r="WXL267" s="30"/>
      <c r="WXM267" s="30"/>
      <c r="WXN267" s="30"/>
      <c r="WXO267" s="30"/>
      <c r="WXP267" s="30"/>
      <c r="WXQ267" s="30"/>
      <c r="WXR267" s="30"/>
      <c r="WXS267" s="30"/>
      <c r="WXT267" s="30"/>
      <c r="WXU267" s="30"/>
      <c r="WXV267" s="30"/>
      <c r="WXW267" s="30"/>
      <c r="WXX267" s="30"/>
      <c r="WXY267" s="30"/>
      <c r="WXZ267" s="30"/>
      <c r="WYA267" s="30"/>
      <c r="WYB267" s="30"/>
      <c r="WYC267" s="30"/>
      <c r="WYD267" s="30"/>
      <c r="WYE267" s="30"/>
      <c r="WYF267" s="30"/>
      <c r="WYG267" s="30"/>
      <c r="WYH267" s="30"/>
      <c r="WYI267" s="30"/>
      <c r="WYJ267" s="30"/>
      <c r="WYK267" s="30"/>
      <c r="WYL267" s="30"/>
      <c r="WYM267" s="30"/>
      <c r="WYN267" s="30"/>
      <c r="WYO267" s="30"/>
      <c r="WYP267" s="30"/>
      <c r="WYQ267" s="30"/>
      <c r="WYR267" s="30"/>
      <c r="WYS267" s="30"/>
      <c r="WYT267" s="30"/>
      <c r="WYU267" s="30"/>
      <c r="WYV267" s="30"/>
      <c r="WYW267" s="30"/>
      <c r="WYX267" s="30"/>
      <c r="WYY267" s="30"/>
      <c r="WYZ267" s="30"/>
      <c r="WZA267" s="30"/>
      <c r="WZB267" s="30"/>
      <c r="WZC267" s="30"/>
      <c r="WZD267" s="30"/>
      <c r="WZE267" s="30"/>
      <c r="WZF267" s="30"/>
      <c r="WZG267" s="30"/>
      <c r="WZH267" s="30"/>
      <c r="WZI267" s="30"/>
      <c r="WZJ267" s="30"/>
      <c r="WZK267" s="30"/>
      <c r="WZL267" s="30"/>
      <c r="WZM267" s="30"/>
      <c r="WZN267" s="30"/>
      <c r="WZO267" s="30"/>
      <c r="WZP267" s="30"/>
      <c r="WZQ267" s="30"/>
      <c r="WZR267" s="30"/>
      <c r="WZS267" s="30"/>
      <c r="WZT267" s="30"/>
      <c r="WZU267" s="30"/>
      <c r="WZV267" s="30"/>
      <c r="WZW267" s="30"/>
      <c r="WZX267" s="30"/>
      <c r="WZY267" s="30"/>
      <c r="WZZ267" s="30"/>
      <c r="XAA267" s="30"/>
      <c r="XAB267" s="30"/>
      <c r="XAC267" s="30"/>
      <c r="XAD267" s="30"/>
      <c r="XAE267" s="30"/>
      <c r="XAF267" s="30"/>
      <c r="XAG267" s="30"/>
      <c r="XAH267" s="30"/>
      <c r="XAI267" s="30"/>
      <c r="XAJ267" s="30"/>
      <c r="XAK267" s="30"/>
      <c r="XAL267" s="30"/>
      <c r="XAM267" s="30"/>
      <c r="XAN267" s="30"/>
      <c r="XAO267" s="30"/>
      <c r="XAP267" s="30"/>
      <c r="XAQ267" s="30"/>
      <c r="XAR267" s="30"/>
      <c r="XAS267" s="30"/>
      <c r="XAT267" s="30"/>
      <c r="XAU267" s="30"/>
      <c r="XAV267" s="30"/>
      <c r="XAW267" s="30"/>
      <c r="XAX267" s="30"/>
      <c r="XAY267" s="30"/>
      <c r="XAZ267" s="30"/>
      <c r="XBA267" s="30"/>
      <c r="XBB267" s="30"/>
      <c r="XBC267" s="30"/>
      <c r="XBD267" s="30"/>
      <c r="XBE267" s="30"/>
      <c r="XBF267" s="30"/>
      <c r="XBG267" s="30"/>
      <c r="XBH267" s="30"/>
      <c r="XBI267" s="30"/>
      <c r="XBJ267" s="30"/>
      <c r="XBK267" s="30"/>
      <c r="XBL267" s="30"/>
      <c r="XBM267" s="30"/>
      <c r="XBN267" s="30"/>
      <c r="XBO267" s="30"/>
      <c r="XBP267" s="30"/>
      <c r="XBQ267" s="30"/>
      <c r="XBR267" s="30"/>
      <c r="XBS267" s="30"/>
      <c r="XBT267" s="30"/>
      <c r="XBU267" s="30"/>
      <c r="XBV267" s="30"/>
      <c r="XBW267" s="30"/>
      <c r="XBX267" s="30"/>
      <c r="XBY267" s="30"/>
      <c r="XBZ267" s="30"/>
      <c r="XCA267" s="30"/>
      <c r="XCB267" s="30"/>
      <c r="XCC267" s="30"/>
      <c r="XCD267" s="30"/>
      <c r="XCE267" s="30"/>
      <c r="XCF267" s="30"/>
      <c r="XCG267" s="30"/>
      <c r="XCH267" s="30"/>
      <c r="XCI267" s="30"/>
      <c r="XCJ267" s="30"/>
      <c r="XCK267" s="30"/>
      <c r="XCL267" s="30"/>
      <c r="XCM267" s="30"/>
      <c r="XCN267" s="30"/>
      <c r="XCO267" s="30"/>
      <c r="XCP267" s="30"/>
      <c r="XCQ267" s="30"/>
      <c r="XCR267" s="30"/>
      <c r="XCS267" s="30"/>
      <c r="XCT267" s="30"/>
      <c r="XCU267" s="30"/>
      <c r="XCV267" s="30"/>
      <c r="XCW267" s="30"/>
      <c r="XCX267" s="30"/>
      <c r="XCY267" s="30"/>
      <c r="XCZ267" s="30"/>
      <c r="XDA267" s="30"/>
      <c r="XDB267" s="30"/>
      <c r="XDC267" s="30"/>
      <c r="XDD267" s="30"/>
      <c r="XDE267" s="30"/>
      <c r="XDF267" s="30"/>
      <c r="XDG267" s="30"/>
      <c r="XDH267" s="30"/>
      <c r="XDI267" s="30"/>
      <c r="XDJ267" s="30"/>
      <c r="XDK267" s="30"/>
      <c r="XDL267" s="30"/>
      <c r="XDM267" s="30"/>
      <c r="XDN267" s="30"/>
      <c r="XDO267" s="30"/>
      <c r="XDP267" s="30"/>
      <c r="XDQ267" s="30"/>
      <c r="XDR267" s="30"/>
      <c r="XDS267" s="30"/>
      <c r="XDT267" s="30"/>
      <c r="XDU267" s="30"/>
      <c r="XDV267" s="30"/>
      <c r="XDW267" s="30"/>
      <c r="XDX267" s="30"/>
      <c r="XDY267" s="30"/>
      <c r="XDZ267" s="30"/>
      <c r="XEA267" s="30"/>
      <c r="XEB267" s="30"/>
      <c r="XEC267" s="30"/>
      <c r="XED267" s="30"/>
      <c r="XEE267" s="30"/>
      <c r="XEF267" s="30"/>
      <c r="XEG267" s="30"/>
      <c r="XEH267" s="30"/>
      <c r="XEI267" s="30"/>
      <c r="XEJ267" s="30"/>
      <c r="XEK267" s="30"/>
      <c r="XEL267" s="30"/>
      <c r="XEM267" s="30"/>
      <c r="XEN267" s="30"/>
      <c r="XEO267" s="30"/>
      <c r="XEP267" s="30"/>
      <c r="XEQ267" s="30"/>
      <c r="XER267" s="30"/>
      <c r="XES267" s="30"/>
      <c r="XET267" s="30"/>
      <c r="XEU267" s="30"/>
      <c r="XEV267" s="30"/>
      <c r="XEW267" s="30"/>
      <c r="XEX267" s="30"/>
      <c r="XEY267" s="30"/>
      <c r="XEZ267" s="30"/>
      <c r="XFA267" s="30"/>
      <c r="XFB267" s="30"/>
      <c r="XFC267" s="30"/>
      <c r="XFD267" s="30"/>
    </row>
    <row r="268" spans="1:16384" s="41" customFormat="1">
      <c r="A268" s="3" t="s">
        <v>217</v>
      </c>
      <c r="B268" s="3" t="s">
        <v>218</v>
      </c>
      <c r="C268" s="123" t="s">
        <v>15</v>
      </c>
      <c r="D268" s="30" t="s">
        <v>1629</v>
      </c>
      <c r="E268" s="30" t="s">
        <v>1625</v>
      </c>
      <c r="F268" s="30" t="s">
        <v>1630</v>
      </c>
      <c r="G268" s="30" t="s">
        <v>1631</v>
      </c>
      <c r="H268" s="30" t="s">
        <v>1628</v>
      </c>
      <c r="I268" s="76">
        <v>9990</v>
      </c>
      <c r="J268" s="76">
        <v>1998</v>
      </c>
      <c r="K268" s="115">
        <f t="shared" si="0"/>
        <v>7992</v>
      </c>
      <c r="L268" s="76"/>
      <c r="M268" s="76"/>
      <c r="N268" s="76"/>
      <c r="O268" s="76"/>
      <c r="P268" s="76"/>
      <c r="Q268" s="76"/>
      <c r="R268" s="76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M268" s="30"/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  <c r="CC268" s="30"/>
      <c r="CD268" s="30"/>
      <c r="CE268" s="30"/>
      <c r="CF268" s="30"/>
      <c r="CG268" s="30"/>
      <c r="CH268" s="30"/>
      <c r="CI268" s="30"/>
      <c r="CJ268" s="30"/>
      <c r="CK268" s="30"/>
      <c r="CL268" s="30"/>
      <c r="CM268" s="30"/>
      <c r="CN268" s="30"/>
      <c r="CO268" s="30"/>
      <c r="CP268" s="30"/>
      <c r="CQ268" s="30"/>
      <c r="CR268" s="30"/>
      <c r="CS268" s="30"/>
      <c r="CT268" s="30"/>
      <c r="CU268" s="30"/>
      <c r="CV268" s="30"/>
      <c r="CW268" s="30"/>
      <c r="CX268" s="30"/>
      <c r="CY268" s="30"/>
      <c r="CZ268" s="30"/>
      <c r="DA268" s="30"/>
      <c r="DB268" s="30"/>
      <c r="DC268" s="30"/>
      <c r="DD268" s="30"/>
      <c r="DE268" s="30"/>
      <c r="DF268" s="30"/>
      <c r="DG268" s="30"/>
      <c r="DH268" s="30"/>
      <c r="DI268" s="30"/>
      <c r="DJ268" s="30"/>
      <c r="DK268" s="30"/>
      <c r="DL268" s="30"/>
      <c r="DM268" s="30"/>
      <c r="DN268" s="30"/>
      <c r="DO268" s="30"/>
      <c r="DP268" s="30"/>
      <c r="DQ268" s="30"/>
      <c r="DR268" s="30"/>
      <c r="DS268" s="30"/>
      <c r="DT268" s="30"/>
      <c r="DU268" s="30"/>
      <c r="DV268" s="30"/>
      <c r="DW268" s="30"/>
      <c r="DX268" s="30"/>
      <c r="DY268" s="30"/>
      <c r="DZ268" s="30"/>
      <c r="EA268" s="30"/>
      <c r="EB268" s="30"/>
      <c r="EC268" s="30"/>
      <c r="ED268" s="30"/>
      <c r="EE268" s="30"/>
      <c r="EF268" s="30"/>
      <c r="EG268" s="30"/>
      <c r="EH268" s="30"/>
      <c r="EI268" s="30"/>
      <c r="EJ268" s="30"/>
      <c r="EK268" s="30"/>
      <c r="EL268" s="30"/>
      <c r="EM268" s="30"/>
      <c r="EN268" s="30"/>
      <c r="EO268" s="30"/>
      <c r="EP268" s="30"/>
      <c r="EQ268" s="30"/>
      <c r="ER268" s="30"/>
      <c r="ES268" s="30"/>
      <c r="ET268" s="30"/>
      <c r="EU268" s="30"/>
      <c r="EV268" s="30"/>
      <c r="EW268" s="30"/>
      <c r="EX268" s="30"/>
      <c r="EY268" s="30"/>
      <c r="EZ268" s="30"/>
      <c r="FA268" s="30"/>
      <c r="FB268" s="30"/>
      <c r="FC268" s="30"/>
      <c r="FD268" s="30"/>
      <c r="FE268" s="30"/>
      <c r="FF268" s="30"/>
      <c r="FG268" s="30"/>
      <c r="FH268" s="30"/>
      <c r="FI268" s="30"/>
      <c r="FJ268" s="30"/>
      <c r="FK268" s="30"/>
      <c r="FL268" s="30"/>
      <c r="FM268" s="30"/>
      <c r="FN268" s="30"/>
      <c r="FO268" s="30"/>
      <c r="FP268" s="30"/>
      <c r="FQ268" s="30"/>
      <c r="FR268" s="30"/>
      <c r="FS268" s="30"/>
      <c r="FT268" s="30"/>
      <c r="FU268" s="30"/>
      <c r="FV268" s="30"/>
      <c r="FW268" s="30"/>
      <c r="FX268" s="30"/>
      <c r="FY268" s="30"/>
      <c r="FZ268" s="30"/>
      <c r="GA268" s="30"/>
      <c r="GB268" s="30"/>
      <c r="GC268" s="30"/>
      <c r="GD268" s="30"/>
      <c r="GE268" s="30"/>
      <c r="GF268" s="30"/>
      <c r="GG268" s="30"/>
      <c r="GH268" s="30"/>
      <c r="GI268" s="30"/>
      <c r="GJ268" s="30"/>
      <c r="GK268" s="30"/>
      <c r="GL268" s="30"/>
      <c r="GM268" s="30"/>
      <c r="GN268" s="30"/>
      <c r="GO268" s="30"/>
      <c r="GP268" s="30"/>
      <c r="GQ268" s="30"/>
      <c r="GR268" s="30"/>
      <c r="GS268" s="30"/>
      <c r="GT268" s="30"/>
      <c r="GU268" s="30"/>
      <c r="GV268" s="30"/>
      <c r="GW268" s="30"/>
      <c r="GX268" s="30"/>
      <c r="GY268" s="30"/>
      <c r="GZ268" s="30"/>
      <c r="HA268" s="30"/>
      <c r="HB268" s="30"/>
      <c r="HC268" s="30"/>
      <c r="HD268" s="30"/>
      <c r="HE268" s="30"/>
      <c r="HF268" s="30"/>
      <c r="HG268" s="30"/>
      <c r="HH268" s="30"/>
      <c r="HI268" s="30"/>
      <c r="HJ268" s="30"/>
      <c r="HK268" s="30"/>
      <c r="HL268" s="30"/>
      <c r="HM268" s="30"/>
      <c r="HN268" s="30"/>
      <c r="HO268" s="30"/>
      <c r="HP268" s="30"/>
      <c r="HQ268" s="30"/>
      <c r="HR268" s="30"/>
      <c r="HS268" s="30"/>
      <c r="HT268" s="30"/>
      <c r="HU268" s="30"/>
      <c r="HV268" s="30"/>
      <c r="HW268" s="30"/>
      <c r="HX268" s="30"/>
      <c r="HY268" s="30"/>
      <c r="HZ268" s="30"/>
      <c r="IA268" s="30"/>
      <c r="IB268" s="30"/>
      <c r="IC268" s="30"/>
      <c r="ID268" s="30"/>
      <c r="IE268" s="30"/>
      <c r="IF268" s="30"/>
      <c r="IG268" s="30"/>
      <c r="IH268" s="30"/>
      <c r="II268" s="30"/>
      <c r="IJ268" s="30"/>
      <c r="IK268" s="30"/>
      <c r="IL268" s="30"/>
      <c r="IM268" s="30"/>
      <c r="IN268" s="30"/>
      <c r="IO268" s="30"/>
      <c r="IP268" s="30"/>
      <c r="IQ268" s="30"/>
      <c r="IR268" s="30"/>
      <c r="IS268" s="30"/>
      <c r="IT268" s="30"/>
      <c r="IU268" s="30"/>
      <c r="IV268" s="30"/>
      <c r="IW268" s="30"/>
      <c r="IX268" s="30"/>
      <c r="IY268" s="30"/>
      <c r="IZ268" s="30"/>
      <c r="JA268" s="30"/>
      <c r="JB268" s="30"/>
      <c r="JC268" s="30"/>
      <c r="JD268" s="30"/>
      <c r="JE268" s="30"/>
      <c r="JF268" s="30"/>
      <c r="JG268" s="30"/>
      <c r="JH268" s="30"/>
      <c r="JI268" s="30"/>
      <c r="JJ268" s="30"/>
      <c r="JK268" s="30"/>
      <c r="JL268" s="30"/>
      <c r="JM268" s="30"/>
      <c r="JN268" s="30"/>
      <c r="JO268" s="30"/>
      <c r="JP268" s="30"/>
      <c r="JQ268" s="30"/>
      <c r="JR268" s="30"/>
      <c r="JS268" s="30"/>
      <c r="JT268" s="30"/>
      <c r="JU268" s="30"/>
      <c r="JV268" s="30"/>
      <c r="JW268" s="30"/>
      <c r="JX268" s="30"/>
      <c r="JY268" s="30"/>
      <c r="JZ268" s="30"/>
      <c r="KA268" s="30"/>
      <c r="KB268" s="30"/>
      <c r="KC268" s="30"/>
      <c r="KD268" s="30"/>
      <c r="KE268" s="30"/>
      <c r="KF268" s="30"/>
      <c r="KG268" s="30"/>
      <c r="KH268" s="30"/>
      <c r="KI268" s="30"/>
      <c r="KJ268" s="30"/>
      <c r="KK268" s="30"/>
      <c r="KL268" s="30"/>
      <c r="KM268" s="30"/>
      <c r="KN268" s="30"/>
      <c r="KO268" s="30"/>
      <c r="KP268" s="30"/>
      <c r="KQ268" s="30"/>
      <c r="KR268" s="30"/>
      <c r="KS268" s="30"/>
      <c r="KT268" s="30"/>
      <c r="KU268" s="30"/>
      <c r="KV268" s="30"/>
      <c r="KW268" s="30"/>
      <c r="KX268" s="30"/>
      <c r="KY268" s="30"/>
      <c r="KZ268" s="30"/>
      <c r="LA268" s="30"/>
      <c r="LB268" s="30"/>
      <c r="LC268" s="30"/>
      <c r="LD268" s="30"/>
      <c r="LE268" s="30"/>
      <c r="LF268" s="30"/>
      <c r="LG268" s="30"/>
      <c r="LH268" s="30"/>
      <c r="LI268" s="30"/>
      <c r="LJ268" s="30"/>
      <c r="LK268" s="30"/>
      <c r="LL268" s="30"/>
      <c r="LM268" s="30"/>
      <c r="LN268" s="30"/>
      <c r="LO268" s="30"/>
      <c r="LP268" s="30"/>
      <c r="LQ268" s="30"/>
      <c r="LR268" s="30"/>
      <c r="LS268" s="30"/>
      <c r="LT268" s="30"/>
      <c r="LU268" s="30"/>
      <c r="LV268" s="30"/>
      <c r="LW268" s="30"/>
      <c r="LX268" s="30"/>
      <c r="LY268" s="30"/>
      <c r="LZ268" s="30"/>
      <c r="MA268" s="30"/>
      <c r="MB268" s="30"/>
      <c r="MC268" s="30"/>
      <c r="MD268" s="30"/>
      <c r="ME268" s="30"/>
      <c r="MF268" s="30"/>
      <c r="MG268" s="30"/>
      <c r="MH268" s="30"/>
      <c r="MI268" s="30"/>
      <c r="MJ268" s="30"/>
      <c r="MK268" s="30"/>
      <c r="ML268" s="30"/>
      <c r="MM268" s="30"/>
      <c r="MN268" s="30"/>
      <c r="MO268" s="30"/>
      <c r="MP268" s="30"/>
      <c r="MQ268" s="30"/>
      <c r="MR268" s="30"/>
      <c r="MS268" s="30"/>
      <c r="MT268" s="30"/>
      <c r="MU268" s="30"/>
      <c r="MV268" s="30"/>
      <c r="MW268" s="30"/>
      <c r="MX268" s="30"/>
      <c r="MY268" s="30"/>
      <c r="MZ268" s="30"/>
      <c r="NA268" s="30"/>
      <c r="NB268" s="30"/>
      <c r="NC268" s="30"/>
      <c r="ND268" s="30"/>
      <c r="NE268" s="30"/>
      <c r="NF268" s="30"/>
      <c r="NG268" s="30"/>
      <c r="NH268" s="30"/>
      <c r="NI268" s="30"/>
      <c r="NJ268" s="30"/>
      <c r="NK268" s="30"/>
      <c r="NL268" s="30"/>
      <c r="NM268" s="30"/>
      <c r="NN268" s="30"/>
      <c r="NO268" s="30"/>
      <c r="NP268" s="30"/>
      <c r="NQ268" s="30"/>
      <c r="NR268" s="30"/>
      <c r="NS268" s="30"/>
      <c r="NT268" s="30"/>
      <c r="NU268" s="30"/>
      <c r="NV268" s="30"/>
      <c r="NW268" s="30"/>
      <c r="NX268" s="30"/>
      <c r="NY268" s="30"/>
      <c r="NZ268" s="30"/>
      <c r="OA268" s="30"/>
      <c r="OB268" s="30"/>
      <c r="OC268" s="30"/>
      <c r="OD268" s="30"/>
      <c r="OE268" s="30"/>
      <c r="OF268" s="30"/>
      <c r="OG268" s="30"/>
      <c r="OH268" s="30"/>
      <c r="OI268" s="30"/>
      <c r="OJ268" s="30"/>
      <c r="OK268" s="30"/>
      <c r="OL268" s="30"/>
      <c r="OM268" s="30"/>
      <c r="ON268" s="30"/>
      <c r="OO268" s="30"/>
      <c r="OP268" s="30"/>
      <c r="OQ268" s="30"/>
      <c r="OR268" s="30"/>
      <c r="OS268" s="30"/>
      <c r="OT268" s="30"/>
      <c r="OU268" s="30"/>
      <c r="OV268" s="30"/>
      <c r="OW268" s="30"/>
      <c r="OX268" s="30"/>
      <c r="OY268" s="30"/>
      <c r="OZ268" s="30"/>
      <c r="PA268" s="30"/>
      <c r="PB268" s="30"/>
      <c r="PC268" s="30"/>
      <c r="PD268" s="30"/>
      <c r="PE268" s="30"/>
      <c r="PF268" s="30"/>
      <c r="PG268" s="30"/>
      <c r="PH268" s="30"/>
      <c r="PI268" s="30"/>
      <c r="PJ268" s="30"/>
      <c r="PK268" s="30"/>
      <c r="PL268" s="30"/>
      <c r="PM268" s="30"/>
      <c r="PN268" s="30"/>
      <c r="PO268" s="30"/>
      <c r="PP268" s="30"/>
      <c r="PQ268" s="30"/>
      <c r="PR268" s="30"/>
      <c r="PS268" s="30"/>
      <c r="PT268" s="30"/>
      <c r="PU268" s="30"/>
      <c r="PV268" s="30"/>
      <c r="PW268" s="30"/>
      <c r="PX268" s="30"/>
      <c r="PY268" s="30"/>
      <c r="PZ268" s="30"/>
      <c r="QA268" s="30"/>
      <c r="QB268" s="30"/>
      <c r="QC268" s="30"/>
      <c r="QD268" s="30"/>
      <c r="QE268" s="30"/>
      <c r="QF268" s="30"/>
      <c r="QG268" s="30"/>
      <c r="QH268" s="30"/>
      <c r="QI268" s="30"/>
      <c r="QJ268" s="30"/>
      <c r="QK268" s="30"/>
      <c r="QL268" s="30"/>
      <c r="QM268" s="30"/>
      <c r="QN268" s="30"/>
      <c r="QO268" s="30"/>
      <c r="QP268" s="30"/>
      <c r="QQ268" s="30"/>
      <c r="QR268" s="30"/>
      <c r="QS268" s="30"/>
      <c r="QT268" s="30"/>
      <c r="QU268" s="30"/>
      <c r="QV268" s="30"/>
      <c r="QW268" s="30"/>
      <c r="QX268" s="30"/>
      <c r="QY268" s="30"/>
      <c r="QZ268" s="30"/>
      <c r="RA268" s="30"/>
      <c r="RB268" s="30"/>
      <c r="RC268" s="30"/>
      <c r="RD268" s="30"/>
      <c r="RE268" s="30"/>
      <c r="RF268" s="30"/>
      <c r="RG268" s="30"/>
      <c r="RH268" s="30"/>
      <c r="RI268" s="30"/>
      <c r="RJ268" s="30"/>
      <c r="RK268" s="30"/>
      <c r="RL268" s="30"/>
      <c r="RM268" s="30"/>
      <c r="RN268" s="30"/>
      <c r="RO268" s="30"/>
      <c r="RP268" s="30"/>
      <c r="RQ268" s="30"/>
      <c r="RR268" s="30"/>
      <c r="RS268" s="30"/>
      <c r="RT268" s="30"/>
      <c r="RU268" s="30"/>
      <c r="RV268" s="30"/>
      <c r="RW268" s="30"/>
      <c r="RX268" s="30"/>
      <c r="RY268" s="30"/>
      <c r="RZ268" s="30"/>
      <c r="SA268" s="30"/>
      <c r="SB268" s="30"/>
      <c r="SC268" s="30"/>
      <c r="SD268" s="30"/>
      <c r="SE268" s="30"/>
      <c r="SF268" s="30"/>
      <c r="SG268" s="30"/>
      <c r="SH268" s="30"/>
      <c r="SI268" s="30"/>
      <c r="SJ268" s="30"/>
      <c r="SK268" s="30"/>
      <c r="SL268" s="30"/>
      <c r="SM268" s="30"/>
      <c r="SN268" s="30"/>
      <c r="SO268" s="30"/>
      <c r="SP268" s="30"/>
      <c r="SQ268" s="30"/>
      <c r="SR268" s="30"/>
      <c r="SS268" s="30"/>
      <c r="ST268" s="30"/>
      <c r="SU268" s="30"/>
      <c r="SV268" s="30"/>
      <c r="SW268" s="30"/>
      <c r="SX268" s="30"/>
      <c r="SY268" s="30"/>
      <c r="SZ268" s="30"/>
      <c r="TA268" s="30"/>
      <c r="TB268" s="30"/>
      <c r="TC268" s="30"/>
      <c r="TD268" s="30"/>
      <c r="TE268" s="30"/>
      <c r="TF268" s="30"/>
      <c r="TG268" s="30"/>
      <c r="TH268" s="30"/>
      <c r="TI268" s="30"/>
      <c r="TJ268" s="30"/>
      <c r="TK268" s="30"/>
      <c r="TL268" s="30"/>
      <c r="TM268" s="30"/>
      <c r="TN268" s="30"/>
      <c r="TO268" s="30"/>
      <c r="TP268" s="30"/>
      <c r="TQ268" s="30"/>
      <c r="TR268" s="30"/>
      <c r="TS268" s="30"/>
      <c r="TT268" s="30"/>
      <c r="TU268" s="30"/>
      <c r="TV268" s="30"/>
      <c r="TW268" s="30"/>
      <c r="TX268" s="30"/>
      <c r="TY268" s="30"/>
      <c r="TZ268" s="30"/>
      <c r="UA268" s="30"/>
      <c r="UB268" s="30"/>
      <c r="UC268" s="30"/>
      <c r="UD268" s="30"/>
      <c r="UE268" s="30"/>
      <c r="UF268" s="30"/>
      <c r="UG268" s="30"/>
      <c r="UH268" s="30"/>
      <c r="UI268" s="30"/>
      <c r="UJ268" s="30"/>
      <c r="UK268" s="30"/>
      <c r="UL268" s="30"/>
      <c r="UM268" s="30"/>
      <c r="UN268" s="30"/>
      <c r="UO268" s="30"/>
      <c r="UP268" s="30"/>
      <c r="UQ268" s="30"/>
      <c r="UR268" s="30"/>
      <c r="US268" s="30"/>
      <c r="UT268" s="30"/>
      <c r="UU268" s="30"/>
      <c r="UV268" s="30"/>
      <c r="UW268" s="30"/>
      <c r="UX268" s="30"/>
      <c r="UY268" s="30"/>
      <c r="UZ268" s="30"/>
      <c r="VA268" s="30"/>
      <c r="VB268" s="30"/>
      <c r="VC268" s="30"/>
      <c r="VD268" s="30"/>
      <c r="VE268" s="30"/>
      <c r="VF268" s="30"/>
      <c r="VG268" s="30"/>
      <c r="VH268" s="30"/>
      <c r="VI268" s="30"/>
      <c r="VJ268" s="30"/>
      <c r="VK268" s="30"/>
      <c r="VL268" s="30"/>
      <c r="VM268" s="30"/>
      <c r="VN268" s="30"/>
      <c r="VO268" s="30"/>
      <c r="VP268" s="30"/>
      <c r="VQ268" s="30"/>
      <c r="VR268" s="30"/>
      <c r="VS268" s="30"/>
      <c r="VT268" s="30"/>
      <c r="VU268" s="30"/>
      <c r="VV268" s="30"/>
      <c r="VW268" s="30"/>
      <c r="VX268" s="30"/>
      <c r="VY268" s="30"/>
      <c r="VZ268" s="30"/>
      <c r="WA268" s="30"/>
      <c r="WB268" s="30"/>
      <c r="WC268" s="30"/>
      <c r="WD268" s="30"/>
      <c r="WE268" s="30"/>
      <c r="WF268" s="30"/>
      <c r="WG268" s="30"/>
      <c r="WH268" s="30"/>
      <c r="WI268" s="30"/>
      <c r="WJ268" s="30"/>
      <c r="WK268" s="30"/>
      <c r="WL268" s="30"/>
      <c r="WM268" s="30"/>
      <c r="WN268" s="30"/>
      <c r="WO268" s="30"/>
      <c r="WP268" s="30"/>
      <c r="WQ268" s="30"/>
      <c r="WR268" s="30"/>
      <c r="WS268" s="30"/>
      <c r="WT268" s="30"/>
      <c r="WU268" s="30"/>
      <c r="WV268" s="30"/>
      <c r="WW268" s="30"/>
      <c r="WX268" s="30"/>
      <c r="WY268" s="30"/>
      <c r="WZ268" s="30"/>
      <c r="XA268" s="30"/>
      <c r="XB268" s="30"/>
      <c r="XC268" s="30"/>
      <c r="XD268" s="30"/>
      <c r="XE268" s="30"/>
      <c r="XF268" s="30"/>
      <c r="XG268" s="30"/>
      <c r="XH268" s="30"/>
      <c r="XI268" s="30"/>
      <c r="XJ268" s="30"/>
      <c r="XK268" s="30"/>
      <c r="XL268" s="30"/>
      <c r="XM268" s="30"/>
      <c r="XN268" s="30"/>
      <c r="XO268" s="30"/>
      <c r="XP268" s="30"/>
      <c r="XQ268" s="30"/>
      <c r="XR268" s="30"/>
      <c r="XS268" s="30"/>
      <c r="XT268" s="30"/>
      <c r="XU268" s="30"/>
      <c r="XV268" s="30"/>
      <c r="XW268" s="30"/>
      <c r="XX268" s="30"/>
      <c r="XY268" s="30"/>
      <c r="XZ268" s="30"/>
      <c r="YA268" s="30"/>
      <c r="YB268" s="30"/>
      <c r="YC268" s="30"/>
      <c r="YD268" s="30"/>
      <c r="YE268" s="30"/>
      <c r="YF268" s="30"/>
      <c r="YG268" s="30"/>
      <c r="YH268" s="30"/>
      <c r="YI268" s="30"/>
      <c r="YJ268" s="30"/>
      <c r="YK268" s="30"/>
      <c r="YL268" s="30"/>
      <c r="YM268" s="30"/>
      <c r="YN268" s="30"/>
      <c r="YO268" s="30"/>
      <c r="YP268" s="30"/>
      <c r="YQ268" s="30"/>
      <c r="YR268" s="30"/>
      <c r="YS268" s="30"/>
      <c r="YT268" s="30"/>
      <c r="YU268" s="30"/>
      <c r="YV268" s="30"/>
      <c r="YW268" s="30"/>
      <c r="YX268" s="30"/>
      <c r="YY268" s="30"/>
      <c r="YZ268" s="30"/>
      <c r="ZA268" s="30"/>
      <c r="ZB268" s="30"/>
      <c r="ZC268" s="30"/>
      <c r="ZD268" s="30"/>
      <c r="ZE268" s="30"/>
      <c r="ZF268" s="30"/>
      <c r="ZG268" s="30"/>
      <c r="ZH268" s="30"/>
      <c r="ZI268" s="30"/>
      <c r="ZJ268" s="30"/>
      <c r="ZK268" s="30"/>
      <c r="ZL268" s="30"/>
      <c r="ZM268" s="30"/>
      <c r="ZN268" s="30"/>
      <c r="ZO268" s="30"/>
      <c r="ZP268" s="30"/>
      <c r="ZQ268" s="30"/>
      <c r="ZR268" s="30"/>
      <c r="ZS268" s="30"/>
      <c r="ZT268" s="30"/>
      <c r="ZU268" s="30"/>
      <c r="ZV268" s="30"/>
      <c r="ZW268" s="30"/>
      <c r="ZX268" s="30"/>
      <c r="ZY268" s="30"/>
      <c r="ZZ268" s="30"/>
      <c r="AAA268" s="30"/>
      <c r="AAB268" s="30"/>
      <c r="AAC268" s="30"/>
      <c r="AAD268" s="30"/>
      <c r="AAE268" s="30"/>
      <c r="AAF268" s="30"/>
      <c r="AAG268" s="30"/>
      <c r="AAH268" s="30"/>
      <c r="AAI268" s="30"/>
      <c r="AAJ268" s="30"/>
      <c r="AAK268" s="30"/>
      <c r="AAL268" s="30"/>
      <c r="AAM268" s="30"/>
      <c r="AAN268" s="30"/>
      <c r="AAO268" s="30"/>
      <c r="AAP268" s="30"/>
      <c r="AAQ268" s="30"/>
      <c r="AAR268" s="30"/>
      <c r="AAS268" s="30"/>
      <c r="AAT268" s="30"/>
      <c r="AAU268" s="30"/>
      <c r="AAV268" s="30"/>
      <c r="AAW268" s="30"/>
      <c r="AAX268" s="30"/>
      <c r="AAY268" s="30"/>
      <c r="AAZ268" s="30"/>
      <c r="ABA268" s="30"/>
      <c r="ABB268" s="30"/>
      <c r="ABC268" s="30"/>
      <c r="ABD268" s="30"/>
      <c r="ABE268" s="30"/>
      <c r="ABF268" s="30"/>
      <c r="ABG268" s="30"/>
      <c r="ABH268" s="30"/>
      <c r="ABI268" s="30"/>
      <c r="ABJ268" s="30"/>
      <c r="ABK268" s="30"/>
      <c r="ABL268" s="30"/>
      <c r="ABM268" s="30"/>
      <c r="ABN268" s="30"/>
      <c r="ABO268" s="30"/>
      <c r="ABP268" s="30"/>
      <c r="ABQ268" s="30"/>
      <c r="ABR268" s="30"/>
      <c r="ABS268" s="30"/>
      <c r="ABT268" s="30"/>
      <c r="ABU268" s="30"/>
      <c r="ABV268" s="30"/>
      <c r="ABW268" s="30"/>
      <c r="ABX268" s="30"/>
      <c r="ABY268" s="30"/>
      <c r="ABZ268" s="30"/>
      <c r="ACA268" s="30"/>
      <c r="ACB268" s="30"/>
      <c r="ACC268" s="30"/>
      <c r="ACD268" s="30"/>
      <c r="ACE268" s="30"/>
      <c r="ACF268" s="30"/>
      <c r="ACG268" s="30"/>
      <c r="ACH268" s="30"/>
      <c r="ACI268" s="30"/>
      <c r="ACJ268" s="30"/>
      <c r="ACK268" s="30"/>
      <c r="ACL268" s="30"/>
      <c r="ACM268" s="30"/>
      <c r="ACN268" s="30"/>
      <c r="ACO268" s="30"/>
      <c r="ACP268" s="30"/>
      <c r="ACQ268" s="30"/>
      <c r="ACR268" s="30"/>
      <c r="ACS268" s="30"/>
      <c r="ACT268" s="30"/>
      <c r="ACU268" s="30"/>
      <c r="ACV268" s="30"/>
      <c r="ACW268" s="30"/>
      <c r="ACX268" s="30"/>
      <c r="ACY268" s="30"/>
      <c r="ACZ268" s="30"/>
      <c r="ADA268" s="30"/>
      <c r="ADB268" s="30"/>
      <c r="ADC268" s="30"/>
      <c r="ADD268" s="30"/>
      <c r="ADE268" s="30"/>
      <c r="ADF268" s="30"/>
      <c r="ADG268" s="30"/>
      <c r="ADH268" s="30"/>
      <c r="ADI268" s="30"/>
      <c r="ADJ268" s="30"/>
      <c r="ADK268" s="30"/>
      <c r="ADL268" s="30"/>
      <c r="ADM268" s="30"/>
      <c r="ADN268" s="30"/>
      <c r="ADO268" s="30"/>
      <c r="ADP268" s="30"/>
      <c r="ADQ268" s="30"/>
      <c r="ADR268" s="30"/>
      <c r="ADS268" s="30"/>
      <c r="ADT268" s="30"/>
      <c r="ADU268" s="30"/>
      <c r="ADV268" s="30"/>
      <c r="ADW268" s="30"/>
      <c r="ADX268" s="30"/>
      <c r="ADY268" s="30"/>
      <c r="ADZ268" s="30"/>
      <c r="AEA268" s="30"/>
      <c r="AEB268" s="30"/>
      <c r="AEC268" s="30"/>
      <c r="AED268" s="30"/>
      <c r="AEE268" s="30"/>
      <c r="AEF268" s="30"/>
      <c r="AEG268" s="30"/>
      <c r="AEH268" s="30"/>
      <c r="AEI268" s="30"/>
      <c r="AEJ268" s="30"/>
      <c r="AEK268" s="30"/>
      <c r="AEL268" s="30"/>
      <c r="AEM268" s="30"/>
      <c r="AEN268" s="30"/>
      <c r="AEO268" s="30"/>
      <c r="AEP268" s="30"/>
      <c r="AEQ268" s="30"/>
      <c r="AER268" s="30"/>
      <c r="AES268" s="30"/>
      <c r="AET268" s="30"/>
      <c r="AEU268" s="30"/>
      <c r="AEV268" s="30"/>
      <c r="AEW268" s="30"/>
      <c r="AEX268" s="30"/>
      <c r="AEY268" s="30"/>
      <c r="AEZ268" s="30"/>
      <c r="AFA268" s="30"/>
      <c r="AFB268" s="30"/>
      <c r="AFC268" s="30"/>
      <c r="AFD268" s="30"/>
      <c r="AFE268" s="30"/>
      <c r="AFF268" s="30"/>
      <c r="AFG268" s="30"/>
      <c r="AFH268" s="30"/>
      <c r="AFI268" s="30"/>
      <c r="AFJ268" s="30"/>
      <c r="AFK268" s="30"/>
      <c r="AFL268" s="30"/>
      <c r="AFM268" s="30"/>
      <c r="AFN268" s="30"/>
      <c r="AFO268" s="30"/>
      <c r="AFP268" s="30"/>
      <c r="AFQ268" s="30"/>
      <c r="AFR268" s="30"/>
      <c r="AFS268" s="30"/>
      <c r="AFT268" s="30"/>
      <c r="AFU268" s="30"/>
      <c r="AFV268" s="30"/>
      <c r="AFW268" s="30"/>
      <c r="AFX268" s="30"/>
      <c r="AFY268" s="30"/>
      <c r="AFZ268" s="30"/>
      <c r="AGA268" s="30"/>
      <c r="AGB268" s="30"/>
      <c r="AGC268" s="30"/>
      <c r="AGD268" s="30"/>
      <c r="AGE268" s="30"/>
      <c r="AGF268" s="30"/>
      <c r="AGG268" s="30"/>
      <c r="AGH268" s="30"/>
      <c r="AGI268" s="30"/>
      <c r="AGJ268" s="30"/>
      <c r="AGK268" s="30"/>
      <c r="AGL268" s="30"/>
      <c r="AGM268" s="30"/>
      <c r="AGN268" s="30"/>
      <c r="AGO268" s="30"/>
      <c r="AGP268" s="30"/>
      <c r="AGQ268" s="30"/>
      <c r="AGR268" s="30"/>
      <c r="AGS268" s="30"/>
      <c r="AGT268" s="30"/>
      <c r="AGU268" s="30"/>
      <c r="AGV268" s="30"/>
      <c r="AGW268" s="30"/>
      <c r="AGX268" s="30"/>
      <c r="AGY268" s="30"/>
      <c r="AGZ268" s="30"/>
      <c r="AHA268" s="30"/>
      <c r="AHB268" s="30"/>
      <c r="AHC268" s="30"/>
      <c r="AHD268" s="30"/>
      <c r="AHE268" s="30"/>
      <c r="AHF268" s="30"/>
      <c r="AHG268" s="30"/>
      <c r="AHH268" s="30"/>
      <c r="AHI268" s="30"/>
      <c r="AHJ268" s="30"/>
      <c r="AHK268" s="30"/>
      <c r="AHL268" s="30"/>
      <c r="AHM268" s="30"/>
      <c r="AHN268" s="30"/>
      <c r="AHO268" s="30"/>
      <c r="AHP268" s="30"/>
      <c r="AHQ268" s="30"/>
      <c r="AHR268" s="30"/>
      <c r="AHS268" s="30"/>
      <c r="AHT268" s="30"/>
      <c r="AHU268" s="30"/>
      <c r="AHV268" s="30"/>
      <c r="AHW268" s="30"/>
      <c r="AHX268" s="30"/>
      <c r="AHY268" s="30"/>
      <c r="AHZ268" s="30"/>
      <c r="AIA268" s="30"/>
      <c r="AIB268" s="30"/>
      <c r="AIC268" s="30"/>
      <c r="AID268" s="30"/>
      <c r="AIE268" s="30"/>
      <c r="AIF268" s="30"/>
      <c r="AIG268" s="30"/>
      <c r="AIH268" s="30"/>
      <c r="AII268" s="30"/>
      <c r="AIJ268" s="30"/>
      <c r="AIK268" s="30"/>
      <c r="AIL268" s="30"/>
      <c r="AIM268" s="30"/>
      <c r="AIN268" s="30"/>
      <c r="AIO268" s="30"/>
      <c r="AIP268" s="30"/>
      <c r="AIQ268" s="30"/>
      <c r="AIR268" s="30"/>
      <c r="AIS268" s="30"/>
      <c r="AIT268" s="30"/>
      <c r="AIU268" s="30"/>
      <c r="AIV268" s="30"/>
      <c r="AIW268" s="30"/>
      <c r="AIX268" s="30"/>
      <c r="AIY268" s="30"/>
      <c r="AIZ268" s="30"/>
      <c r="AJA268" s="30"/>
      <c r="AJB268" s="30"/>
      <c r="AJC268" s="30"/>
      <c r="AJD268" s="30"/>
      <c r="AJE268" s="30"/>
      <c r="AJF268" s="30"/>
      <c r="AJG268" s="30"/>
      <c r="AJH268" s="30"/>
      <c r="AJI268" s="30"/>
      <c r="AJJ268" s="30"/>
      <c r="AJK268" s="30"/>
      <c r="AJL268" s="30"/>
      <c r="AJM268" s="30"/>
      <c r="AJN268" s="30"/>
      <c r="AJO268" s="30"/>
      <c r="AJP268" s="30"/>
      <c r="AJQ268" s="30"/>
      <c r="AJR268" s="30"/>
      <c r="AJS268" s="30"/>
      <c r="AJT268" s="30"/>
      <c r="AJU268" s="30"/>
      <c r="AJV268" s="30"/>
      <c r="AJW268" s="30"/>
      <c r="AJX268" s="30"/>
      <c r="AJY268" s="30"/>
      <c r="AJZ268" s="30"/>
      <c r="AKA268" s="30"/>
      <c r="AKB268" s="30"/>
      <c r="AKC268" s="30"/>
      <c r="AKD268" s="30"/>
      <c r="AKE268" s="30"/>
      <c r="AKF268" s="30"/>
      <c r="AKG268" s="30"/>
      <c r="AKH268" s="30"/>
      <c r="AKI268" s="30"/>
      <c r="AKJ268" s="30"/>
      <c r="AKK268" s="30"/>
      <c r="AKL268" s="30"/>
      <c r="AKM268" s="30"/>
      <c r="AKN268" s="30"/>
      <c r="AKO268" s="30"/>
      <c r="AKP268" s="30"/>
      <c r="AKQ268" s="30"/>
      <c r="AKR268" s="30"/>
      <c r="AKS268" s="30"/>
      <c r="AKT268" s="30"/>
      <c r="AKU268" s="30"/>
      <c r="AKV268" s="30"/>
      <c r="AKW268" s="30"/>
      <c r="AKX268" s="30"/>
      <c r="AKY268" s="30"/>
      <c r="AKZ268" s="30"/>
      <c r="ALA268" s="30"/>
      <c r="ALB268" s="30"/>
      <c r="ALC268" s="30"/>
      <c r="ALD268" s="30"/>
      <c r="ALE268" s="30"/>
      <c r="ALF268" s="30"/>
      <c r="ALG268" s="30"/>
      <c r="ALH268" s="30"/>
      <c r="ALI268" s="30"/>
      <c r="ALJ268" s="30"/>
      <c r="ALK268" s="30"/>
      <c r="ALL268" s="30"/>
      <c r="ALM268" s="30"/>
      <c r="ALN268" s="30"/>
      <c r="ALO268" s="30"/>
      <c r="ALP268" s="30"/>
      <c r="ALQ268" s="30"/>
      <c r="ALR268" s="30"/>
      <c r="ALS268" s="30"/>
      <c r="ALT268" s="30"/>
      <c r="ALU268" s="30"/>
      <c r="ALV268" s="30"/>
      <c r="ALW268" s="30"/>
      <c r="ALX268" s="30"/>
      <c r="ALY268" s="30"/>
      <c r="ALZ268" s="30"/>
      <c r="AMA268" s="30"/>
      <c r="AMB268" s="30"/>
      <c r="AMC268" s="30"/>
      <c r="AMD268" s="30"/>
      <c r="AME268" s="30"/>
      <c r="AMF268" s="30"/>
      <c r="AMG268" s="30"/>
      <c r="AMH268" s="30"/>
      <c r="AMI268" s="30"/>
      <c r="AMJ268" s="30"/>
      <c r="AMK268" s="30"/>
      <c r="AML268" s="30"/>
      <c r="AMM268" s="30"/>
      <c r="AMN268" s="30"/>
      <c r="AMO268" s="30"/>
      <c r="AMP268" s="30"/>
      <c r="AMQ268" s="30"/>
      <c r="AMR268" s="30"/>
      <c r="AMS268" s="30"/>
      <c r="AMT268" s="30"/>
      <c r="AMU268" s="30"/>
      <c r="AMV268" s="30"/>
      <c r="AMW268" s="30"/>
      <c r="AMX268" s="30"/>
      <c r="AMY268" s="30"/>
      <c r="AMZ268" s="30"/>
      <c r="ANA268" s="30"/>
      <c r="ANB268" s="30"/>
      <c r="ANC268" s="30"/>
      <c r="AND268" s="30"/>
      <c r="ANE268" s="30"/>
      <c r="ANF268" s="30"/>
      <c r="ANG268" s="30"/>
      <c r="ANH268" s="30"/>
      <c r="ANI268" s="30"/>
      <c r="ANJ268" s="30"/>
      <c r="ANK268" s="30"/>
      <c r="ANL268" s="30"/>
      <c r="ANM268" s="30"/>
      <c r="ANN268" s="30"/>
      <c r="ANO268" s="30"/>
      <c r="ANP268" s="30"/>
      <c r="ANQ268" s="30"/>
      <c r="ANR268" s="30"/>
      <c r="ANS268" s="30"/>
      <c r="ANT268" s="30"/>
      <c r="ANU268" s="30"/>
      <c r="ANV268" s="30"/>
      <c r="ANW268" s="30"/>
      <c r="ANX268" s="30"/>
      <c r="ANY268" s="30"/>
      <c r="ANZ268" s="30"/>
      <c r="AOA268" s="30"/>
      <c r="AOB268" s="30"/>
      <c r="AOC268" s="30"/>
      <c r="AOD268" s="30"/>
      <c r="AOE268" s="30"/>
      <c r="AOF268" s="30"/>
      <c r="AOG268" s="30"/>
      <c r="AOH268" s="30"/>
      <c r="AOI268" s="30"/>
      <c r="AOJ268" s="30"/>
      <c r="AOK268" s="30"/>
      <c r="AOL268" s="30"/>
      <c r="AOM268" s="30"/>
      <c r="AON268" s="30"/>
      <c r="AOO268" s="30"/>
      <c r="AOP268" s="30"/>
      <c r="AOQ268" s="30"/>
      <c r="AOR268" s="30"/>
      <c r="AOS268" s="30"/>
      <c r="AOT268" s="30"/>
      <c r="AOU268" s="30"/>
      <c r="AOV268" s="30"/>
      <c r="AOW268" s="30"/>
      <c r="AOX268" s="30"/>
      <c r="AOY268" s="30"/>
      <c r="AOZ268" s="30"/>
      <c r="APA268" s="30"/>
      <c r="APB268" s="30"/>
      <c r="APC268" s="30"/>
      <c r="APD268" s="30"/>
      <c r="APE268" s="30"/>
      <c r="APF268" s="30"/>
      <c r="APG268" s="30"/>
      <c r="APH268" s="30"/>
      <c r="API268" s="30"/>
      <c r="APJ268" s="30"/>
      <c r="APK268" s="30"/>
      <c r="APL268" s="30"/>
      <c r="APM268" s="30"/>
      <c r="APN268" s="30"/>
      <c r="APO268" s="30"/>
      <c r="APP268" s="30"/>
      <c r="APQ268" s="30"/>
      <c r="APR268" s="30"/>
      <c r="APS268" s="30"/>
      <c r="APT268" s="30"/>
      <c r="APU268" s="30"/>
      <c r="APV268" s="30"/>
      <c r="APW268" s="30"/>
      <c r="APX268" s="30"/>
      <c r="APY268" s="30"/>
      <c r="APZ268" s="30"/>
      <c r="AQA268" s="30"/>
      <c r="AQB268" s="30"/>
      <c r="AQC268" s="30"/>
      <c r="AQD268" s="30"/>
      <c r="AQE268" s="30"/>
      <c r="AQF268" s="30"/>
      <c r="AQG268" s="30"/>
      <c r="AQH268" s="30"/>
      <c r="AQI268" s="30"/>
      <c r="AQJ268" s="30"/>
      <c r="AQK268" s="30"/>
      <c r="AQL268" s="30"/>
      <c r="AQM268" s="30"/>
      <c r="AQN268" s="30"/>
      <c r="AQO268" s="30"/>
      <c r="AQP268" s="30"/>
      <c r="AQQ268" s="30"/>
      <c r="AQR268" s="30"/>
      <c r="AQS268" s="30"/>
      <c r="AQT268" s="30"/>
      <c r="AQU268" s="30"/>
      <c r="AQV268" s="30"/>
      <c r="AQW268" s="30"/>
      <c r="AQX268" s="30"/>
      <c r="AQY268" s="30"/>
      <c r="AQZ268" s="30"/>
      <c r="ARA268" s="30"/>
      <c r="ARB268" s="30"/>
      <c r="ARC268" s="30"/>
      <c r="ARD268" s="30"/>
      <c r="ARE268" s="30"/>
      <c r="ARF268" s="30"/>
      <c r="ARG268" s="30"/>
      <c r="ARH268" s="30"/>
      <c r="ARI268" s="30"/>
      <c r="ARJ268" s="30"/>
      <c r="ARK268" s="30"/>
      <c r="ARL268" s="30"/>
      <c r="ARM268" s="30"/>
      <c r="ARN268" s="30"/>
      <c r="ARO268" s="30"/>
      <c r="ARP268" s="30"/>
      <c r="ARQ268" s="30"/>
      <c r="ARR268" s="30"/>
      <c r="ARS268" s="30"/>
      <c r="ART268" s="30"/>
      <c r="ARU268" s="30"/>
      <c r="ARV268" s="30"/>
      <c r="ARW268" s="30"/>
      <c r="ARX268" s="30"/>
      <c r="ARY268" s="30"/>
      <c r="ARZ268" s="30"/>
      <c r="ASA268" s="30"/>
      <c r="ASB268" s="30"/>
      <c r="ASC268" s="30"/>
      <c r="ASD268" s="30"/>
      <c r="ASE268" s="30"/>
      <c r="ASF268" s="30"/>
      <c r="ASG268" s="30"/>
      <c r="ASH268" s="30"/>
      <c r="ASI268" s="30"/>
      <c r="ASJ268" s="30"/>
      <c r="ASK268" s="30"/>
      <c r="ASL268" s="30"/>
      <c r="ASM268" s="30"/>
      <c r="ASN268" s="30"/>
      <c r="ASO268" s="30"/>
      <c r="ASP268" s="30"/>
      <c r="ASQ268" s="30"/>
      <c r="ASR268" s="30"/>
      <c r="ASS268" s="30"/>
      <c r="AST268" s="30"/>
      <c r="ASU268" s="30"/>
      <c r="ASV268" s="30"/>
      <c r="ASW268" s="30"/>
      <c r="ASX268" s="30"/>
      <c r="ASY268" s="30"/>
      <c r="ASZ268" s="30"/>
      <c r="ATA268" s="30"/>
      <c r="ATB268" s="30"/>
      <c r="ATC268" s="30"/>
      <c r="ATD268" s="30"/>
      <c r="ATE268" s="30"/>
      <c r="ATF268" s="30"/>
      <c r="ATG268" s="30"/>
      <c r="ATH268" s="30"/>
      <c r="ATI268" s="30"/>
      <c r="ATJ268" s="30"/>
      <c r="ATK268" s="30"/>
      <c r="ATL268" s="30"/>
      <c r="ATM268" s="30"/>
      <c r="ATN268" s="30"/>
      <c r="ATO268" s="30"/>
      <c r="ATP268" s="30"/>
      <c r="ATQ268" s="30"/>
      <c r="ATR268" s="30"/>
      <c r="ATS268" s="30"/>
      <c r="ATT268" s="30"/>
      <c r="ATU268" s="30"/>
      <c r="ATV268" s="30"/>
      <c r="ATW268" s="30"/>
      <c r="ATX268" s="30"/>
      <c r="ATY268" s="30"/>
      <c r="ATZ268" s="30"/>
      <c r="AUA268" s="30"/>
      <c r="AUB268" s="30"/>
      <c r="AUC268" s="30"/>
      <c r="AUD268" s="30"/>
      <c r="AUE268" s="30"/>
      <c r="AUF268" s="30"/>
      <c r="AUG268" s="30"/>
      <c r="AUH268" s="30"/>
      <c r="AUI268" s="30"/>
      <c r="AUJ268" s="30"/>
      <c r="AUK268" s="30"/>
      <c r="AUL268" s="30"/>
      <c r="AUM268" s="30"/>
      <c r="AUN268" s="30"/>
      <c r="AUO268" s="30"/>
      <c r="AUP268" s="30"/>
      <c r="AUQ268" s="30"/>
      <c r="AUR268" s="30"/>
      <c r="AUS268" s="30"/>
      <c r="AUT268" s="30"/>
      <c r="AUU268" s="30"/>
      <c r="AUV268" s="30"/>
      <c r="AUW268" s="30"/>
      <c r="AUX268" s="30"/>
      <c r="AUY268" s="30"/>
      <c r="AUZ268" s="30"/>
      <c r="AVA268" s="30"/>
      <c r="AVB268" s="30"/>
      <c r="AVC268" s="30"/>
      <c r="AVD268" s="30"/>
      <c r="AVE268" s="30"/>
      <c r="AVF268" s="30"/>
      <c r="AVG268" s="30"/>
      <c r="AVH268" s="30"/>
      <c r="AVI268" s="30"/>
      <c r="AVJ268" s="30"/>
      <c r="AVK268" s="30"/>
      <c r="AVL268" s="30"/>
      <c r="AVM268" s="30"/>
      <c r="AVN268" s="30"/>
      <c r="AVO268" s="30"/>
      <c r="AVP268" s="30"/>
      <c r="AVQ268" s="30"/>
      <c r="AVR268" s="30"/>
      <c r="AVS268" s="30"/>
      <c r="AVT268" s="30"/>
      <c r="AVU268" s="30"/>
      <c r="AVV268" s="30"/>
      <c r="AVW268" s="30"/>
      <c r="AVX268" s="30"/>
      <c r="AVY268" s="30"/>
      <c r="AVZ268" s="30"/>
      <c r="AWA268" s="30"/>
      <c r="AWB268" s="30"/>
      <c r="AWC268" s="30"/>
      <c r="AWD268" s="30"/>
      <c r="AWE268" s="30"/>
      <c r="AWF268" s="30"/>
      <c r="AWG268" s="30"/>
      <c r="AWH268" s="30"/>
      <c r="AWI268" s="30"/>
      <c r="AWJ268" s="30"/>
      <c r="AWK268" s="30"/>
      <c r="AWL268" s="30"/>
      <c r="AWM268" s="30"/>
      <c r="AWN268" s="30"/>
      <c r="AWO268" s="30"/>
      <c r="AWP268" s="30"/>
      <c r="AWQ268" s="30"/>
      <c r="AWR268" s="30"/>
      <c r="AWS268" s="30"/>
      <c r="AWT268" s="30"/>
      <c r="AWU268" s="30"/>
      <c r="AWV268" s="30"/>
      <c r="AWW268" s="30"/>
      <c r="AWX268" s="30"/>
      <c r="AWY268" s="30"/>
      <c r="AWZ268" s="30"/>
      <c r="AXA268" s="30"/>
      <c r="AXB268" s="30"/>
      <c r="AXC268" s="30"/>
      <c r="AXD268" s="30"/>
      <c r="AXE268" s="30"/>
      <c r="AXF268" s="30"/>
      <c r="AXG268" s="30"/>
      <c r="AXH268" s="30"/>
      <c r="AXI268" s="30"/>
      <c r="AXJ268" s="30"/>
      <c r="AXK268" s="30"/>
      <c r="AXL268" s="30"/>
      <c r="AXM268" s="30"/>
      <c r="AXN268" s="30"/>
      <c r="AXO268" s="30"/>
      <c r="AXP268" s="30"/>
      <c r="AXQ268" s="30"/>
      <c r="AXR268" s="30"/>
      <c r="AXS268" s="30"/>
      <c r="AXT268" s="30"/>
      <c r="AXU268" s="30"/>
      <c r="AXV268" s="30"/>
      <c r="AXW268" s="30"/>
      <c r="AXX268" s="30"/>
      <c r="AXY268" s="30"/>
      <c r="AXZ268" s="30"/>
      <c r="AYA268" s="30"/>
      <c r="AYB268" s="30"/>
      <c r="AYC268" s="30"/>
      <c r="AYD268" s="30"/>
      <c r="AYE268" s="30"/>
      <c r="AYF268" s="30"/>
      <c r="AYG268" s="30"/>
      <c r="AYH268" s="30"/>
      <c r="AYI268" s="30"/>
      <c r="AYJ268" s="30"/>
      <c r="AYK268" s="30"/>
      <c r="AYL268" s="30"/>
      <c r="AYM268" s="30"/>
      <c r="AYN268" s="30"/>
      <c r="AYO268" s="30"/>
      <c r="AYP268" s="30"/>
      <c r="AYQ268" s="30"/>
      <c r="AYR268" s="30"/>
      <c r="AYS268" s="30"/>
      <c r="AYT268" s="30"/>
      <c r="AYU268" s="30"/>
      <c r="AYV268" s="30"/>
      <c r="AYW268" s="30"/>
      <c r="AYX268" s="30"/>
      <c r="AYY268" s="30"/>
      <c r="AYZ268" s="30"/>
      <c r="AZA268" s="30"/>
      <c r="AZB268" s="30"/>
      <c r="AZC268" s="30"/>
      <c r="AZD268" s="30"/>
      <c r="AZE268" s="30"/>
      <c r="AZF268" s="30"/>
      <c r="AZG268" s="30"/>
      <c r="AZH268" s="30"/>
      <c r="AZI268" s="30"/>
      <c r="AZJ268" s="30"/>
      <c r="AZK268" s="30"/>
      <c r="AZL268" s="30"/>
      <c r="AZM268" s="30"/>
      <c r="AZN268" s="30"/>
      <c r="AZO268" s="30"/>
      <c r="AZP268" s="30"/>
      <c r="AZQ268" s="30"/>
      <c r="AZR268" s="30"/>
      <c r="AZS268" s="30"/>
      <c r="AZT268" s="30"/>
      <c r="AZU268" s="30"/>
      <c r="AZV268" s="30"/>
      <c r="AZW268" s="30"/>
      <c r="AZX268" s="30"/>
      <c r="AZY268" s="30"/>
      <c r="AZZ268" s="30"/>
      <c r="BAA268" s="30"/>
      <c r="BAB268" s="30"/>
      <c r="BAC268" s="30"/>
      <c r="BAD268" s="30"/>
      <c r="BAE268" s="30"/>
      <c r="BAF268" s="30"/>
      <c r="BAG268" s="30"/>
      <c r="BAH268" s="30"/>
      <c r="BAI268" s="30"/>
      <c r="BAJ268" s="30"/>
      <c r="BAK268" s="30"/>
      <c r="BAL268" s="30"/>
      <c r="BAM268" s="30"/>
      <c r="BAN268" s="30"/>
      <c r="BAO268" s="30"/>
      <c r="BAP268" s="30"/>
      <c r="BAQ268" s="30"/>
      <c r="BAR268" s="30"/>
      <c r="BAS268" s="30"/>
      <c r="BAT268" s="30"/>
      <c r="BAU268" s="30"/>
      <c r="BAV268" s="30"/>
      <c r="BAW268" s="30"/>
      <c r="BAX268" s="30"/>
      <c r="BAY268" s="30"/>
      <c r="BAZ268" s="30"/>
      <c r="BBA268" s="30"/>
      <c r="BBB268" s="30"/>
      <c r="BBC268" s="30"/>
      <c r="BBD268" s="30"/>
      <c r="BBE268" s="30"/>
      <c r="BBF268" s="30"/>
      <c r="BBG268" s="30"/>
      <c r="BBH268" s="30"/>
      <c r="BBI268" s="30"/>
      <c r="BBJ268" s="30"/>
      <c r="BBK268" s="30"/>
      <c r="BBL268" s="30"/>
      <c r="BBM268" s="30"/>
      <c r="BBN268" s="30"/>
      <c r="BBO268" s="30"/>
      <c r="BBP268" s="30"/>
      <c r="BBQ268" s="30"/>
      <c r="BBR268" s="30"/>
      <c r="BBS268" s="30"/>
      <c r="BBT268" s="30"/>
      <c r="BBU268" s="30"/>
      <c r="BBV268" s="30"/>
      <c r="BBW268" s="30"/>
      <c r="BBX268" s="30"/>
      <c r="BBY268" s="30"/>
      <c r="BBZ268" s="30"/>
      <c r="BCA268" s="30"/>
      <c r="BCB268" s="30"/>
      <c r="BCC268" s="30"/>
      <c r="BCD268" s="30"/>
      <c r="BCE268" s="30"/>
      <c r="BCF268" s="30"/>
      <c r="BCG268" s="30"/>
      <c r="BCH268" s="30"/>
      <c r="BCI268" s="30"/>
      <c r="BCJ268" s="30"/>
      <c r="BCK268" s="30"/>
      <c r="BCL268" s="30"/>
      <c r="BCM268" s="30"/>
      <c r="BCN268" s="30"/>
      <c r="BCO268" s="30"/>
      <c r="BCP268" s="30"/>
      <c r="BCQ268" s="30"/>
      <c r="BCR268" s="30"/>
      <c r="BCS268" s="30"/>
      <c r="BCT268" s="30"/>
      <c r="BCU268" s="30"/>
      <c r="BCV268" s="30"/>
      <c r="BCW268" s="30"/>
      <c r="BCX268" s="30"/>
      <c r="BCY268" s="30"/>
      <c r="BCZ268" s="30"/>
      <c r="BDA268" s="30"/>
      <c r="BDB268" s="30"/>
      <c r="BDC268" s="30"/>
      <c r="BDD268" s="30"/>
      <c r="BDE268" s="30"/>
      <c r="BDF268" s="30"/>
      <c r="BDG268" s="30"/>
      <c r="BDH268" s="30"/>
      <c r="BDI268" s="30"/>
      <c r="BDJ268" s="30"/>
      <c r="BDK268" s="30"/>
      <c r="BDL268" s="30"/>
      <c r="BDM268" s="30"/>
      <c r="BDN268" s="30"/>
      <c r="BDO268" s="30"/>
      <c r="BDP268" s="30"/>
      <c r="BDQ268" s="30"/>
      <c r="BDR268" s="30"/>
      <c r="BDS268" s="30"/>
      <c r="BDT268" s="30"/>
      <c r="BDU268" s="30"/>
      <c r="BDV268" s="30"/>
      <c r="BDW268" s="30"/>
      <c r="BDX268" s="30"/>
      <c r="BDY268" s="30"/>
      <c r="BDZ268" s="30"/>
      <c r="BEA268" s="30"/>
      <c r="BEB268" s="30"/>
      <c r="BEC268" s="30"/>
      <c r="BED268" s="30"/>
      <c r="BEE268" s="30"/>
      <c r="BEF268" s="30"/>
      <c r="BEG268" s="30"/>
      <c r="BEH268" s="30"/>
      <c r="BEI268" s="30"/>
      <c r="BEJ268" s="30"/>
      <c r="BEK268" s="30"/>
      <c r="BEL268" s="30"/>
      <c r="BEM268" s="30"/>
      <c r="BEN268" s="30"/>
      <c r="BEO268" s="30"/>
      <c r="BEP268" s="30"/>
      <c r="BEQ268" s="30"/>
      <c r="BER268" s="30"/>
      <c r="BES268" s="30"/>
      <c r="BET268" s="30"/>
      <c r="BEU268" s="30"/>
      <c r="BEV268" s="30"/>
      <c r="BEW268" s="30"/>
      <c r="BEX268" s="30"/>
      <c r="BEY268" s="30"/>
      <c r="BEZ268" s="30"/>
      <c r="BFA268" s="30"/>
      <c r="BFB268" s="30"/>
      <c r="BFC268" s="30"/>
      <c r="BFD268" s="30"/>
      <c r="BFE268" s="30"/>
      <c r="BFF268" s="30"/>
      <c r="BFG268" s="30"/>
      <c r="BFH268" s="30"/>
      <c r="BFI268" s="30"/>
      <c r="BFJ268" s="30"/>
      <c r="BFK268" s="30"/>
      <c r="BFL268" s="30"/>
      <c r="BFM268" s="30"/>
      <c r="BFN268" s="30"/>
      <c r="BFO268" s="30"/>
      <c r="BFP268" s="30"/>
      <c r="BFQ268" s="30"/>
      <c r="BFR268" s="30"/>
      <c r="BFS268" s="30"/>
      <c r="BFT268" s="30"/>
      <c r="BFU268" s="30"/>
      <c r="BFV268" s="30"/>
      <c r="BFW268" s="30"/>
      <c r="BFX268" s="30"/>
      <c r="BFY268" s="30"/>
      <c r="BFZ268" s="30"/>
      <c r="BGA268" s="30"/>
      <c r="BGB268" s="30"/>
      <c r="BGC268" s="30"/>
      <c r="BGD268" s="30"/>
      <c r="BGE268" s="30"/>
      <c r="BGF268" s="30"/>
      <c r="BGG268" s="30"/>
      <c r="BGH268" s="30"/>
      <c r="BGI268" s="30"/>
      <c r="BGJ268" s="30"/>
      <c r="BGK268" s="30"/>
      <c r="BGL268" s="30"/>
      <c r="BGM268" s="30"/>
      <c r="BGN268" s="30"/>
      <c r="BGO268" s="30"/>
      <c r="BGP268" s="30"/>
      <c r="BGQ268" s="30"/>
      <c r="BGR268" s="30"/>
      <c r="BGS268" s="30"/>
      <c r="BGT268" s="30"/>
      <c r="BGU268" s="30"/>
      <c r="BGV268" s="30"/>
      <c r="BGW268" s="30"/>
      <c r="BGX268" s="30"/>
      <c r="BGY268" s="30"/>
      <c r="BGZ268" s="30"/>
      <c r="BHA268" s="30"/>
      <c r="BHB268" s="30"/>
      <c r="BHC268" s="30"/>
      <c r="BHD268" s="30"/>
      <c r="BHE268" s="30"/>
      <c r="BHF268" s="30"/>
      <c r="BHG268" s="30"/>
      <c r="BHH268" s="30"/>
      <c r="BHI268" s="30"/>
      <c r="BHJ268" s="30"/>
      <c r="BHK268" s="30"/>
      <c r="BHL268" s="30"/>
      <c r="BHM268" s="30"/>
      <c r="BHN268" s="30"/>
      <c r="BHO268" s="30"/>
      <c r="BHP268" s="30"/>
      <c r="BHQ268" s="30"/>
      <c r="BHR268" s="30"/>
      <c r="BHS268" s="30"/>
      <c r="BHT268" s="30"/>
      <c r="BHU268" s="30"/>
      <c r="BHV268" s="30"/>
      <c r="BHW268" s="30"/>
      <c r="BHX268" s="30"/>
      <c r="BHY268" s="30"/>
      <c r="BHZ268" s="30"/>
      <c r="BIA268" s="30"/>
      <c r="BIB268" s="30"/>
      <c r="BIC268" s="30"/>
      <c r="BID268" s="30"/>
      <c r="BIE268" s="30"/>
      <c r="BIF268" s="30"/>
      <c r="BIG268" s="30"/>
      <c r="BIH268" s="30"/>
      <c r="BII268" s="30"/>
      <c r="BIJ268" s="30"/>
      <c r="BIK268" s="30"/>
      <c r="BIL268" s="30"/>
      <c r="BIM268" s="30"/>
      <c r="BIN268" s="30"/>
      <c r="BIO268" s="30"/>
      <c r="BIP268" s="30"/>
      <c r="BIQ268" s="30"/>
      <c r="BIR268" s="30"/>
      <c r="BIS268" s="30"/>
      <c r="BIT268" s="30"/>
      <c r="BIU268" s="30"/>
      <c r="BIV268" s="30"/>
      <c r="BIW268" s="30"/>
      <c r="BIX268" s="30"/>
      <c r="BIY268" s="30"/>
      <c r="BIZ268" s="30"/>
      <c r="BJA268" s="30"/>
      <c r="BJB268" s="30"/>
      <c r="BJC268" s="30"/>
      <c r="BJD268" s="30"/>
      <c r="BJE268" s="30"/>
      <c r="BJF268" s="30"/>
      <c r="BJG268" s="30"/>
      <c r="BJH268" s="30"/>
      <c r="BJI268" s="30"/>
      <c r="BJJ268" s="30"/>
      <c r="BJK268" s="30"/>
      <c r="BJL268" s="30"/>
      <c r="BJM268" s="30"/>
      <c r="BJN268" s="30"/>
      <c r="BJO268" s="30"/>
      <c r="BJP268" s="30"/>
      <c r="BJQ268" s="30"/>
      <c r="BJR268" s="30"/>
      <c r="BJS268" s="30"/>
      <c r="BJT268" s="30"/>
      <c r="BJU268" s="30"/>
      <c r="BJV268" s="30"/>
      <c r="BJW268" s="30"/>
      <c r="BJX268" s="30"/>
      <c r="BJY268" s="30"/>
      <c r="BJZ268" s="30"/>
      <c r="BKA268" s="30"/>
      <c r="BKB268" s="30"/>
      <c r="BKC268" s="30"/>
      <c r="BKD268" s="30"/>
      <c r="BKE268" s="30"/>
      <c r="BKF268" s="30"/>
      <c r="BKG268" s="30"/>
      <c r="BKH268" s="30"/>
      <c r="BKI268" s="30"/>
      <c r="BKJ268" s="30"/>
      <c r="BKK268" s="30"/>
      <c r="BKL268" s="30"/>
      <c r="BKM268" s="30"/>
      <c r="BKN268" s="30"/>
      <c r="BKO268" s="30"/>
      <c r="BKP268" s="30"/>
      <c r="BKQ268" s="30"/>
      <c r="BKR268" s="30"/>
      <c r="BKS268" s="30"/>
      <c r="BKT268" s="30"/>
      <c r="BKU268" s="30"/>
      <c r="BKV268" s="30"/>
      <c r="BKW268" s="30"/>
      <c r="BKX268" s="30"/>
      <c r="BKY268" s="30"/>
      <c r="BKZ268" s="30"/>
      <c r="BLA268" s="30"/>
      <c r="BLB268" s="30"/>
      <c r="BLC268" s="30"/>
      <c r="BLD268" s="30"/>
      <c r="BLE268" s="30"/>
      <c r="BLF268" s="30"/>
      <c r="BLG268" s="30"/>
      <c r="BLH268" s="30"/>
      <c r="BLI268" s="30"/>
      <c r="BLJ268" s="30"/>
      <c r="BLK268" s="30"/>
      <c r="BLL268" s="30"/>
      <c r="BLM268" s="30"/>
      <c r="BLN268" s="30"/>
      <c r="BLO268" s="30"/>
      <c r="BLP268" s="30"/>
      <c r="BLQ268" s="30"/>
      <c r="BLR268" s="30"/>
      <c r="BLS268" s="30"/>
      <c r="BLT268" s="30"/>
      <c r="BLU268" s="30"/>
      <c r="BLV268" s="30"/>
      <c r="BLW268" s="30"/>
      <c r="BLX268" s="30"/>
      <c r="BLY268" s="30"/>
      <c r="BLZ268" s="30"/>
      <c r="BMA268" s="30"/>
      <c r="BMB268" s="30"/>
      <c r="BMC268" s="30"/>
      <c r="BMD268" s="30"/>
      <c r="BME268" s="30"/>
      <c r="BMF268" s="30"/>
      <c r="BMG268" s="30"/>
      <c r="BMH268" s="30"/>
      <c r="BMI268" s="30"/>
      <c r="BMJ268" s="30"/>
      <c r="BMK268" s="30"/>
      <c r="BML268" s="30"/>
      <c r="BMM268" s="30"/>
      <c r="BMN268" s="30"/>
      <c r="BMO268" s="30"/>
      <c r="BMP268" s="30"/>
      <c r="BMQ268" s="30"/>
      <c r="BMR268" s="30"/>
      <c r="BMS268" s="30"/>
      <c r="BMT268" s="30"/>
      <c r="BMU268" s="30"/>
      <c r="BMV268" s="30"/>
      <c r="BMW268" s="30"/>
      <c r="BMX268" s="30"/>
      <c r="BMY268" s="30"/>
      <c r="BMZ268" s="30"/>
      <c r="BNA268" s="30"/>
      <c r="BNB268" s="30"/>
      <c r="BNC268" s="30"/>
      <c r="BND268" s="30"/>
      <c r="BNE268" s="30"/>
      <c r="BNF268" s="30"/>
      <c r="BNG268" s="30"/>
      <c r="BNH268" s="30"/>
      <c r="BNI268" s="30"/>
      <c r="BNJ268" s="30"/>
      <c r="BNK268" s="30"/>
      <c r="BNL268" s="30"/>
      <c r="BNM268" s="30"/>
      <c r="BNN268" s="30"/>
      <c r="BNO268" s="30"/>
      <c r="BNP268" s="30"/>
      <c r="BNQ268" s="30"/>
      <c r="BNR268" s="30"/>
      <c r="BNS268" s="30"/>
      <c r="BNT268" s="30"/>
      <c r="BNU268" s="30"/>
      <c r="BNV268" s="30"/>
      <c r="BNW268" s="30"/>
      <c r="BNX268" s="30"/>
      <c r="BNY268" s="30"/>
      <c r="BNZ268" s="30"/>
      <c r="BOA268" s="30"/>
      <c r="BOB268" s="30"/>
      <c r="BOC268" s="30"/>
      <c r="BOD268" s="30"/>
      <c r="BOE268" s="30"/>
      <c r="BOF268" s="30"/>
      <c r="BOG268" s="30"/>
      <c r="BOH268" s="30"/>
      <c r="BOI268" s="30"/>
      <c r="BOJ268" s="30"/>
      <c r="BOK268" s="30"/>
      <c r="BOL268" s="30"/>
      <c r="BOM268" s="30"/>
      <c r="BON268" s="30"/>
      <c r="BOO268" s="30"/>
      <c r="BOP268" s="30"/>
      <c r="BOQ268" s="30"/>
      <c r="BOR268" s="30"/>
      <c r="BOS268" s="30"/>
      <c r="BOT268" s="30"/>
      <c r="BOU268" s="30"/>
      <c r="BOV268" s="30"/>
      <c r="BOW268" s="30"/>
      <c r="BOX268" s="30"/>
      <c r="BOY268" s="30"/>
      <c r="BOZ268" s="30"/>
      <c r="BPA268" s="30"/>
      <c r="BPB268" s="30"/>
      <c r="BPC268" s="30"/>
      <c r="BPD268" s="30"/>
      <c r="BPE268" s="30"/>
      <c r="BPF268" s="30"/>
      <c r="BPG268" s="30"/>
      <c r="BPH268" s="30"/>
      <c r="BPI268" s="30"/>
      <c r="BPJ268" s="30"/>
      <c r="BPK268" s="30"/>
      <c r="BPL268" s="30"/>
      <c r="BPM268" s="30"/>
      <c r="BPN268" s="30"/>
      <c r="BPO268" s="30"/>
      <c r="BPP268" s="30"/>
      <c r="BPQ268" s="30"/>
      <c r="BPR268" s="30"/>
      <c r="BPS268" s="30"/>
      <c r="BPT268" s="30"/>
      <c r="BPU268" s="30"/>
      <c r="BPV268" s="30"/>
      <c r="BPW268" s="30"/>
      <c r="BPX268" s="30"/>
      <c r="BPY268" s="30"/>
      <c r="BPZ268" s="30"/>
      <c r="BQA268" s="30"/>
      <c r="BQB268" s="30"/>
      <c r="BQC268" s="30"/>
      <c r="BQD268" s="30"/>
      <c r="BQE268" s="30"/>
      <c r="BQF268" s="30"/>
      <c r="BQG268" s="30"/>
      <c r="BQH268" s="30"/>
      <c r="BQI268" s="30"/>
      <c r="BQJ268" s="30"/>
      <c r="BQK268" s="30"/>
      <c r="BQL268" s="30"/>
      <c r="BQM268" s="30"/>
      <c r="BQN268" s="30"/>
      <c r="BQO268" s="30"/>
      <c r="BQP268" s="30"/>
      <c r="BQQ268" s="30"/>
      <c r="BQR268" s="30"/>
      <c r="BQS268" s="30"/>
      <c r="BQT268" s="30"/>
      <c r="BQU268" s="30"/>
      <c r="BQV268" s="30"/>
      <c r="BQW268" s="30"/>
      <c r="BQX268" s="30"/>
      <c r="BQY268" s="30"/>
      <c r="BQZ268" s="30"/>
      <c r="BRA268" s="30"/>
      <c r="BRB268" s="30"/>
      <c r="BRC268" s="30"/>
      <c r="BRD268" s="30"/>
      <c r="BRE268" s="30"/>
      <c r="BRF268" s="30"/>
      <c r="BRG268" s="30"/>
      <c r="BRH268" s="30"/>
      <c r="BRI268" s="30"/>
      <c r="BRJ268" s="30"/>
      <c r="BRK268" s="30"/>
      <c r="BRL268" s="30"/>
      <c r="BRM268" s="30"/>
      <c r="BRN268" s="30"/>
      <c r="BRO268" s="30"/>
      <c r="BRP268" s="30"/>
      <c r="BRQ268" s="30"/>
      <c r="BRR268" s="30"/>
      <c r="BRS268" s="30"/>
      <c r="BRT268" s="30"/>
      <c r="BRU268" s="30"/>
      <c r="BRV268" s="30"/>
      <c r="BRW268" s="30"/>
      <c r="BRX268" s="30"/>
      <c r="BRY268" s="30"/>
      <c r="BRZ268" s="30"/>
      <c r="BSA268" s="30"/>
      <c r="BSB268" s="30"/>
      <c r="BSC268" s="30"/>
      <c r="BSD268" s="30"/>
      <c r="BSE268" s="30"/>
      <c r="BSF268" s="30"/>
      <c r="BSG268" s="30"/>
      <c r="BSH268" s="30"/>
      <c r="BSI268" s="30"/>
      <c r="BSJ268" s="30"/>
      <c r="BSK268" s="30"/>
      <c r="BSL268" s="30"/>
      <c r="BSM268" s="30"/>
      <c r="BSN268" s="30"/>
      <c r="BSO268" s="30"/>
      <c r="BSP268" s="30"/>
      <c r="BSQ268" s="30"/>
      <c r="BSR268" s="30"/>
      <c r="BSS268" s="30"/>
      <c r="BST268" s="30"/>
      <c r="BSU268" s="30"/>
      <c r="BSV268" s="30"/>
      <c r="BSW268" s="30"/>
      <c r="BSX268" s="30"/>
      <c r="BSY268" s="30"/>
      <c r="BSZ268" s="30"/>
      <c r="BTA268" s="30"/>
      <c r="BTB268" s="30"/>
      <c r="BTC268" s="30"/>
      <c r="BTD268" s="30"/>
      <c r="BTE268" s="30"/>
      <c r="BTF268" s="30"/>
      <c r="BTG268" s="30"/>
      <c r="BTH268" s="30"/>
      <c r="BTI268" s="30"/>
      <c r="BTJ268" s="30"/>
      <c r="BTK268" s="30"/>
      <c r="BTL268" s="30"/>
      <c r="BTM268" s="30"/>
      <c r="BTN268" s="30"/>
      <c r="BTO268" s="30"/>
      <c r="BTP268" s="30"/>
      <c r="BTQ268" s="30"/>
      <c r="BTR268" s="30"/>
      <c r="BTS268" s="30"/>
      <c r="BTT268" s="30"/>
      <c r="BTU268" s="30"/>
      <c r="BTV268" s="30"/>
      <c r="BTW268" s="30"/>
      <c r="BTX268" s="30"/>
      <c r="BTY268" s="30"/>
      <c r="BTZ268" s="30"/>
      <c r="BUA268" s="30"/>
      <c r="BUB268" s="30"/>
      <c r="BUC268" s="30"/>
      <c r="BUD268" s="30"/>
      <c r="BUE268" s="30"/>
      <c r="BUF268" s="30"/>
      <c r="BUG268" s="30"/>
      <c r="BUH268" s="30"/>
      <c r="BUI268" s="30"/>
      <c r="BUJ268" s="30"/>
      <c r="BUK268" s="30"/>
      <c r="BUL268" s="30"/>
      <c r="BUM268" s="30"/>
      <c r="BUN268" s="30"/>
      <c r="BUO268" s="30"/>
      <c r="BUP268" s="30"/>
      <c r="BUQ268" s="30"/>
      <c r="BUR268" s="30"/>
      <c r="BUS268" s="30"/>
      <c r="BUT268" s="30"/>
      <c r="BUU268" s="30"/>
      <c r="BUV268" s="30"/>
      <c r="BUW268" s="30"/>
      <c r="BUX268" s="30"/>
      <c r="BUY268" s="30"/>
      <c r="BUZ268" s="30"/>
      <c r="BVA268" s="30"/>
      <c r="BVB268" s="30"/>
      <c r="BVC268" s="30"/>
      <c r="BVD268" s="30"/>
      <c r="BVE268" s="30"/>
      <c r="BVF268" s="30"/>
      <c r="BVG268" s="30"/>
      <c r="BVH268" s="30"/>
      <c r="BVI268" s="30"/>
      <c r="BVJ268" s="30"/>
      <c r="BVK268" s="30"/>
      <c r="BVL268" s="30"/>
      <c r="BVM268" s="30"/>
      <c r="BVN268" s="30"/>
      <c r="BVO268" s="30"/>
      <c r="BVP268" s="30"/>
      <c r="BVQ268" s="30"/>
      <c r="BVR268" s="30"/>
      <c r="BVS268" s="30"/>
      <c r="BVT268" s="30"/>
      <c r="BVU268" s="30"/>
      <c r="BVV268" s="30"/>
      <c r="BVW268" s="30"/>
      <c r="BVX268" s="30"/>
      <c r="BVY268" s="30"/>
      <c r="BVZ268" s="30"/>
      <c r="BWA268" s="30"/>
      <c r="BWB268" s="30"/>
      <c r="BWC268" s="30"/>
      <c r="BWD268" s="30"/>
      <c r="BWE268" s="30"/>
      <c r="BWF268" s="30"/>
      <c r="BWG268" s="30"/>
      <c r="BWH268" s="30"/>
      <c r="BWI268" s="30"/>
      <c r="BWJ268" s="30"/>
      <c r="BWK268" s="30"/>
      <c r="BWL268" s="30"/>
      <c r="BWM268" s="30"/>
      <c r="BWN268" s="30"/>
      <c r="BWO268" s="30"/>
      <c r="BWP268" s="30"/>
      <c r="BWQ268" s="30"/>
      <c r="BWR268" s="30"/>
      <c r="BWS268" s="30"/>
      <c r="BWT268" s="30"/>
      <c r="BWU268" s="30"/>
      <c r="BWV268" s="30"/>
      <c r="BWW268" s="30"/>
      <c r="BWX268" s="30"/>
      <c r="BWY268" s="30"/>
      <c r="BWZ268" s="30"/>
      <c r="BXA268" s="30"/>
      <c r="BXB268" s="30"/>
      <c r="BXC268" s="30"/>
      <c r="BXD268" s="30"/>
      <c r="BXE268" s="30"/>
      <c r="BXF268" s="30"/>
      <c r="BXG268" s="30"/>
      <c r="BXH268" s="30"/>
      <c r="BXI268" s="30"/>
      <c r="BXJ268" s="30"/>
      <c r="BXK268" s="30"/>
      <c r="BXL268" s="30"/>
      <c r="BXM268" s="30"/>
      <c r="BXN268" s="30"/>
      <c r="BXO268" s="30"/>
      <c r="BXP268" s="30"/>
      <c r="BXQ268" s="30"/>
      <c r="BXR268" s="30"/>
      <c r="BXS268" s="30"/>
      <c r="BXT268" s="30"/>
      <c r="BXU268" s="30"/>
      <c r="BXV268" s="30"/>
      <c r="BXW268" s="30"/>
      <c r="BXX268" s="30"/>
      <c r="BXY268" s="30"/>
      <c r="BXZ268" s="30"/>
      <c r="BYA268" s="30"/>
      <c r="BYB268" s="30"/>
      <c r="BYC268" s="30"/>
      <c r="BYD268" s="30"/>
      <c r="BYE268" s="30"/>
      <c r="BYF268" s="30"/>
      <c r="BYG268" s="30"/>
      <c r="BYH268" s="30"/>
      <c r="BYI268" s="30"/>
      <c r="BYJ268" s="30"/>
      <c r="BYK268" s="30"/>
      <c r="BYL268" s="30"/>
      <c r="BYM268" s="30"/>
      <c r="BYN268" s="30"/>
      <c r="BYO268" s="30"/>
      <c r="BYP268" s="30"/>
      <c r="BYQ268" s="30"/>
      <c r="BYR268" s="30"/>
      <c r="BYS268" s="30"/>
      <c r="BYT268" s="30"/>
      <c r="BYU268" s="30"/>
      <c r="BYV268" s="30"/>
      <c r="BYW268" s="30"/>
      <c r="BYX268" s="30"/>
      <c r="BYY268" s="30"/>
      <c r="BYZ268" s="30"/>
      <c r="BZA268" s="30"/>
      <c r="BZB268" s="30"/>
      <c r="BZC268" s="30"/>
      <c r="BZD268" s="30"/>
      <c r="BZE268" s="30"/>
      <c r="BZF268" s="30"/>
      <c r="BZG268" s="30"/>
      <c r="BZH268" s="30"/>
      <c r="BZI268" s="30"/>
      <c r="BZJ268" s="30"/>
      <c r="BZK268" s="30"/>
      <c r="BZL268" s="30"/>
      <c r="BZM268" s="30"/>
      <c r="BZN268" s="30"/>
      <c r="BZO268" s="30"/>
      <c r="BZP268" s="30"/>
      <c r="BZQ268" s="30"/>
      <c r="BZR268" s="30"/>
      <c r="BZS268" s="30"/>
      <c r="BZT268" s="30"/>
      <c r="BZU268" s="30"/>
      <c r="BZV268" s="30"/>
      <c r="BZW268" s="30"/>
      <c r="BZX268" s="30"/>
      <c r="BZY268" s="30"/>
      <c r="BZZ268" s="30"/>
      <c r="CAA268" s="30"/>
      <c r="CAB268" s="30"/>
      <c r="CAC268" s="30"/>
      <c r="CAD268" s="30"/>
      <c r="CAE268" s="30"/>
      <c r="CAF268" s="30"/>
      <c r="CAG268" s="30"/>
      <c r="CAH268" s="30"/>
      <c r="CAI268" s="30"/>
      <c r="CAJ268" s="30"/>
      <c r="CAK268" s="30"/>
      <c r="CAL268" s="30"/>
      <c r="CAM268" s="30"/>
      <c r="CAN268" s="30"/>
      <c r="CAO268" s="30"/>
      <c r="CAP268" s="30"/>
      <c r="CAQ268" s="30"/>
      <c r="CAR268" s="30"/>
      <c r="CAS268" s="30"/>
      <c r="CAT268" s="30"/>
      <c r="CAU268" s="30"/>
      <c r="CAV268" s="30"/>
      <c r="CAW268" s="30"/>
      <c r="CAX268" s="30"/>
      <c r="CAY268" s="30"/>
      <c r="CAZ268" s="30"/>
      <c r="CBA268" s="30"/>
      <c r="CBB268" s="30"/>
      <c r="CBC268" s="30"/>
      <c r="CBD268" s="30"/>
      <c r="CBE268" s="30"/>
      <c r="CBF268" s="30"/>
      <c r="CBG268" s="30"/>
      <c r="CBH268" s="30"/>
      <c r="CBI268" s="30"/>
      <c r="CBJ268" s="30"/>
      <c r="CBK268" s="30"/>
      <c r="CBL268" s="30"/>
      <c r="CBM268" s="30"/>
      <c r="CBN268" s="30"/>
      <c r="CBO268" s="30"/>
      <c r="CBP268" s="30"/>
      <c r="CBQ268" s="30"/>
      <c r="CBR268" s="30"/>
      <c r="CBS268" s="30"/>
      <c r="CBT268" s="30"/>
      <c r="CBU268" s="30"/>
      <c r="CBV268" s="30"/>
      <c r="CBW268" s="30"/>
      <c r="CBX268" s="30"/>
      <c r="CBY268" s="30"/>
      <c r="CBZ268" s="30"/>
      <c r="CCA268" s="30"/>
      <c r="CCB268" s="30"/>
      <c r="CCC268" s="30"/>
      <c r="CCD268" s="30"/>
      <c r="CCE268" s="30"/>
      <c r="CCF268" s="30"/>
      <c r="CCG268" s="30"/>
      <c r="CCH268" s="30"/>
      <c r="CCI268" s="30"/>
      <c r="CCJ268" s="30"/>
      <c r="CCK268" s="30"/>
      <c r="CCL268" s="30"/>
      <c r="CCM268" s="30"/>
      <c r="CCN268" s="30"/>
      <c r="CCO268" s="30"/>
      <c r="CCP268" s="30"/>
      <c r="CCQ268" s="30"/>
      <c r="CCR268" s="30"/>
      <c r="CCS268" s="30"/>
      <c r="CCT268" s="30"/>
      <c r="CCU268" s="30"/>
      <c r="CCV268" s="30"/>
      <c r="CCW268" s="30"/>
      <c r="CCX268" s="30"/>
      <c r="CCY268" s="30"/>
      <c r="CCZ268" s="30"/>
      <c r="CDA268" s="30"/>
      <c r="CDB268" s="30"/>
      <c r="CDC268" s="30"/>
      <c r="CDD268" s="30"/>
      <c r="CDE268" s="30"/>
      <c r="CDF268" s="30"/>
      <c r="CDG268" s="30"/>
      <c r="CDH268" s="30"/>
      <c r="CDI268" s="30"/>
      <c r="CDJ268" s="30"/>
      <c r="CDK268" s="30"/>
      <c r="CDL268" s="30"/>
      <c r="CDM268" s="30"/>
      <c r="CDN268" s="30"/>
      <c r="CDO268" s="30"/>
      <c r="CDP268" s="30"/>
      <c r="CDQ268" s="30"/>
      <c r="CDR268" s="30"/>
      <c r="CDS268" s="30"/>
      <c r="CDT268" s="30"/>
      <c r="CDU268" s="30"/>
      <c r="CDV268" s="30"/>
      <c r="CDW268" s="30"/>
      <c r="CDX268" s="30"/>
      <c r="CDY268" s="30"/>
      <c r="CDZ268" s="30"/>
      <c r="CEA268" s="30"/>
      <c r="CEB268" s="30"/>
      <c r="CEC268" s="30"/>
      <c r="CED268" s="30"/>
      <c r="CEE268" s="30"/>
      <c r="CEF268" s="30"/>
      <c r="CEG268" s="30"/>
      <c r="CEH268" s="30"/>
      <c r="CEI268" s="30"/>
      <c r="CEJ268" s="30"/>
      <c r="CEK268" s="30"/>
      <c r="CEL268" s="30"/>
      <c r="CEM268" s="30"/>
      <c r="CEN268" s="30"/>
      <c r="CEO268" s="30"/>
      <c r="CEP268" s="30"/>
      <c r="CEQ268" s="30"/>
      <c r="CER268" s="30"/>
      <c r="CES268" s="30"/>
      <c r="CET268" s="30"/>
      <c r="CEU268" s="30"/>
      <c r="CEV268" s="30"/>
      <c r="CEW268" s="30"/>
      <c r="CEX268" s="30"/>
      <c r="CEY268" s="30"/>
      <c r="CEZ268" s="30"/>
      <c r="CFA268" s="30"/>
      <c r="CFB268" s="30"/>
      <c r="CFC268" s="30"/>
      <c r="CFD268" s="30"/>
      <c r="CFE268" s="30"/>
      <c r="CFF268" s="30"/>
      <c r="CFG268" s="30"/>
      <c r="CFH268" s="30"/>
      <c r="CFI268" s="30"/>
      <c r="CFJ268" s="30"/>
      <c r="CFK268" s="30"/>
      <c r="CFL268" s="30"/>
      <c r="CFM268" s="30"/>
      <c r="CFN268" s="30"/>
      <c r="CFO268" s="30"/>
      <c r="CFP268" s="30"/>
      <c r="CFQ268" s="30"/>
      <c r="CFR268" s="30"/>
      <c r="CFS268" s="30"/>
      <c r="CFT268" s="30"/>
      <c r="CFU268" s="30"/>
      <c r="CFV268" s="30"/>
      <c r="CFW268" s="30"/>
      <c r="CFX268" s="30"/>
      <c r="CFY268" s="30"/>
      <c r="CFZ268" s="30"/>
      <c r="CGA268" s="30"/>
      <c r="CGB268" s="30"/>
      <c r="CGC268" s="30"/>
      <c r="CGD268" s="30"/>
      <c r="CGE268" s="30"/>
      <c r="CGF268" s="30"/>
      <c r="CGG268" s="30"/>
      <c r="CGH268" s="30"/>
      <c r="CGI268" s="30"/>
      <c r="CGJ268" s="30"/>
      <c r="CGK268" s="30"/>
      <c r="CGL268" s="30"/>
      <c r="CGM268" s="30"/>
      <c r="CGN268" s="30"/>
      <c r="CGO268" s="30"/>
      <c r="CGP268" s="30"/>
      <c r="CGQ268" s="30"/>
      <c r="CGR268" s="30"/>
      <c r="CGS268" s="30"/>
      <c r="CGT268" s="30"/>
      <c r="CGU268" s="30"/>
      <c r="CGV268" s="30"/>
      <c r="CGW268" s="30"/>
      <c r="CGX268" s="30"/>
      <c r="CGY268" s="30"/>
      <c r="CGZ268" s="30"/>
      <c r="CHA268" s="30"/>
      <c r="CHB268" s="30"/>
      <c r="CHC268" s="30"/>
      <c r="CHD268" s="30"/>
      <c r="CHE268" s="30"/>
      <c r="CHF268" s="30"/>
      <c r="CHG268" s="30"/>
      <c r="CHH268" s="30"/>
      <c r="CHI268" s="30"/>
      <c r="CHJ268" s="30"/>
      <c r="CHK268" s="30"/>
      <c r="CHL268" s="30"/>
      <c r="CHM268" s="30"/>
      <c r="CHN268" s="30"/>
      <c r="CHO268" s="30"/>
      <c r="CHP268" s="30"/>
      <c r="CHQ268" s="30"/>
      <c r="CHR268" s="30"/>
      <c r="CHS268" s="30"/>
      <c r="CHT268" s="30"/>
      <c r="CHU268" s="30"/>
      <c r="CHV268" s="30"/>
      <c r="CHW268" s="30"/>
      <c r="CHX268" s="30"/>
      <c r="CHY268" s="30"/>
      <c r="CHZ268" s="30"/>
      <c r="CIA268" s="30"/>
      <c r="CIB268" s="30"/>
      <c r="CIC268" s="30"/>
      <c r="CID268" s="30"/>
      <c r="CIE268" s="30"/>
      <c r="CIF268" s="30"/>
      <c r="CIG268" s="30"/>
      <c r="CIH268" s="30"/>
      <c r="CII268" s="30"/>
      <c r="CIJ268" s="30"/>
      <c r="CIK268" s="30"/>
      <c r="CIL268" s="30"/>
      <c r="CIM268" s="30"/>
      <c r="CIN268" s="30"/>
      <c r="CIO268" s="30"/>
      <c r="CIP268" s="30"/>
      <c r="CIQ268" s="30"/>
      <c r="CIR268" s="30"/>
      <c r="CIS268" s="30"/>
      <c r="CIT268" s="30"/>
      <c r="CIU268" s="30"/>
      <c r="CIV268" s="30"/>
      <c r="CIW268" s="30"/>
      <c r="CIX268" s="30"/>
      <c r="CIY268" s="30"/>
      <c r="CIZ268" s="30"/>
      <c r="CJA268" s="30"/>
      <c r="CJB268" s="30"/>
      <c r="CJC268" s="30"/>
      <c r="CJD268" s="30"/>
      <c r="CJE268" s="30"/>
      <c r="CJF268" s="30"/>
      <c r="CJG268" s="30"/>
      <c r="CJH268" s="30"/>
      <c r="CJI268" s="30"/>
      <c r="CJJ268" s="30"/>
      <c r="CJK268" s="30"/>
      <c r="CJL268" s="30"/>
      <c r="CJM268" s="30"/>
      <c r="CJN268" s="30"/>
      <c r="CJO268" s="30"/>
      <c r="CJP268" s="30"/>
      <c r="CJQ268" s="30"/>
      <c r="CJR268" s="30"/>
      <c r="CJS268" s="30"/>
      <c r="CJT268" s="30"/>
      <c r="CJU268" s="30"/>
      <c r="CJV268" s="30"/>
      <c r="CJW268" s="30"/>
      <c r="CJX268" s="30"/>
      <c r="CJY268" s="30"/>
      <c r="CJZ268" s="30"/>
      <c r="CKA268" s="30"/>
      <c r="CKB268" s="30"/>
      <c r="CKC268" s="30"/>
      <c r="CKD268" s="30"/>
      <c r="CKE268" s="30"/>
      <c r="CKF268" s="30"/>
      <c r="CKG268" s="30"/>
      <c r="CKH268" s="30"/>
      <c r="CKI268" s="30"/>
      <c r="CKJ268" s="30"/>
      <c r="CKK268" s="30"/>
      <c r="CKL268" s="30"/>
      <c r="CKM268" s="30"/>
      <c r="CKN268" s="30"/>
      <c r="CKO268" s="30"/>
      <c r="CKP268" s="30"/>
      <c r="CKQ268" s="30"/>
      <c r="CKR268" s="30"/>
      <c r="CKS268" s="30"/>
      <c r="CKT268" s="30"/>
      <c r="CKU268" s="30"/>
      <c r="CKV268" s="30"/>
      <c r="CKW268" s="30"/>
      <c r="CKX268" s="30"/>
      <c r="CKY268" s="30"/>
      <c r="CKZ268" s="30"/>
      <c r="CLA268" s="30"/>
      <c r="CLB268" s="30"/>
      <c r="CLC268" s="30"/>
      <c r="CLD268" s="30"/>
      <c r="CLE268" s="30"/>
      <c r="CLF268" s="30"/>
      <c r="CLG268" s="30"/>
      <c r="CLH268" s="30"/>
      <c r="CLI268" s="30"/>
      <c r="CLJ268" s="30"/>
      <c r="CLK268" s="30"/>
      <c r="CLL268" s="30"/>
      <c r="CLM268" s="30"/>
      <c r="CLN268" s="30"/>
      <c r="CLO268" s="30"/>
      <c r="CLP268" s="30"/>
      <c r="CLQ268" s="30"/>
      <c r="CLR268" s="30"/>
      <c r="CLS268" s="30"/>
      <c r="CLT268" s="30"/>
      <c r="CLU268" s="30"/>
      <c r="CLV268" s="30"/>
      <c r="CLW268" s="30"/>
      <c r="CLX268" s="30"/>
      <c r="CLY268" s="30"/>
      <c r="CLZ268" s="30"/>
      <c r="CMA268" s="30"/>
      <c r="CMB268" s="30"/>
      <c r="CMC268" s="30"/>
      <c r="CMD268" s="30"/>
      <c r="CME268" s="30"/>
      <c r="CMF268" s="30"/>
      <c r="CMG268" s="30"/>
      <c r="CMH268" s="30"/>
      <c r="CMI268" s="30"/>
      <c r="CMJ268" s="30"/>
      <c r="CMK268" s="30"/>
      <c r="CML268" s="30"/>
      <c r="CMM268" s="30"/>
      <c r="CMN268" s="30"/>
      <c r="CMO268" s="30"/>
      <c r="CMP268" s="30"/>
      <c r="CMQ268" s="30"/>
      <c r="CMR268" s="30"/>
      <c r="CMS268" s="30"/>
      <c r="CMT268" s="30"/>
      <c r="CMU268" s="30"/>
      <c r="CMV268" s="30"/>
      <c r="CMW268" s="30"/>
      <c r="CMX268" s="30"/>
      <c r="CMY268" s="30"/>
      <c r="CMZ268" s="30"/>
      <c r="CNA268" s="30"/>
      <c r="CNB268" s="30"/>
      <c r="CNC268" s="30"/>
      <c r="CND268" s="30"/>
      <c r="CNE268" s="30"/>
      <c r="CNF268" s="30"/>
      <c r="CNG268" s="30"/>
      <c r="CNH268" s="30"/>
      <c r="CNI268" s="30"/>
      <c r="CNJ268" s="30"/>
      <c r="CNK268" s="30"/>
      <c r="CNL268" s="30"/>
      <c r="CNM268" s="30"/>
      <c r="CNN268" s="30"/>
      <c r="CNO268" s="30"/>
      <c r="CNP268" s="30"/>
      <c r="CNQ268" s="30"/>
      <c r="CNR268" s="30"/>
      <c r="CNS268" s="30"/>
      <c r="CNT268" s="30"/>
      <c r="CNU268" s="30"/>
      <c r="CNV268" s="30"/>
      <c r="CNW268" s="30"/>
      <c r="CNX268" s="30"/>
      <c r="CNY268" s="30"/>
      <c r="CNZ268" s="30"/>
      <c r="COA268" s="30"/>
      <c r="COB268" s="30"/>
      <c r="COC268" s="30"/>
      <c r="COD268" s="30"/>
      <c r="COE268" s="30"/>
      <c r="COF268" s="30"/>
      <c r="COG268" s="30"/>
      <c r="COH268" s="30"/>
      <c r="COI268" s="30"/>
      <c r="COJ268" s="30"/>
      <c r="COK268" s="30"/>
      <c r="COL268" s="30"/>
      <c r="COM268" s="30"/>
      <c r="CON268" s="30"/>
      <c r="COO268" s="30"/>
      <c r="COP268" s="30"/>
      <c r="COQ268" s="30"/>
      <c r="COR268" s="30"/>
      <c r="COS268" s="30"/>
      <c r="COT268" s="30"/>
      <c r="COU268" s="30"/>
      <c r="COV268" s="30"/>
      <c r="COW268" s="30"/>
      <c r="COX268" s="30"/>
      <c r="COY268" s="30"/>
      <c r="COZ268" s="30"/>
      <c r="CPA268" s="30"/>
      <c r="CPB268" s="30"/>
      <c r="CPC268" s="30"/>
      <c r="CPD268" s="30"/>
      <c r="CPE268" s="30"/>
      <c r="CPF268" s="30"/>
      <c r="CPG268" s="30"/>
      <c r="CPH268" s="30"/>
      <c r="CPI268" s="30"/>
      <c r="CPJ268" s="30"/>
      <c r="CPK268" s="30"/>
      <c r="CPL268" s="30"/>
      <c r="CPM268" s="30"/>
      <c r="CPN268" s="30"/>
      <c r="CPO268" s="30"/>
      <c r="CPP268" s="30"/>
      <c r="CPQ268" s="30"/>
      <c r="CPR268" s="30"/>
      <c r="CPS268" s="30"/>
      <c r="CPT268" s="30"/>
      <c r="CPU268" s="30"/>
      <c r="CPV268" s="30"/>
      <c r="CPW268" s="30"/>
      <c r="CPX268" s="30"/>
      <c r="CPY268" s="30"/>
      <c r="CPZ268" s="30"/>
      <c r="CQA268" s="30"/>
      <c r="CQB268" s="30"/>
      <c r="CQC268" s="30"/>
      <c r="CQD268" s="30"/>
      <c r="CQE268" s="30"/>
      <c r="CQF268" s="30"/>
      <c r="CQG268" s="30"/>
      <c r="CQH268" s="30"/>
      <c r="CQI268" s="30"/>
      <c r="CQJ268" s="30"/>
      <c r="CQK268" s="30"/>
      <c r="CQL268" s="30"/>
      <c r="CQM268" s="30"/>
      <c r="CQN268" s="30"/>
      <c r="CQO268" s="30"/>
      <c r="CQP268" s="30"/>
      <c r="CQQ268" s="30"/>
      <c r="CQR268" s="30"/>
      <c r="CQS268" s="30"/>
      <c r="CQT268" s="30"/>
      <c r="CQU268" s="30"/>
      <c r="CQV268" s="30"/>
      <c r="CQW268" s="30"/>
      <c r="CQX268" s="30"/>
      <c r="CQY268" s="30"/>
      <c r="CQZ268" s="30"/>
      <c r="CRA268" s="30"/>
      <c r="CRB268" s="30"/>
      <c r="CRC268" s="30"/>
      <c r="CRD268" s="30"/>
      <c r="CRE268" s="30"/>
      <c r="CRF268" s="30"/>
      <c r="CRG268" s="30"/>
      <c r="CRH268" s="30"/>
      <c r="CRI268" s="30"/>
      <c r="CRJ268" s="30"/>
      <c r="CRK268" s="30"/>
      <c r="CRL268" s="30"/>
      <c r="CRM268" s="30"/>
      <c r="CRN268" s="30"/>
      <c r="CRO268" s="30"/>
      <c r="CRP268" s="30"/>
      <c r="CRQ268" s="30"/>
      <c r="CRR268" s="30"/>
      <c r="CRS268" s="30"/>
      <c r="CRT268" s="30"/>
      <c r="CRU268" s="30"/>
      <c r="CRV268" s="30"/>
      <c r="CRW268" s="30"/>
      <c r="CRX268" s="30"/>
      <c r="CRY268" s="30"/>
      <c r="CRZ268" s="30"/>
      <c r="CSA268" s="30"/>
      <c r="CSB268" s="30"/>
      <c r="CSC268" s="30"/>
      <c r="CSD268" s="30"/>
      <c r="CSE268" s="30"/>
      <c r="CSF268" s="30"/>
      <c r="CSG268" s="30"/>
      <c r="CSH268" s="30"/>
      <c r="CSI268" s="30"/>
      <c r="CSJ268" s="30"/>
      <c r="CSK268" s="30"/>
      <c r="CSL268" s="30"/>
      <c r="CSM268" s="30"/>
      <c r="CSN268" s="30"/>
      <c r="CSO268" s="30"/>
      <c r="CSP268" s="30"/>
      <c r="CSQ268" s="30"/>
      <c r="CSR268" s="30"/>
      <c r="CSS268" s="30"/>
      <c r="CST268" s="30"/>
      <c r="CSU268" s="30"/>
      <c r="CSV268" s="30"/>
      <c r="CSW268" s="30"/>
      <c r="CSX268" s="30"/>
      <c r="CSY268" s="30"/>
      <c r="CSZ268" s="30"/>
      <c r="CTA268" s="30"/>
      <c r="CTB268" s="30"/>
      <c r="CTC268" s="30"/>
      <c r="CTD268" s="30"/>
      <c r="CTE268" s="30"/>
      <c r="CTF268" s="30"/>
      <c r="CTG268" s="30"/>
      <c r="CTH268" s="30"/>
      <c r="CTI268" s="30"/>
      <c r="CTJ268" s="30"/>
      <c r="CTK268" s="30"/>
      <c r="CTL268" s="30"/>
      <c r="CTM268" s="30"/>
      <c r="CTN268" s="30"/>
      <c r="CTO268" s="30"/>
      <c r="CTP268" s="30"/>
      <c r="CTQ268" s="30"/>
      <c r="CTR268" s="30"/>
      <c r="CTS268" s="30"/>
      <c r="CTT268" s="30"/>
      <c r="CTU268" s="30"/>
      <c r="CTV268" s="30"/>
      <c r="CTW268" s="30"/>
      <c r="CTX268" s="30"/>
      <c r="CTY268" s="30"/>
      <c r="CTZ268" s="30"/>
      <c r="CUA268" s="30"/>
      <c r="CUB268" s="30"/>
      <c r="CUC268" s="30"/>
      <c r="CUD268" s="30"/>
      <c r="CUE268" s="30"/>
      <c r="CUF268" s="30"/>
      <c r="CUG268" s="30"/>
      <c r="CUH268" s="30"/>
      <c r="CUI268" s="30"/>
      <c r="CUJ268" s="30"/>
      <c r="CUK268" s="30"/>
      <c r="CUL268" s="30"/>
      <c r="CUM268" s="30"/>
      <c r="CUN268" s="30"/>
      <c r="CUO268" s="30"/>
      <c r="CUP268" s="30"/>
      <c r="CUQ268" s="30"/>
      <c r="CUR268" s="30"/>
      <c r="CUS268" s="30"/>
      <c r="CUT268" s="30"/>
      <c r="CUU268" s="30"/>
      <c r="CUV268" s="30"/>
      <c r="CUW268" s="30"/>
      <c r="CUX268" s="30"/>
      <c r="CUY268" s="30"/>
      <c r="CUZ268" s="30"/>
      <c r="CVA268" s="30"/>
      <c r="CVB268" s="30"/>
      <c r="CVC268" s="30"/>
      <c r="CVD268" s="30"/>
      <c r="CVE268" s="30"/>
      <c r="CVF268" s="30"/>
      <c r="CVG268" s="30"/>
      <c r="CVH268" s="30"/>
      <c r="CVI268" s="30"/>
      <c r="CVJ268" s="30"/>
      <c r="CVK268" s="30"/>
      <c r="CVL268" s="30"/>
      <c r="CVM268" s="30"/>
      <c r="CVN268" s="30"/>
      <c r="CVO268" s="30"/>
      <c r="CVP268" s="30"/>
      <c r="CVQ268" s="30"/>
      <c r="CVR268" s="30"/>
      <c r="CVS268" s="30"/>
      <c r="CVT268" s="30"/>
      <c r="CVU268" s="30"/>
      <c r="CVV268" s="30"/>
      <c r="CVW268" s="30"/>
      <c r="CVX268" s="30"/>
      <c r="CVY268" s="30"/>
      <c r="CVZ268" s="30"/>
      <c r="CWA268" s="30"/>
      <c r="CWB268" s="30"/>
      <c r="CWC268" s="30"/>
      <c r="CWD268" s="30"/>
      <c r="CWE268" s="30"/>
      <c r="CWF268" s="30"/>
      <c r="CWG268" s="30"/>
      <c r="CWH268" s="30"/>
      <c r="CWI268" s="30"/>
      <c r="CWJ268" s="30"/>
      <c r="CWK268" s="30"/>
      <c r="CWL268" s="30"/>
      <c r="CWM268" s="30"/>
      <c r="CWN268" s="30"/>
      <c r="CWO268" s="30"/>
      <c r="CWP268" s="30"/>
      <c r="CWQ268" s="30"/>
      <c r="CWR268" s="30"/>
      <c r="CWS268" s="30"/>
      <c r="CWT268" s="30"/>
      <c r="CWU268" s="30"/>
      <c r="CWV268" s="30"/>
      <c r="CWW268" s="30"/>
      <c r="CWX268" s="30"/>
      <c r="CWY268" s="30"/>
      <c r="CWZ268" s="30"/>
      <c r="CXA268" s="30"/>
      <c r="CXB268" s="30"/>
      <c r="CXC268" s="30"/>
      <c r="CXD268" s="30"/>
      <c r="CXE268" s="30"/>
      <c r="CXF268" s="30"/>
      <c r="CXG268" s="30"/>
      <c r="CXH268" s="30"/>
      <c r="CXI268" s="30"/>
      <c r="CXJ268" s="30"/>
      <c r="CXK268" s="30"/>
      <c r="CXL268" s="30"/>
      <c r="CXM268" s="30"/>
      <c r="CXN268" s="30"/>
      <c r="CXO268" s="30"/>
      <c r="CXP268" s="30"/>
      <c r="CXQ268" s="30"/>
      <c r="CXR268" s="30"/>
      <c r="CXS268" s="30"/>
      <c r="CXT268" s="30"/>
      <c r="CXU268" s="30"/>
      <c r="CXV268" s="30"/>
      <c r="CXW268" s="30"/>
      <c r="CXX268" s="30"/>
      <c r="CXY268" s="30"/>
      <c r="CXZ268" s="30"/>
      <c r="CYA268" s="30"/>
      <c r="CYB268" s="30"/>
      <c r="CYC268" s="30"/>
      <c r="CYD268" s="30"/>
      <c r="CYE268" s="30"/>
      <c r="CYF268" s="30"/>
      <c r="CYG268" s="30"/>
      <c r="CYH268" s="30"/>
      <c r="CYI268" s="30"/>
      <c r="CYJ268" s="30"/>
      <c r="CYK268" s="30"/>
      <c r="CYL268" s="30"/>
      <c r="CYM268" s="30"/>
      <c r="CYN268" s="30"/>
      <c r="CYO268" s="30"/>
      <c r="CYP268" s="30"/>
      <c r="CYQ268" s="30"/>
      <c r="CYR268" s="30"/>
      <c r="CYS268" s="30"/>
      <c r="CYT268" s="30"/>
      <c r="CYU268" s="30"/>
      <c r="CYV268" s="30"/>
      <c r="CYW268" s="30"/>
      <c r="CYX268" s="30"/>
      <c r="CYY268" s="30"/>
      <c r="CYZ268" s="30"/>
      <c r="CZA268" s="30"/>
      <c r="CZB268" s="30"/>
      <c r="CZC268" s="30"/>
      <c r="CZD268" s="30"/>
      <c r="CZE268" s="30"/>
      <c r="CZF268" s="30"/>
      <c r="CZG268" s="30"/>
      <c r="CZH268" s="30"/>
      <c r="CZI268" s="30"/>
      <c r="CZJ268" s="30"/>
      <c r="CZK268" s="30"/>
      <c r="CZL268" s="30"/>
      <c r="CZM268" s="30"/>
      <c r="CZN268" s="30"/>
      <c r="CZO268" s="30"/>
      <c r="CZP268" s="30"/>
      <c r="CZQ268" s="30"/>
      <c r="CZR268" s="30"/>
      <c r="CZS268" s="30"/>
      <c r="CZT268" s="30"/>
      <c r="CZU268" s="30"/>
      <c r="CZV268" s="30"/>
      <c r="CZW268" s="30"/>
      <c r="CZX268" s="30"/>
      <c r="CZY268" s="30"/>
      <c r="CZZ268" s="30"/>
      <c r="DAA268" s="30"/>
      <c r="DAB268" s="30"/>
      <c r="DAC268" s="30"/>
      <c r="DAD268" s="30"/>
      <c r="DAE268" s="30"/>
      <c r="DAF268" s="30"/>
      <c r="DAG268" s="30"/>
      <c r="DAH268" s="30"/>
      <c r="DAI268" s="30"/>
      <c r="DAJ268" s="30"/>
      <c r="DAK268" s="30"/>
      <c r="DAL268" s="30"/>
      <c r="DAM268" s="30"/>
      <c r="DAN268" s="30"/>
      <c r="DAO268" s="30"/>
      <c r="DAP268" s="30"/>
      <c r="DAQ268" s="30"/>
      <c r="DAR268" s="30"/>
      <c r="DAS268" s="30"/>
      <c r="DAT268" s="30"/>
      <c r="DAU268" s="30"/>
      <c r="DAV268" s="30"/>
      <c r="DAW268" s="30"/>
      <c r="DAX268" s="30"/>
      <c r="DAY268" s="30"/>
      <c r="DAZ268" s="30"/>
      <c r="DBA268" s="30"/>
      <c r="DBB268" s="30"/>
      <c r="DBC268" s="30"/>
      <c r="DBD268" s="30"/>
      <c r="DBE268" s="30"/>
      <c r="DBF268" s="30"/>
      <c r="DBG268" s="30"/>
      <c r="DBH268" s="30"/>
      <c r="DBI268" s="30"/>
      <c r="DBJ268" s="30"/>
      <c r="DBK268" s="30"/>
      <c r="DBL268" s="30"/>
      <c r="DBM268" s="30"/>
      <c r="DBN268" s="30"/>
      <c r="DBO268" s="30"/>
      <c r="DBP268" s="30"/>
      <c r="DBQ268" s="30"/>
      <c r="DBR268" s="30"/>
      <c r="DBS268" s="30"/>
      <c r="DBT268" s="30"/>
      <c r="DBU268" s="30"/>
      <c r="DBV268" s="30"/>
      <c r="DBW268" s="30"/>
      <c r="DBX268" s="30"/>
      <c r="DBY268" s="30"/>
      <c r="DBZ268" s="30"/>
      <c r="DCA268" s="30"/>
      <c r="DCB268" s="30"/>
      <c r="DCC268" s="30"/>
      <c r="DCD268" s="30"/>
      <c r="DCE268" s="30"/>
      <c r="DCF268" s="30"/>
      <c r="DCG268" s="30"/>
      <c r="DCH268" s="30"/>
      <c r="DCI268" s="30"/>
      <c r="DCJ268" s="30"/>
      <c r="DCK268" s="30"/>
      <c r="DCL268" s="30"/>
      <c r="DCM268" s="30"/>
      <c r="DCN268" s="30"/>
      <c r="DCO268" s="30"/>
      <c r="DCP268" s="30"/>
      <c r="DCQ268" s="30"/>
      <c r="DCR268" s="30"/>
      <c r="DCS268" s="30"/>
      <c r="DCT268" s="30"/>
      <c r="DCU268" s="30"/>
      <c r="DCV268" s="30"/>
      <c r="DCW268" s="30"/>
      <c r="DCX268" s="30"/>
      <c r="DCY268" s="30"/>
      <c r="DCZ268" s="30"/>
      <c r="DDA268" s="30"/>
      <c r="DDB268" s="30"/>
      <c r="DDC268" s="30"/>
      <c r="DDD268" s="30"/>
      <c r="DDE268" s="30"/>
      <c r="DDF268" s="30"/>
      <c r="DDG268" s="30"/>
      <c r="DDH268" s="30"/>
      <c r="DDI268" s="30"/>
      <c r="DDJ268" s="30"/>
      <c r="DDK268" s="30"/>
      <c r="DDL268" s="30"/>
      <c r="DDM268" s="30"/>
      <c r="DDN268" s="30"/>
      <c r="DDO268" s="30"/>
      <c r="DDP268" s="30"/>
      <c r="DDQ268" s="30"/>
      <c r="DDR268" s="30"/>
      <c r="DDS268" s="30"/>
      <c r="DDT268" s="30"/>
      <c r="DDU268" s="30"/>
      <c r="DDV268" s="30"/>
      <c r="DDW268" s="30"/>
      <c r="DDX268" s="30"/>
      <c r="DDY268" s="30"/>
      <c r="DDZ268" s="30"/>
      <c r="DEA268" s="30"/>
      <c r="DEB268" s="30"/>
      <c r="DEC268" s="30"/>
      <c r="DED268" s="30"/>
      <c r="DEE268" s="30"/>
      <c r="DEF268" s="30"/>
      <c r="DEG268" s="30"/>
      <c r="DEH268" s="30"/>
      <c r="DEI268" s="30"/>
      <c r="DEJ268" s="30"/>
      <c r="DEK268" s="30"/>
      <c r="DEL268" s="30"/>
      <c r="DEM268" s="30"/>
      <c r="DEN268" s="30"/>
      <c r="DEO268" s="30"/>
      <c r="DEP268" s="30"/>
      <c r="DEQ268" s="30"/>
      <c r="DER268" s="30"/>
      <c r="DES268" s="30"/>
      <c r="DET268" s="30"/>
      <c r="DEU268" s="30"/>
      <c r="DEV268" s="30"/>
      <c r="DEW268" s="30"/>
      <c r="DEX268" s="30"/>
      <c r="DEY268" s="30"/>
      <c r="DEZ268" s="30"/>
      <c r="DFA268" s="30"/>
      <c r="DFB268" s="30"/>
      <c r="DFC268" s="30"/>
      <c r="DFD268" s="30"/>
      <c r="DFE268" s="30"/>
      <c r="DFF268" s="30"/>
      <c r="DFG268" s="30"/>
      <c r="DFH268" s="30"/>
      <c r="DFI268" s="30"/>
      <c r="DFJ268" s="30"/>
      <c r="DFK268" s="30"/>
      <c r="DFL268" s="30"/>
      <c r="DFM268" s="30"/>
      <c r="DFN268" s="30"/>
      <c r="DFO268" s="30"/>
      <c r="DFP268" s="30"/>
      <c r="DFQ268" s="30"/>
      <c r="DFR268" s="30"/>
      <c r="DFS268" s="30"/>
      <c r="DFT268" s="30"/>
      <c r="DFU268" s="30"/>
      <c r="DFV268" s="30"/>
      <c r="DFW268" s="30"/>
      <c r="DFX268" s="30"/>
      <c r="DFY268" s="30"/>
      <c r="DFZ268" s="30"/>
      <c r="DGA268" s="30"/>
      <c r="DGB268" s="30"/>
      <c r="DGC268" s="30"/>
      <c r="DGD268" s="30"/>
      <c r="DGE268" s="30"/>
      <c r="DGF268" s="30"/>
      <c r="DGG268" s="30"/>
      <c r="DGH268" s="30"/>
      <c r="DGI268" s="30"/>
      <c r="DGJ268" s="30"/>
      <c r="DGK268" s="30"/>
      <c r="DGL268" s="30"/>
      <c r="DGM268" s="30"/>
      <c r="DGN268" s="30"/>
      <c r="DGO268" s="30"/>
      <c r="DGP268" s="30"/>
      <c r="DGQ268" s="30"/>
      <c r="DGR268" s="30"/>
      <c r="DGS268" s="30"/>
      <c r="DGT268" s="30"/>
      <c r="DGU268" s="30"/>
      <c r="DGV268" s="30"/>
      <c r="DGW268" s="30"/>
      <c r="DGX268" s="30"/>
      <c r="DGY268" s="30"/>
      <c r="DGZ268" s="30"/>
      <c r="DHA268" s="30"/>
      <c r="DHB268" s="30"/>
      <c r="DHC268" s="30"/>
      <c r="DHD268" s="30"/>
      <c r="DHE268" s="30"/>
      <c r="DHF268" s="30"/>
      <c r="DHG268" s="30"/>
      <c r="DHH268" s="30"/>
      <c r="DHI268" s="30"/>
      <c r="DHJ268" s="30"/>
      <c r="DHK268" s="30"/>
      <c r="DHL268" s="30"/>
      <c r="DHM268" s="30"/>
      <c r="DHN268" s="30"/>
      <c r="DHO268" s="30"/>
      <c r="DHP268" s="30"/>
      <c r="DHQ268" s="30"/>
      <c r="DHR268" s="30"/>
      <c r="DHS268" s="30"/>
      <c r="DHT268" s="30"/>
      <c r="DHU268" s="30"/>
      <c r="DHV268" s="30"/>
      <c r="DHW268" s="30"/>
      <c r="DHX268" s="30"/>
      <c r="DHY268" s="30"/>
      <c r="DHZ268" s="30"/>
      <c r="DIA268" s="30"/>
      <c r="DIB268" s="30"/>
      <c r="DIC268" s="30"/>
      <c r="DID268" s="30"/>
      <c r="DIE268" s="30"/>
      <c r="DIF268" s="30"/>
      <c r="DIG268" s="30"/>
      <c r="DIH268" s="30"/>
      <c r="DII268" s="30"/>
      <c r="DIJ268" s="30"/>
      <c r="DIK268" s="30"/>
      <c r="DIL268" s="30"/>
      <c r="DIM268" s="30"/>
      <c r="DIN268" s="30"/>
      <c r="DIO268" s="30"/>
      <c r="DIP268" s="30"/>
      <c r="DIQ268" s="30"/>
      <c r="DIR268" s="30"/>
      <c r="DIS268" s="30"/>
      <c r="DIT268" s="30"/>
      <c r="DIU268" s="30"/>
      <c r="DIV268" s="30"/>
      <c r="DIW268" s="30"/>
      <c r="DIX268" s="30"/>
      <c r="DIY268" s="30"/>
      <c r="DIZ268" s="30"/>
      <c r="DJA268" s="30"/>
      <c r="DJB268" s="30"/>
      <c r="DJC268" s="30"/>
      <c r="DJD268" s="30"/>
      <c r="DJE268" s="30"/>
      <c r="DJF268" s="30"/>
      <c r="DJG268" s="30"/>
      <c r="DJH268" s="30"/>
      <c r="DJI268" s="30"/>
      <c r="DJJ268" s="30"/>
      <c r="DJK268" s="30"/>
      <c r="DJL268" s="30"/>
      <c r="DJM268" s="30"/>
      <c r="DJN268" s="30"/>
      <c r="DJO268" s="30"/>
      <c r="DJP268" s="30"/>
      <c r="DJQ268" s="30"/>
      <c r="DJR268" s="30"/>
      <c r="DJS268" s="30"/>
      <c r="DJT268" s="30"/>
      <c r="DJU268" s="30"/>
      <c r="DJV268" s="30"/>
      <c r="DJW268" s="30"/>
      <c r="DJX268" s="30"/>
      <c r="DJY268" s="30"/>
      <c r="DJZ268" s="30"/>
      <c r="DKA268" s="30"/>
      <c r="DKB268" s="30"/>
      <c r="DKC268" s="30"/>
      <c r="DKD268" s="30"/>
      <c r="DKE268" s="30"/>
      <c r="DKF268" s="30"/>
      <c r="DKG268" s="30"/>
      <c r="DKH268" s="30"/>
      <c r="DKI268" s="30"/>
      <c r="DKJ268" s="30"/>
      <c r="DKK268" s="30"/>
      <c r="DKL268" s="30"/>
      <c r="DKM268" s="30"/>
      <c r="DKN268" s="30"/>
      <c r="DKO268" s="30"/>
      <c r="DKP268" s="30"/>
      <c r="DKQ268" s="30"/>
      <c r="DKR268" s="30"/>
      <c r="DKS268" s="30"/>
      <c r="DKT268" s="30"/>
      <c r="DKU268" s="30"/>
      <c r="DKV268" s="30"/>
      <c r="DKW268" s="30"/>
      <c r="DKX268" s="30"/>
      <c r="DKY268" s="30"/>
      <c r="DKZ268" s="30"/>
      <c r="DLA268" s="30"/>
      <c r="DLB268" s="30"/>
      <c r="DLC268" s="30"/>
      <c r="DLD268" s="30"/>
      <c r="DLE268" s="30"/>
      <c r="DLF268" s="30"/>
      <c r="DLG268" s="30"/>
      <c r="DLH268" s="30"/>
      <c r="DLI268" s="30"/>
      <c r="DLJ268" s="30"/>
      <c r="DLK268" s="30"/>
      <c r="DLL268" s="30"/>
      <c r="DLM268" s="30"/>
      <c r="DLN268" s="30"/>
      <c r="DLO268" s="30"/>
      <c r="DLP268" s="30"/>
      <c r="DLQ268" s="30"/>
      <c r="DLR268" s="30"/>
      <c r="DLS268" s="30"/>
      <c r="DLT268" s="30"/>
      <c r="DLU268" s="30"/>
      <c r="DLV268" s="30"/>
      <c r="DLW268" s="30"/>
      <c r="DLX268" s="30"/>
      <c r="DLY268" s="30"/>
      <c r="DLZ268" s="30"/>
      <c r="DMA268" s="30"/>
      <c r="DMB268" s="30"/>
      <c r="DMC268" s="30"/>
      <c r="DMD268" s="30"/>
      <c r="DME268" s="30"/>
      <c r="DMF268" s="30"/>
      <c r="DMG268" s="30"/>
      <c r="DMH268" s="30"/>
      <c r="DMI268" s="30"/>
      <c r="DMJ268" s="30"/>
      <c r="DMK268" s="30"/>
      <c r="DML268" s="30"/>
      <c r="DMM268" s="30"/>
      <c r="DMN268" s="30"/>
      <c r="DMO268" s="30"/>
      <c r="DMP268" s="30"/>
      <c r="DMQ268" s="30"/>
      <c r="DMR268" s="30"/>
      <c r="DMS268" s="30"/>
      <c r="DMT268" s="30"/>
      <c r="DMU268" s="30"/>
      <c r="DMV268" s="30"/>
      <c r="DMW268" s="30"/>
      <c r="DMX268" s="30"/>
      <c r="DMY268" s="30"/>
      <c r="DMZ268" s="30"/>
      <c r="DNA268" s="30"/>
      <c r="DNB268" s="30"/>
      <c r="DNC268" s="30"/>
      <c r="DND268" s="30"/>
      <c r="DNE268" s="30"/>
      <c r="DNF268" s="30"/>
      <c r="DNG268" s="30"/>
      <c r="DNH268" s="30"/>
      <c r="DNI268" s="30"/>
      <c r="DNJ268" s="30"/>
      <c r="DNK268" s="30"/>
      <c r="DNL268" s="30"/>
      <c r="DNM268" s="30"/>
      <c r="DNN268" s="30"/>
      <c r="DNO268" s="30"/>
      <c r="DNP268" s="30"/>
      <c r="DNQ268" s="30"/>
      <c r="DNR268" s="30"/>
      <c r="DNS268" s="30"/>
      <c r="DNT268" s="30"/>
      <c r="DNU268" s="30"/>
      <c r="DNV268" s="30"/>
      <c r="DNW268" s="30"/>
      <c r="DNX268" s="30"/>
      <c r="DNY268" s="30"/>
      <c r="DNZ268" s="30"/>
      <c r="DOA268" s="30"/>
      <c r="DOB268" s="30"/>
      <c r="DOC268" s="30"/>
      <c r="DOD268" s="30"/>
      <c r="DOE268" s="30"/>
      <c r="DOF268" s="30"/>
      <c r="DOG268" s="30"/>
      <c r="DOH268" s="30"/>
      <c r="DOI268" s="30"/>
      <c r="DOJ268" s="30"/>
      <c r="DOK268" s="30"/>
      <c r="DOL268" s="30"/>
      <c r="DOM268" s="30"/>
      <c r="DON268" s="30"/>
      <c r="DOO268" s="30"/>
      <c r="DOP268" s="30"/>
      <c r="DOQ268" s="30"/>
      <c r="DOR268" s="30"/>
      <c r="DOS268" s="30"/>
      <c r="DOT268" s="30"/>
      <c r="DOU268" s="30"/>
      <c r="DOV268" s="30"/>
      <c r="DOW268" s="30"/>
      <c r="DOX268" s="30"/>
      <c r="DOY268" s="30"/>
      <c r="DOZ268" s="30"/>
      <c r="DPA268" s="30"/>
      <c r="DPB268" s="30"/>
      <c r="DPC268" s="30"/>
      <c r="DPD268" s="30"/>
      <c r="DPE268" s="30"/>
      <c r="DPF268" s="30"/>
      <c r="DPG268" s="30"/>
      <c r="DPH268" s="30"/>
      <c r="DPI268" s="30"/>
      <c r="DPJ268" s="30"/>
      <c r="DPK268" s="30"/>
      <c r="DPL268" s="30"/>
      <c r="DPM268" s="30"/>
      <c r="DPN268" s="30"/>
      <c r="DPO268" s="30"/>
      <c r="DPP268" s="30"/>
      <c r="DPQ268" s="30"/>
      <c r="DPR268" s="30"/>
      <c r="DPS268" s="30"/>
      <c r="DPT268" s="30"/>
      <c r="DPU268" s="30"/>
      <c r="DPV268" s="30"/>
      <c r="DPW268" s="30"/>
      <c r="DPX268" s="30"/>
      <c r="DPY268" s="30"/>
      <c r="DPZ268" s="30"/>
      <c r="DQA268" s="30"/>
      <c r="DQB268" s="30"/>
      <c r="DQC268" s="30"/>
      <c r="DQD268" s="30"/>
      <c r="DQE268" s="30"/>
      <c r="DQF268" s="30"/>
      <c r="DQG268" s="30"/>
      <c r="DQH268" s="30"/>
      <c r="DQI268" s="30"/>
      <c r="DQJ268" s="30"/>
      <c r="DQK268" s="30"/>
      <c r="DQL268" s="30"/>
      <c r="DQM268" s="30"/>
      <c r="DQN268" s="30"/>
      <c r="DQO268" s="30"/>
      <c r="DQP268" s="30"/>
      <c r="DQQ268" s="30"/>
      <c r="DQR268" s="30"/>
      <c r="DQS268" s="30"/>
      <c r="DQT268" s="30"/>
      <c r="DQU268" s="30"/>
      <c r="DQV268" s="30"/>
      <c r="DQW268" s="30"/>
      <c r="DQX268" s="30"/>
      <c r="DQY268" s="30"/>
      <c r="DQZ268" s="30"/>
      <c r="DRA268" s="30"/>
      <c r="DRB268" s="30"/>
      <c r="DRC268" s="30"/>
      <c r="DRD268" s="30"/>
      <c r="DRE268" s="30"/>
      <c r="DRF268" s="30"/>
      <c r="DRG268" s="30"/>
      <c r="DRH268" s="30"/>
      <c r="DRI268" s="30"/>
      <c r="DRJ268" s="30"/>
      <c r="DRK268" s="30"/>
      <c r="DRL268" s="30"/>
      <c r="DRM268" s="30"/>
      <c r="DRN268" s="30"/>
      <c r="DRO268" s="30"/>
      <c r="DRP268" s="30"/>
      <c r="DRQ268" s="30"/>
      <c r="DRR268" s="30"/>
      <c r="DRS268" s="30"/>
      <c r="DRT268" s="30"/>
      <c r="DRU268" s="30"/>
      <c r="DRV268" s="30"/>
      <c r="DRW268" s="30"/>
      <c r="DRX268" s="30"/>
      <c r="DRY268" s="30"/>
      <c r="DRZ268" s="30"/>
      <c r="DSA268" s="30"/>
      <c r="DSB268" s="30"/>
      <c r="DSC268" s="30"/>
      <c r="DSD268" s="30"/>
      <c r="DSE268" s="30"/>
      <c r="DSF268" s="30"/>
      <c r="DSG268" s="30"/>
      <c r="DSH268" s="30"/>
      <c r="DSI268" s="30"/>
      <c r="DSJ268" s="30"/>
      <c r="DSK268" s="30"/>
      <c r="DSL268" s="30"/>
      <c r="DSM268" s="30"/>
      <c r="DSN268" s="30"/>
      <c r="DSO268" s="30"/>
      <c r="DSP268" s="30"/>
      <c r="DSQ268" s="30"/>
      <c r="DSR268" s="30"/>
      <c r="DSS268" s="30"/>
      <c r="DST268" s="30"/>
      <c r="DSU268" s="30"/>
      <c r="DSV268" s="30"/>
      <c r="DSW268" s="30"/>
      <c r="DSX268" s="30"/>
      <c r="DSY268" s="30"/>
      <c r="DSZ268" s="30"/>
      <c r="DTA268" s="30"/>
      <c r="DTB268" s="30"/>
      <c r="DTC268" s="30"/>
      <c r="DTD268" s="30"/>
      <c r="DTE268" s="30"/>
      <c r="DTF268" s="30"/>
      <c r="DTG268" s="30"/>
      <c r="DTH268" s="30"/>
      <c r="DTI268" s="30"/>
      <c r="DTJ268" s="30"/>
      <c r="DTK268" s="30"/>
      <c r="DTL268" s="30"/>
      <c r="DTM268" s="30"/>
      <c r="DTN268" s="30"/>
      <c r="DTO268" s="30"/>
      <c r="DTP268" s="30"/>
      <c r="DTQ268" s="30"/>
      <c r="DTR268" s="30"/>
      <c r="DTS268" s="30"/>
      <c r="DTT268" s="30"/>
      <c r="DTU268" s="30"/>
      <c r="DTV268" s="30"/>
      <c r="DTW268" s="30"/>
      <c r="DTX268" s="30"/>
      <c r="DTY268" s="30"/>
      <c r="DTZ268" s="30"/>
      <c r="DUA268" s="30"/>
      <c r="DUB268" s="30"/>
      <c r="DUC268" s="30"/>
      <c r="DUD268" s="30"/>
      <c r="DUE268" s="30"/>
      <c r="DUF268" s="30"/>
      <c r="DUG268" s="30"/>
      <c r="DUH268" s="30"/>
      <c r="DUI268" s="30"/>
      <c r="DUJ268" s="30"/>
      <c r="DUK268" s="30"/>
      <c r="DUL268" s="30"/>
      <c r="DUM268" s="30"/>
      <c r="DUN268" s="30"/>
      <c r="DUO268" s="30"/>
      <c r="DUP268" s="30"/>
      <c r="DUQ268" s="30"/>
      <c r="DUR268" s="30"/>
      <c r="DUS268" s="30"/>
      <c r="DUT268" s="30"/>
      <c r="DUU268" s="30"/>
      <c r="DUV268" s="30"/>
      <c r="DUW268" s="30"/>
      <c r="DUX268" s="30"/>
      <c r="DUY268" s="30"/>
      <c r="DUZ268" s="30"/>
      <c r="DVA268" s="30"/>
      <c r="DVB268" s="30"/>
      <c r="DVC268" s="30"/>
      <c r="DVD268" s="30"/>
      <c r="DVE268" s="30"/>
      <c r="DVF268" s="30"/>
      <c r="DVG268" s="30"/>
      <c r="DVH268" s="30"/>
      <c r="DVI268" s="30"/>
      <c r="DVJ268" s="30"/>
      <c r="DVK268" s="30"/>
      <c r="DVL268" s="30"/>
      <c r="DVM268" s="30"/>
      <c r="DVN268" s="30"/>
      <c r="DVO268" s="30"/>
      <c r="DVP268" s="30"/>
      <c r="DVQ268" s="30"/>
      <c r="DVR268" s="30"/>
      <c r="DVS268" s="30"/>
      <c r="DVT268" s="30"/>
      <c r="DVU268" s="30"/>
      <c r="DVV268" s="30"/>
      <c r="DVW268" s="30"/>
      <c r="DVX268" s="30"/>
      <c r="DVY268" s="30"/>
      <c r="DVZ268" s="30"/>
      <c r="DWA268" s="30"/>
      <c r="DWB268" s="30"/>
      <c r="DWC268" s="30"/>
      <c r="DWD268" s="30"/>
      <c r="DWE268" s="30"/>
      <c r="DWF268" s="30"/>
      <c r="DWG268" s="30"/>
      <c r="DWH268" s="30"/>
      <c r="DWI268" s="30"/>
      <c r="DWJ268" s="30"/>
      <c r="DWK268" s="30"/>
      <c r="DWL268" s="30"/>
      <c r="DWM268" s="30"/>
      <c r="DWN268" s="30"/>
      <c r="DWO268" s="30"/>
      <c r="DWP268" s="30"/>
      <c r="DWQ268" s="30"/>
      <c r="DWR268" s="30"/>
      <c r="DWS268" s="30"/>
      <c r="DWT268" s="30"/>
      <c r="DWU268" s="30"/>
      <c r="DWV268" s="30"/>
      <c r="DWW268" s="30"/>
      <c r="DWX268" s="30"/>
      <c r="DWY268" s="30"/>
      <c r="DWZ268" s="30"/>
      <c r="DXA268" s="30"/>
      <c r="DXB268" s="30"/>
      <c r="DXC268" s="30"/>
      <c r="DXD268" s="30"/>
      <c r="DXE268" s="30"/>
      <c r="DXF268" s="30"/>
      <c r="DXG268" s="30"/>
      <c r="DXH268" s="30"/>
      <c r="DXI268" s="30"/>
      <c r="DXJ268" s="30"/>
      <c r="DXK268" s="30"/>
      <c r="DXL268" s="30"/>
      <c r="DXM268" s="30"/>
      <c r="DXN268" s="30"/>
      <c r="DXO268" s="30"/>
      <c r="DXP268" s="30"/>
      <c r="DXQ268" s="30"/>
      <c r="DXR268" s="30"/>
      <c r="DXS268" s="30"/>
      <c r="DXT268" s="30"/>
      <c r="DXU268" s="30"/>
      <c r="DXV268" s="30"/>
      <c r="DXW268" s="30"/>
      <c r="DXX268" s="30"/>
      <c r="DXY268" s="30"/>
      <c r="DXZ268" s="30"/>
      <c r="DYA268" s="30"/>
      <c r="DYB268" s="30"/>
      <c r="DYC268" s="30"/>
      <c r="DYD268" s="30"/>
      <c r="DYE268" s="30"/>
      <c r="DYF268" s="30"/>
      <c r="DYG268" s="30"/>
      <c r="DYH268" s="30"/>
      <c r="DYI268" s="30"/>
      <c r="DYJ268" s="30"/>
      <c r="DYK268" s="30"/>
      <c r="DYL268" s="30"/>
      <c r="DYM268" s="30"/>
      <c r="DYN268" s="30"/>
      <c r="DYO268" s="30"/>
      <c r="DYP268" s="30"/>
      <c r="DYQ268" s="30"/>
      <c r="DYR268" s="30"/>
      <c r="DYS268" s="30"/>
      <c r="DYT268" s="30"/>
      <c r="DYU268" s="30"/>
      <c r="DYV268" s="30"/>
      <c r="DYW268" s="30"/>
      <c r="DYX268" s="30"/>
      <c r="DYY268" s="30"/>
      <c r="DYZ268" s="30"/>
      <c r="DZA268" s="30"/>
      <c r="DZB268" s="30"/>
      <c r="DZC268" s="30"/>
      <c r="DZD268" s="30"/>
      <c r="DZE268" s="30"/>
      <c r="DZF268" s="30"/>
      <c r="DZG268" s="30"/>
      <c r="DZH268" s="30"/>
      <c r="DZI268" s="30"/>
      <c r="DZJ268" s="30"/>
      <c r="DZK268" s="30"/>
      <c r="DZL268" s="30"/>
      <c r="DZM268" s="30"/>
      <c r="DZN268" s="30"/>
      <c r="DZO268" s="30"/>
      <c r="DZP268" s="30"/>
      <c r="DZQ268" s="30"/>
      <c r="DZR268" s="30"/>
      <c r="DZS268" s="30"/>
      <c r="DZT268" s="30"/>
      <c r="DZU268" s="30"/>
      <c r="DZV268" s="30"/>
      <c r="DZW268" s="30"/>
      <c r="DZX268" s="30"/>
      <c r="DZY268" s="30"/>
      <c r="DZZ268" s="30"/>
      <c r="EAA268" s="30"/>
      <c r="EAB268" s="30"/>
      <c r="EAC268" s="30"/>
      <c r="EAD268" s="30"/>
      <c r="EAE268" s="30"/>
      <c r="EAF268" s="30"/>
      <c r="EAG268" s="30"/>
      <c r="EAH268" s="30"/>
      <c r="EAI268" s="30"/>
      <c r="EAJ268" s="30"/>
      <c r="EAK268" s="30"/>
      <c r="EAL268" s="30"/>
      <c r="EAM268" s="30"/>
      <c r="EAN268" s="30"/>
      <c r="EAO268" s="30"/>
      <c r="EAP268" s="30"/>
      <c r="EAQ268" s="30"/>
      <c r="EAR268" s="30"/>
      <c r="EAS268" s="30"/>
      <c r="EAT268" s="30"/>
      <c r="EAU268" s="30"/>
      <c r="EAV268" s="30"/>
      <c r="EAW268" s="30"/>
      <c r="EAX268" s="30"/>
      <c r="EAY268" s="30"/>
      <c r="EAZ268" s="30"/>
      <c r="EBA268" s="30"/>
      <c r="EBB268" s="30"/>
      <c r="EBC268" s="30"/>
      <c r="EBD268" s="30"/>
      <c r="EBE268" s="30"/>
      <c r="EBF268" s="30"/>
      <c r="EBG268" s="30"/>
      <c r="EBH268" s="30"/>
      <c r="EBI268" s="30"/>
      <c r="EBJ268" s="30"/>
      <c r="EBK268" s="30"/>
      <c r="EBL268" s="30"/>
      <c r="EBM268" s="30"/>
      <c r="EBN268" s="30"/>
      <c r="EBO268" s="30"/>
      <c r="EBP268" s="30"/>
      <c r="EBQ268" s="30"/>
      <c r="EBR268" s="30"/>
      <c r="EBS268" s="30"/>
      <c r="EBT268" s="30"/>
      <c r="EBU268" s="30"/>
      <c r="EBV268" s="30"/>
      <c r="EBW268" s="30"/>
      <c r="EBX268" s="30"/>
      <c r="EBY268" s="30"/>
      <c r="EBZ268" s="30"/>
      <c r="ECA268" s="30"/>
      <c r="ECB268" s="30"/>
      <c r="ECC268" s="30"/>
      <c r="ECD268" s="30"/>
      <c r="ECE268" s="30"/>
      <c r="ECF268" s="30"/>
      <c r="ECG268" s="30"/>
      <c r="ECH268" s="30"/>
      <c r="ECI268" s="30"/>
      <c r="ECJ268" s="30"/>
      <c r="ECK268" s="30"/>
      <c r="ECL268" s="30"/>
      <c r="ECM268" s="30"/>
      <c r="ECN268" s="30"/>
      <c r="ECO268" s="30"/>
      <c r="ECP268" s="30"/>
      <c r="ECQ268" s="30"/>
      <c r="ECR268" s="30"/>
      <c r="ECS268" s="30"/>
      <c r="ECT268" s="30"/>
      <c r="ECU268" s="30"/>
      <c r="ECV268" s="30"/>
      <c r="ECW268" s="30"/>
      <c r="ECX268" s="30"/>
      <c r="ECY268" s="30"/>
      <c r="ECZ268" s="30"/>
      <c r="EDA268" s="30"/>
      <c r="EDB268" s="30"/>
      <c r="EDC268" s="30"/>
      <c r="EDD268" s="30"/>
      <c r="EDE268" s="30"/>
      <c r="EDF268" s="30"/>
      <c r="EDG268" s="30"/>
      <c r="EDH268" s="30"/>
      <c r="EDI268" s="30"/>
      <c r="EDJ268" s="30"/>
      <c r="EDK268" s="30"/>
      <c r="EDL268" s="30"/>
      <c r="EDM268" s="30"/>
      <c r="EDN268" s="30"/>
      <c r="EDO268" s="30"/>
      <c r="EDP268" s="30"/>
      <c r="EDQ268" s="30"/>
      <c r="EDR268" s="30"/>
      <c r="EDS268" s="30"/>
      <c r="EDT268" s="30"/>
      <c r="EDU268" s="30"/>
      <c r="EDV268" s="30"/>
      <c r="EDW268" s="30"/>
      <c r="EDX268" s="30"/>
      <c r="EDY268" s="30"/>
      <c r="EDZ268" s="30"/>
      <c r="EEA268" s="30"/>
      <c r="EEB268" s="30"/>
      <c r="EEC268" s="30"/>
      <c r="EED268" s="30"/>
      <c r="EEE268" s="30"/>
      <c r="EEF268" s="30"/>
      <c r="EEG268" s="30"/>
      <c r="EEH268" s="30"/>
      <c r="EEI268" s="30"/>
      <c r="EEJ268" s="30"/>
      <c r="EEK268" s="30"/>
      <c r="EEL268" s="30"/>
      <c r="EEM268" s="30"/>
      <c r="EEN268" s="30"/>
      <c r="EEO268" s="30"/>
      <c r="EEP268" s="30"/>
      <c r="EEQ268" s="30"/>
      <c r="EER268" s="30"/>
      <c r="EES268" s="30"/>
      <c r="EET268" s="30"/>
      <c r="EEU268" s="30"/>
      <c r="EEV268" s="30"/>
      <c r="EEW268" s="30"/>
      <c r="EEX268" s="30"/>
      <c r="EEY268" s="30"/>
      <c r="EEZ268" s="30"/>
      <c r="EFA268" s="30"/>
      <c r="EFB268" s="30"/>
      <c r="EFC268" s="30"/>
      <c r="EFD268" s="30"/>
      <c r="EFE268" s="30"/>
      <c r="EFF268" s="30"/>
      <c r="EFG268" s="30"/>
      <c r="EFH268" s="30"/>
      <c r="EFI268" s="30"/>
      <c r="EFJ268" s="30"/>
      <c r="EFK268" s="30"/>
      <c r="EFL268" s="30"/>
      <c r="EFM268" s="30"/>
      <c r="EFN268" s="30"/>
      <c r="EFO268" s="30"/>
      <c r="EFP268" s="30"/>
      <c r="EFQ268" s="30"/>
      <c r="EFR268" s="30"/>
      <c r="EFS268" s="30"/>
      <c r="EFT268" s="30"/>
      <c r="EFU268" s="30"/>
      <c r="EFV268" s="30"/>
      <c r="EFW268" s="30"/>
      <c r="EFX268" s="30"/>
      <c r="EFY268" s="30"/>
      <c r="EFZ268" s="30"/>
      <c r="EGA268" s="30"/>
      <c r="EGB268" s="30"/>
      <c r="EGC268" s="30"/>
      <c r="EGD268" s="30"/>
      <c r="EGE268" s="30"/>
      <c r="EGF268" s="30"/>
      <c r="EGG268" s="30"/>
      <c r="EGH268" s="30"/>
      <c r="EGI268" s="30"/>
      <c r="EGJ268" s="30"/>
      <c r="EGK268" s="30"/>
      <c r="EGL268" s="30"/>
      <c r="EGM268" s="30"/>
      <c r="EGN268" s="30"/>
      <c r="EGO268" s="30"/>
      <c r="EGP268" s="30"/>
      <c r="EGQ268" s="30"/>
      <c r="EGR268" s="30"/>
      <c r="EGS268" s="30"/>
      <c r="EGT268" s="30"/>
      <c r="EGU268" s="30"/>
      <c r="EGV268" s="30"/>
      <c r="EGW268" s="30"/>
      <c r="EGX268" s="30"/>
      <c r="EGY268" s="30"/>
      <c r="EGZ268" s="30"/>
      <c r="EHA268" s="30"/>
      <c r="EHB268" s="30"/>
      <c r="EHC268" s="30"/>
      <c r="EHD268" s="30"/>
      <c r="EHE268" s="30"/>
      <c r="EHF268" s="30"/>
      <c r="EHG268" s="30"/>
      <c r="EHH268" s="30"/>
      <c r="EHI268" s="30"/>
      <c r="EHJ268" s="30"/>
      <c r="EHK268" s="30"/>
      <c r="EHL268" s="30"/>
      <c r="EHM268" s="30"/>
      <c r="EHN268" s="30"/>
      <c r="EHO268" s="30"/>
      <c r="EHP268" s="30"/>
      <c r="EHQ268" s="30"/>
      <c r="EHR268" s="30"/>
      <c r="EHS268" s="30"/>
      <c r="EHT268" s="30"/>
      <c r="EHU268" s="30"/>
      <c r="EHV268" s="30"/>
      <c r="EHW268" s="30"/>
      <c r="EHX268" s="30"/>
      <c r="EHY268" s="30"/>
      <c r="EHZ268" s="30"/>
      <c r="EIA268" s="30"/>
      <c r="EIB268" s="30"/>
      <c r="EIC268" s="30"/>
      <c r="EID268" s="30"/>
      <c r="EIE268" s="30"/>
      <c r="EIF268" s="30"/>
      <c r="EIG268" s="30"/>
      <c r="EIH268" s="30"/>
      <c r="EII268" s="30"/>
      <c r="EIJ268" s="30"/>
      <c r="EIK268" s="30"/>
      <c r="EIL268" s="30"/>
      <c r="EIM268" s="30"/>
      <c r="EIN268" s="30"/>
      <c r="EIO268" s="30"/>
      <c r="EIP268" s="30"/>
      <c r="EIQ268" s="30"/>
      <c r="EIR268" s="30"/>
      <c r="EIS268" s="30"/>
      <c r="EIT268" s="30"/>
      <c r="EIU268" s="30"/>
      <c r="EIV268" s="30"/>
      <c r="EIW268" s="30"/>
      <c r="EIX268" s="30"/>
      <c r="EIY268" s="30"/>
      <c r="EIZ268" s="30"/>
      <c r="EJA268" s="30"/>
      <c r="EJB268" s="30"/>
      <c r="EJC268" s="30"/>
      <c r="EJD268" s="30"/>
      <c r="EJE268" s="30"/>
      <c r="EJF268" s="30"/>
      <c r="EJG268" s="30"/>
      <c r="EJH268" s="30"/>
      <c r="EJI268" s="30"/>
      <c r="EJJ268" s="30"/>
      <c r="EJK268" s="30"/>
      <c r="EJL268" s="30"/>
      <c r="EJM268" s="30"/>
      <c r="EJN268" s="30"/>
      <c r="EJO268" s="30"/>
      <c r="EJP268" s="30"/>
      <c r="EJQ268" s="30"/>
      <c r="EJR268" s="30"/>
      <c r="EJS268" s="30"/>
      <c r="EJT268" s="30"/>
      <c r="EJU268" s="30"/>
      <c r="EJV268" s="30"/>
      <c r="EJW268" s="30"/>
      <c r="EJX268" s="30"/>
      <c r="EJY268" s="30"/>
      <c r="EJZ268" s="30"/>
      <c r="EKA268" s="30"/>
      <c r="EKB268" s="30"/>
      <c r="EKC268" s="30"/>
      <c r="EKD268" s="30"/>
      <c r="EKE268" s="30"/>
      <c r="EKF268" s="30"/>
      <c r="EKG268" s="30"/>
      <c r="EKH268" s="30"/>
      <c r="EKI268" s="30"/>
      <c r="EKJ268" s="30"/>
      <c r="EKK268" s="30"/>
      <c r="EKL268" s="30"/>
      <c r="EKM268" s="30"/>
      <c r="EKN268" s="30"/>
      <c r="EKO268" s="30"/>
      <c r="EKP268" s="30"/>
      <c r="EKQ268" s="30"/>
      <c r="EKR268" s="30"/>
      <c r="EKS268" s="30"/>
      <c r="EKT268" s="30"/>
      <c r="EKU268" s="30"/>
      <c r="EKV268" s="30"/>
      <c r="EKW268" s="30"/>
      <c r="EKX268" s="30"/>
      <c r="EKY268" s="30"/>
      <c r="EKZ268" s="30"/>
      <c r="ELA268" s="30"/>
      <c r="ELB268" s="30"/>
      <c r="ELC268" s="30"/>
      <c r="ELD268" s="30"/>
      <c r="ELE268" s="30"/>
      <c r="ELF268" s="30"/>
      <c r="ELG268" s="30"/>
      <c r="ELH268" s="30"/>
      <c r="ELI268" s="30"/>
      <c r="ELJ268" s="30"/>
      <c r="ELK268" s="30"/>
      <c r="ELL268" s="30"/>
      <c r="ELM268" s="30"/>
      <c r="ELN268" s="30"/>
      <c r="ELO268" s="30"/>
      <c r="ELP268" s="30"/>
      <c r="ELQ268" s="30"/>
      <c r="ELR268" s="30"/>
      <c r="ELS268" s="30"/>
      <c r="ELT268" s="30"/>
      <c r="ELU268" s="30"/>
      <c r="ELV268" s="30"/>
      <c r="ELW268" s="30"/>
      <c r="ELX268" s="30"/>
      <c r="ELY268" s="30"/>
      <c r="ELZ268" s="30"/>
      <c r="EMA268" s="30"/>
      <c r="EMB268" s="30"/>
      <c r="EMC268" s="30"/>
      <c r="EMD268" s="30"/>
      <c r="EME268" s="30"/>
      <c r="EMF268" s="30"/>
      <c r="EMG268" s="30"/>
      <c r="EMH268" s="30"/>
      <c r="EMI268" s="30"/>
      <c r="EMJ268" s="30"/>
      <c r="EMK268" s="30"/>
      <c r="EML268" s="30"/>
      <c r="EMM268" s="30"/>
      <c r="EMN268" s="30"/>
      <c r="EMO268" s="30"/>
      <c r="EMP268" s="30"/>
      <c r="EMQ268" s="30"/>
      <c r="EMR268" s="30"/>
      <c r="EMS268" s="30"/>
      <c r="EMT268" s="30"/>
      <c r="EMU268" s="30"/>
      <c r="EMV268" s="30"/>
      <c r="EMW268" s="30"/>
      <c r="EMX268" s="30"/>
      <c r="EMY268" s="30"/>
      <c r="EMZ268" s="30"/>
      <c r="ENA268" s="30"/>
      <c r="ENB268" s="30"/>
      <c r="ENC268" s="30"/>
      <c r="END268" s="30"/>
      <c r="ENE268" s="30"/>
      <c r="ENF268" s="30"/>
      <c r="ENG268" s="30"/>
      <c r="ENH268" s="30"/>
      <c r="ENI268" s="30"/>
      <c r="ENJ268" s="30"/>
      <c r="ENK268" s="30"/>
      <c r="ENL268" s="30"/>
      <c r="ENM268" s="30"/>
      <c r="ENN268" s="30"/>
      <c r="ENO268" s="30"/>
      <c r="ENP268" s="30"/>
      <c r="ENQ268" s="30"/>
      <c r="ENR268" s="30"/>
      <c r="ENS268" s="30"/>
      <c r="ENT268" s="30"/>
      <c r="ENU268" s="30"/>
      <c r="ENV268" s="30"/>
      <c r="ENW268" s="30"/>
      <c r="ENX268" s="30"/>
      <c r="ENY268" s="30"/>
      <c r="ENZ268" s="30"/>
      <c r="EOA268" s="30"/>
      <c r="EOB268" s="30"/>
      <c r="EOC268" s="30"/>
      <c r="EOD268" s="30"/>
      <c r="EOE268" s="30"/>
      <c r="EOF268" s="30"/>
      <c r="EOG268" s="30"/>
      <c r="EOH268" s="30"/>
      <c r="EOI268" s="30"/>
      <c r="EOJ268" s="30"/>
      <c r="EOK268" s="30"/>
      <c r="EOL268" s="30"/>
      <c r="EOM268" s="30"/>
      <c r="EON268" s="30"/>
      <c r="EOO268" s="30"/>
      <c r="EOP268" s="30"/>
      <c r="EOQ268" s="30"/>
      <c r="EOR268" s="30"/>
      <c r="EOS268" s="30"/>
      <c r="EOT268" s="30"/>
      <c r="EOU268" s="30"/>
      <c r="EOV268" s="30"/>
      <c r="EOW268" s="30"/>
      <c r="EOX268" s="30"/>
      <c r="EOY268" s="30"/>
      <c r="EOZ268" s="30"/>
      <c r="EPA268" s="30"/>
      <c r="EPB268" s="30"/>
      <c r="EPC268" s="30"/>
      <c r="EPD268" s="30"/>
      <c r="EPE268" s="30"/>
      <c r="EPF268" s="30"/>
      <c r="EPG268" s="30"/>
      <c r="EPH268" s="30"/>
      <c r="EPI268" s="30"/>
      <c r="EPJ268" s="30"/>
      <c r="EPK268" s="30"/>
      <c r="EPL268" s="30"/>
      <c r="EPM268" s="30"/>
      <c r="EPN268" s="30"/>
      <c r="EPO268" s="30"/>
      <c r="EPP268" s="30"/>
      <c r="EPQ268" s="30"/>
      <c r="EPR268" s="30"/>
      <c r="EPS268" s="30"/>
      <c r="EPT268" s="30"/>
      <c r="EPU268" s="30"/>
      <c r="EPV268" s="30"/>
      <c r="EPW268" s="30"/>
      <c r="EPX268" s="30"/>
      <c r="EPY268" s="30"/>
      <c r="EPZ268" s="30"/>
      <c r="EQA268" s="30"/>
      <c r="EQB268" s="30"/>
      <c r="EQC268" s="30"/>
      <c r="EQD268" s="30"/>
      <c r="EQE268" s="30"/>
      <c r="EQF268" s="30"/>
      <c r="EQG268" s="30"/>
      <c r="EQH268" s="30"/>
      <c r="EQI268" s="30"/>
      <c r="EQJ268" s="30"/>
      <c r="EQK268" s="30"/>
      <c r="EQL268" s="30"/>
      <c r="EQM268" s="30"/>
      <c r="EQN268" s="30"/>
      <c r="EQO268" s="30"/>
      <c r="EQP268" s="30"/>
      <c r="EQQ268" s="30"/>
      <c r="EQR268" s="30"/>
      <c r="EQS268" s="30"/>
      <c r="EQT268" s="30"/>
      <c r="EQU268" s="30"/>
      <c r="EQV268" s="30"/>
      <c r="EQW268" s="30"/>
      <c r="EQX268" s="30"/>
      <c r="EQY268" s="30"/>
      <c r="EQZ268" s="30"/>
      <c r="ERA268" s="30"/>
      <c r="ERB268" s="30"/>
      <c r="ERC268" s="30"/>
      <c r="ERD268" s="30"/>
      <c r="ERE268" s="30"/>
      <c r="ERF268" s="30"/>
      <c r="ERG268" s="30"/>
      <c r="ERH268" s="30"/>
      <c r="ERI268" s="30"/>
      <c r="ERJ268" s="30"/>
      <c r="ERK268" s="30"/>
      <c r="ERL268" s="30"/>
      <c r="ERM268" s="30"/>
      <c r="ERN268" s="30"/>
      <c r="ERO268" s="30"/>
      <c r="ERP268" s="30"/>
      <c r="ERQ268" s="30"/>
      <c r="ERR268" s="30"/>
      <c r="ERS268" s="30"/>
      <c r="ERT268" s="30"/>
      <c r="ERU268" s="30"/>
      <c r="ERV268" s="30"/>
      <c r="ERW268" s="30"/>
      <c r="ERX268" s="30"/>
      <c r="ERY268" s="30"/>
      <c r="ERZ268" s="30"/>
      <c r="ESA268" s="30"/>
      <c r="ESB268" s="30"/>
      <c r="ESC268" s="30"/>
      <c r="ESD268" s="30"/>
      <c r="ESE268" s="30"/>
      <c r="ESF268" s="30"/>
      <c r="ESG268" s="30"/>
      <c r="ESH268" s="30"/>
      <c r="ESI268" s="30"/>
      <c r="ESJ268" s="30"/>
      <c r="ESK268" s="30"/>
      <c r="ESL268" s="30"/>
      <c r="ESM268" s="30"/>
      <c r="ESN268" s="30"/>
      <c r="ESO268" s="30"/>
      <c r="ESP268" s="30"/>
      <c r="ESQ268" s="30"/>
      <c r="ESR268" s="30"/>
      <c r="ESS268" s="30"/>
      <c r="EST268" s="30"/>
      <c r="ESU268" s="30"/>
      <c r="ESV268" s="30"/>
      <c r="ESW268" s="30"/>
      <c r="ESX268" s="30"/>
      <c r="ESY268" s="30"/>
      <c r="ESZ268" s="30"/>
      <c r="ETA268" s="30"/>
      <c r="ETB268" s="30"/>
      <c r="ETC268" s="30"/>
      <c r="ETD268" s="30"/>
      <c r="ETE268" s="30"/>
      <c r="ETF268" s="30"/>
      <c r="ETG268" s="30"/>
      <c r="ETH268" s="30"/>
      <c r="ETI268" s="30"/>
      <c r="ETJ268" s="30"/>
      <c r="ETK268" s="30"/>
      <c r="ETL268" s="30"/>
      <c r="ETM268" s="30"/>
      <c r="ETN268" s="30"/>
      <c r="ETO268" s="30"/>
      <c r="ETP268" s="30"/>
      <c r="ETQ268" s="30"/>
      <c r="ETR268" s="30"/>
      <c r="ETS268" s="30"/>
      <c r="ETT268" s="30"/>
      <c r="ETU268" s="30"/>
      <c r="ETV268" s="30"/>
      <c r="ETW268" s="30"/>
      <c r="ETX268" s="30"/>
      <c r="ETY268" s="30"/>
      <c r="ETZ268" s="30"/>
      <c r="EUA268" s="30"/>
      <c r="EUB268" s="30"/>
      <c r="EUC268" s="30"/>
      <c r="EUD268" s="30"/>
      <c r="EUE268" s="30"/>
      <c r="EUF268" s="30"/>
      <c r="EUG268" s="30"/>
      <c r="EUH268" s="30"/>
      <c r="EUI268" s="30"/>
      <c r="EUJ268" s="30"/>
      <c r="EUK268" s="30"/>
      <c r="EUL268" s="30"/>
      <c r="EUM268" s="30"/>
      <c r="EUN268" s="30"/>
      <c r="EUO268" s="30"/>
      <c r="EUP268" s="30"/>
      <c r="EUQ268" s="30"/>
      <c r="EUR268" s="30"/>
      <c r="EUS268" s="30"/>
      <c r="EUT268" s="30"/>
      <c r="EUU268" s="30"/>
      <c r="EUV268" s="30"/>
      <c r="EUW268" s="30"/>
      <c r="EUX268" s="30"/>
      <c r="EUY268" s="30"/>
      <c r="EUZ268" s="30"/>
      <c r="EVA268" s="30"/>
      <c r="EVB268" s="30"/>
      <c r="EVC268" s="30"/>
      <c r="EVD268" s="30"/>
      <c r="EVE268" s="30"/>
      <c r="EVF268" s="30"/>
      <c r="EVG268" s="30"/>
      <c r="EVH268" s="30"/>
      <c r="EVI268" s="30"/>
      <c r="EVJ268" s="30"/>
      <c r="EVK268" s="30"/>
      <c r="EVL268" s="30"/>
      <c r="EVM268" s="30"/>
      <c r="EVN268" s="30"/>
      <c r="EVO268" s="30"/>
      <c r="EVP268" s="30"/>
      <c r="EVQ268" s="30"/>
      <c r="EVR268" s="30"/>
      <c r="EVS268" s="30"/>
      <c r="EVT268" s="30"/>
      <c r="EVU268" s="30"/>
      <c r="EVV268" s="30"/>
      <c r="EVW268" s="30"/>
      <c r="EVX268" s="30"/>
      <c r="EVY268" s="30"/>
      <c r="EVZ268" s="30"/>
      <c r="EWA268" s="30"/>
      <c r="EWB268" s="30"/>
      <c r="EWC268" s="30"/>
      <c r="EWD268" s="30"/>
      <c r="EWE268" s="30"/>
      <c r="EWF268" s="30"/>
      <c r="EWG268" s="30"/>
      <c r="EWH268" s="30"/>
      <c r="EWI268" s="30"/>
      <c r="EWJ268" s="30"/>
      <c r="EWK268" s="30"/>
      <c r="EWL268" s="30"/>
      <c r="EWM268" s="30"/>
      <c r="EWN268" s="30"/>
      <c r="EWO268" s="30"/>
      <c r="EWP268" s="30"/>
      <c r="EWQ268" s="30"/>
      <c r="EWR268" s="30"/>
      <c r="EWS268" s="30"/>
      <c r="EWT268" s="30"/>
      <c r="EWU268" s="30"/>
      <c r="EWV268" s="30"/>
      <c r="EWW268" s="30"/>
      <c r="EWX268" s="30"/>
      <c r="EWY268" s="30"/>
      <c r="EWZ268" s="30"/>
      <c r="EXA268" s="30"/>
      <c r="EXB268" s="30"/>
      <c r="EXC268" s="30"/>
      <c r="EXD268" s="30"/>
      <c r="EXE268" s="30"/>
      <c r="EXF268" s="30"/>
      <c r="EXG268" s="30"/>
      <c r="EXH268" s="30"/>
      <c r="EXI268" s="30"/>
      <c r="EXJ268" s="30"/>
      <c r="EXK268" s="30"/>
      <c r="EXL268" s="30"/>
      <c r="EXM268" s="30"/>
      <c r="EXN268" s="30"/>
      <c r="EXO268" s="30"/>
      <c r="EXP268" s="30"/>
      <c r="EXQ268" s="30"/>
      <c r="EXR268" s="30"/>
      <c r="EXS268" s="30"/>
      <c r="EXT268" s="30"/>
      <c r="EXU268" s="30"/>
      <c r="EXV268" s="30"/>
      <c r="EXW268" s="30"/>
      <c r="EXX268" s="30"/>
      <c r="EXY268" s="30"/>
      <c r="EXZ268" s="30"/>
      <c r="EYA268" s="30"/>
      <c r="EYB268" s="30"/>
      <c r="EYC268" s="30"/>
      <c r="EYD268" s="30"/>
      <c r="EYE268" s="30"/>
      <c r="EYF268" s="30"/>
      <c r="EYG268" s="30"/>
      <c r="EYH268" s="30"/>
      <c r="EYI268" s="30"/>
      <c r="EYJ268" s="30"/>
      <c r="EYK268" s="30"/>
      <c r="EYL268" s="30"/>
      <c r="EYM268" s="30"/>
      <c r="EYN268" s="30"/>
      <c r="EYO268" s="30"/>
      <c r="EYP268" s="30"/>
      <c r="EYQ268" s="30"/>
      <c r="EYR268" s="30"/>
      <c r="EYS268" s="30"/>
      <c r="EYT268" s="30"/>
      <c r="EYU268" s="30"/>
      <c r="EYV268" s="30"/>
      <c r="EYW268" s="30"/>
      <c r="EYX268" s="30"/>
      <c r="EYY268" s="30"/>
      <c r="EYZ268" s="30"/>
      <c r="EZA268" s="30"/>
      <c r="EZB268" s="30"/>
      <c r="EZC268" s="30"/>
      <c r="EZD268" s="30"/>
      <c r="EZE268" s="30"/>
      <c r="EZF268" s="30"/>
      <c r="EZG268" s="30"/>
      <c r="EZH268" s="30"/>
      <c r="EZI268" s="30"/>
      <c r="EZJ268" s="30"/>
      <c r="EZK268" s="30"/>
      <c r="EZL268" s="30"/>
      <c r="EZM268" s="30"/>
      <c r="EZN268" s="30"/>
      <c r="EZO268" s="30"/>
      <c r="EZP268" s="30"/>
      <c r="EZQ268" s="30"/>
      <c r="EZR268" s="30"/>
      <c r="EZS268" s="30"/>
      <c r="EZT268" s="30"/>
      <c r="EZU268" s="30"/>
      <c r="EZV268" s="30"/>
      <c r="EZW268" s="30"/>
      <c r="EZX268" s="30"/>
      <c r="EZY268" s="30"/>
      <c r="EZZ268" s="30"/>
      <c r="FAA268" s="30"/>
      <c r="FAB268" s="30"/>
      <c r="FAC268" s="30"/>
      <c r="FAD268" s="30"/>
      <c r="FAE268" s="30"/>
      <c r="FAF268" s="30"/>
      <c r="FAG268" s="30"/>
      <c r="FAH268" s="30"/>
      <c r="FAI268" s="30"/>
      <c r="FAJ268" s="30"/>
      <c r="FAK268" s="30"/>
      <c r="FAL268" s="30"/>
      <c r="FAM268" s="30"/>
      <c r="FAN268" s="30"/>
      <c r="FAO268" s="30"/>
      <c r="FAP268" s="30"/>
      <c r="FAQ268" s="30"/>
      <c r="FAR268" s="30"/>
      <c r="FAS268" s="30"/>
      <c r="FAT268" s="30"/>
      <c r="FAU268" s="30"/>
      <c r="FAV268" s="30"/>
      <c r="FAW268" s="30"/>
      <c r="FAX268" s="30"/>
      <c r="FAY268" s="30"/>
      <c r="FAZ268" s="30"/>
      <c r="FBA268" s="30"/>
      <c r="FBB268" s="30"/>
      <c r="FBC268" s="30"/>
      <c r="FBD268" s="30"/>
      <c r="FBE268" s="30"/>
      <c r="FBF268" s="30"/>
      <c r="FBG268" s="30"/>
      <c r="FBH268" s="30"/>
      <c r="FBI268" s="30"/>
      <c r="FBJ268" s="30"/>
      <c r="FBK268" s="30"/>
      <c r="FBL268" s="30"/>
      <c r="FBM268" s="30"/>
      <c r="FBN268" s="30"/>
      <c r="FBO268" s="30"/>
      <c r="FBP268" s="30"/>
      <c r="FBQ268" s="30"/>
      <c r="FBR268" s="30"/>
      <c r="FBS268" s="30"/>
      <c r="FBT268" s="30"/>
      <c r="FBU268" s="30"/>
      <c r="FBV268" s="30"/>
      <c r="FBW268" s="30"/>
      <c r="FBX268" s="30"/>
      <c r="FBY268" s="30"/>
      <c r="FBZ268" s="30"/>
      <c r="FCA268" s="30"/>
      <c r="FCB268" s="30"/>
      <c r="FCC268" s="30"/>
      <c r="FCD268" s="30"/>
      <c r="FCE268" s="30"/>
      <c r="FCF268" s="30"/>
      <c r="FCG268" s="30"/>
      <c r="FCH268" s="30"/>
      <c r="FCI268" s="30"/>
      <c r="FCJ268" s="30"/>
      <c r="FCK268" s="30"/>
      <c r="FCL268" s="30"/>
      <c r="FCM268" s="30"/>
      <c r="FCN268" s="30"/>
      <c r="FCO268" s="30"/>
      <c r="FCP268" s="30"/>
      <c r="FCQ268" s="30"/>
      <c r="FCR268" s="30"/>
      <c r="FCS268" s="30"/>
      <c r="FCT268" s="30"/>
      <c r="FCU268" s="30"/>
      <c r="FCV268" s="30"/>
      <c r="FCW268" s="30"/>
      <c r="FCX268" s="30"/>
      <c r="FCY268" s="30"/>
      <c r="FCZ268" s="30"/>
      <c r="FDA268" s="30"/>
      <c r="FDB268" s="30"/>
      <c r="FDC268" s="30"/>
      <c r="FDD268" s="30"/>
      <c r="FDE268" s="30"/>
      <c r="FDF268" s="30"/>
      <c r="FDG268" s="30"/>
      <c r="FDH268" s="30"/>
      <c r="FDI268" s="30"/>
      <c r="FDJ268" s="30"/>
      <c r="FDK268" s="30"/>
      <c r="FDL268" s="30"/>
      <c r="FDM268" s="30"/>
      <c r="FDN268" s="30"/>
      <c r="FDO268" s="30"/>
      <c r="FDP268" s="30"/>
      <c r="FDQ268" s="30"/>
      <c r="FDR268" s="30"/>
      <c r="FDS268" s="30"/>
      <c r="FDT268" s="30"/>
      <c r="FDU268" s="30"/>
      <c r="FDV268" s="30"/>
      <c r="FDW268" s="30"/>
      <c r="FDX268" s="30"/>
      <c r="FDY268" s="30"/>
      <c r="FDZ268" s="30"/>
      <c r="FEA268" s="30"/>
      <c r="FEB268" s="30"/>
      <c r="FEC268" s="30"/>
      <c r="FED268" s="30"/>
      <c r="FEE268" s="30"/>
      <c r="FEF268" s="30"/>
      <c r="FEG268" s="30"/>
      <c r="FEH268" s="30"/>
      <c r="FEI268" s="30"/>
      <c r="FEJ268" s="30"/>
      <c r="FEK268" s="30"/>
      <c r="FEL268" s="30"/>
      <c r="FEM268" s="30"/>
      <c r="FEN268" s="30"/>
      <c r="FEO268" s="30"/>
      <c r="FEP268" s="30"/>
      <c r="FEQ268" s="30"/>
      <c r="FER268" s="30"/>
      <c r="FES268" s="30"/>
      <c r="FET268" s="30"/>
      <c r="FEU268" s="30"/>
      <c r="FEV268" s="30"/>
      <c r="FEW268" s="30"/>
      <c r="FEX268" s="30"/>
      <c r="FEY268" s="30"/>
      <c r="FEZ268" s="30"/>
      <c r="FFA268" s="30"/>
      <c r="FFB268" s="30"/>
      <c r="FFC268" s="30"/>
      <c r="FFD268" s="30"/>
      <c r="FFE268" s="30"/>
      <c r="FFF268" s="30"/>
      <c r="FFG268" s="30"/>
      <c r="FFH268" s="30"/>
      <c r="FFI268" s="30"/>
      <c r="FFJ268" s="30"/>
      <c r="FFK268" s="30"/>
      <c r="FFL268" s="30"/>
      <c r="FFM268" s="30"/>
      <c r="FFN268" s="30"/>
      <c r="FFO268" s="30"/>
      <c r="FFP268" s="30"/>
      <c r="FFQ268" s="30"/>
      <c r="FFR268" s="30"/>
      <c r="FFS268" s="30"/>
      <c r="FFT268" s="30"/>
      <c r="FFU268" s="30"/>
      <c r="FFV268" s="30"/>
      <c r="FFW268" s="30"/>
      <c r="FFX268" s="30"/>
      <c r="FFY268" s="30"/>
      <c r="FFZ268" s="30"/>
      <c r="FGA268" s="30"/>
      <c r="FGB268" s="30"/>
      <c r="FGC268" s="30"/>
      <c r="FGD268" s="30"/>
      <c r="FGE268" s="30"/>
      <c r="FGF268" s="30"/>
      <c r="FGG268" s="30"/>
      <c r="FGH268" s="30"/>
      <c r="FGI268" s="30"/>
      <c r="FGJ268" s="30"/>
      <c r="FGK268" s="30"/>
      <c r="FGL268" s="30"/>
      <c r="FGM268" s="30"/>
      <c r="FGN268" s="30"/>
      <c r="FGO268" s="30"/>
      <c r="FGP268" s="30"/>
      <c r="FGQ268" s="30"/>
      <c r="FGR268" s="30"/>
      <c r="FGS268" s="30"/>
      <c r="FGT268" s="30"/>
      <c r="FGU268" s="30"/>
      <c r="FGV268" s="30"/>
      <c r="FGW268" s="30"/>
      <c r="FGX268" s="30"/>
      <c r="FGY268" s="30"/>
      <c r="FGZ268" s="30"/>
      <c r="FHA268" s="30"/>
      <c r="FHB268" s="30"/>
      <c r="FHC268" s="30"/>
      <c r="FHD268" s="30"/>
      <c r="FHE268" s="30"/>
      <c r="FHF268" s="30"/>
      <c r="FHG268" s="30"/>
      <c r="FHH268" s="30"/>
      <c r="FHI268" s="30"/>
      <c r="FHJ268" s="30"/>
      <c r="FHK268" s="30"/>
      <c r="FHL268" s="30"/>
      <c r="FHM268" s="30"/>
      <c r="FHN268" s="30"/>
      <c r="FHO268" s="30"/>
      <c r="FHP268" s="30"/>
      <c r="FHQ268" s="30"/>
      <c r="FHR268" s="30"/>
      <c r="FHS268" s="30"/>
      <c r="FHT268" s="30"/>
      <c r="FHU268" s="30"/>
      <c r="FHV268" s="30"/>
      <c r="FHW268" s="30"/>
      <c r="FHX268" s="30"/>
      <c r="FHY268" s="30"/>
      <c r="FHZ268" s="30"/>
      <c r="FIA268" s="30"/>
      <c r="FIB268" s="30"/>
      <c r="FIC268" s="30"/>
      <c r="FID268" s="30"/>
      <c r="FIE268" s="30"/>
      <c r="FIF268" s="30"/>
      <c r="FIG268" s="30"/>
      <c r="FIH268" s="30"/>
      <c r="FII268" s="30"/>
      <c r="FIJ268" s="30"/>
      <c r="FIK268" s="30"/>
      <c r="FIL268" s="30"/>
      <c r="FIM268" s="30"/>
      <c r="FIN268" s="30"/>
      <c r="FIO268" s="30"/>
      <c r="FIP268" s="30"/>
      <c r="FIQ268" s="30"/>
      <c r="FIR268" s="30"/>
      <c r="FIS268" s="30"/>
      <c r="FIT268" s="30"/>
      <c r="FIU268" s="30"/>
      <c r="FIV268" s="30"/>
      <c r="FIW268" s="30"/>
      <c r="FIX268" s="30"/>
      <c r="FIY268" s="30"/>
      <c r="FIZ268" s="30"/>
      <c r="FJA268" s="30"/>
      <c r="FJB268" s="30"/>
      <c r="FJC268" s="30"/>
      <c r="FJD268" s="30"/>
      <c r="FJE268" s="30"/>
      <c r="FJF268" s="30"/>
      <c r="FJG268" s="30"/>
      <c r="FJH268" s="30"/>
      <c r="FJI268" s="30"/>
      <c r="FJJ268" s="30"/>
      <c r="FJK268" s="30"/>
      <c r="FJL268" s="30"/>
      <c r="FJM268" s="30"/>
      <c r="FJN268" s="30"/>
      <c r="FJO268" s="30"/>
      <c r="FJP268" s="30"/>
      <c r="FJQ268" s="30"/>
      <c r="FJR268" s="30"/>
      <c r="FJS268" s="30"/>
      <c r="FJT268" s="30"/>
      <c r="FJU268" s="30"/>
      <c r="FJV268" s="30"/>
      <c r="FJW268" s="30"/>
      <c r="FJX268" s="30"/>
      <c r="FJY268" s="30"/>
      <c r="FJZ268" s="30"/>
      <c r="FKA268" s="30"/>
      <c r="FKB268" s="30"/>
      <c r="FKC268" s="30"/>
      <c r="FKD268" s="30"/>
      <c r="FKE268" s="30"/>
      <c r="FKF268" s="30"/>
      <c r="FKG268" s="30"/>
      <c r="FKH268" s="30"/>
      <c r="FKI268" s="30"/>
      <c r="FKJ268" s="30"/>
      <c r="FKK268" s="30"/>
      <c r="FKL268" s="30"/>
      <c r="FKM268" s="30"/>
      <c r="FKN268" s="30"/>
      <c r="FKO268" s="30"/>
      <c r="FKP268" s="30"/>
      <c r="FKQ268" s="30"/>
      <c r="FKR268" s="30"/>
      <c r="FKS268" s="30"/>
      <c r="FKT268" s="30"/>
      <c r="FKU268" s="30"/>
      <c r="FKV268" s="30"/>
      <c r="FKW268" s="30"/>
      <c r="FKX268" s="30"/>
      <c r="FKY268" s="30"/>
      <c r="FKZ268" s="30"/>
      <c r="FLA268" s="30"/>
      <c r="FLB268" s="30"/>
      <c r="FLC268" s="30"/>
      <c r="FLD268" s="30"/>
      <c r="FLE268" s="30"/>
      <c r="FLF268" s="30"/>
      <c r="FLG268" s="30"/>
      <c r="FLH268" s="30"/>
      <c r="FLI268" s="30"/>
      <c r="FLJ268" s="30"/>
      <c r="FLK268" s="30"/>
      <c r="FLL268" s="30"/>
      <c r="FLM268" s="30"/>
      <c r="FLN268" s="30"/>
      <c r="FLO268" s="30"/>
      <c r="FLP268" s="30"/>
      <c r="FLQ268" s="30"/>
      <c r="FLR268" s="30"/>
      <c r="FLS268" s="30"/>
      <c r="FLT268" s="30"/>
      <c r="FLU268" s="30"/>
      <c r="FLV268" s="30"/>
      <c r="FLW268" s="30"/>
      <c r="FLX268" s="30"/>
      <c r="FLY268" s="30"/>
      <c r="FLZ268" s="30"/>
      <c r="FMA268" s="30"/>
      <c r="FMB268" s="30"/>
      <c r="FMC268" s="30"/>
      <c r="FMD268" s="30"/>
      <c r="FME268" s="30"/>
      <c r="FMF268" s="30"/>
      <c r="FMG268" s="30"/>
      <c r="FMH268" s="30"/>
      <c r="FMI268" s="30"/>
      <c r="FMJ268" s="30"/>
      <c r="FMK268" s="30"/>
      <c r="FML268" s="30"/>
      <c r="FMM268" s="30"/>
      <c r="FMN268" s="30"/>
      <c r="FMO268" s="30"/>
      <c r="FMP268" s="30"/>
      <c r="FMQ268" s="30"/>
      <c r="FMR268" s="30"/>
      <c r="FMS268" s="30"/>
      <c r="FMT268" s="30"/>
      <c r="FMU268" s="30"/>
      <c r="FMV268" s="30"/>
      <c r="FMW268" s="30"/>
      <c r="FMX268" s="30"/>
      <c r="FMY268" s="30"/>
      <c r="FMZ268" s="30"/>
      <c r="FNA268" s="30"/>
      <c r="FNB268" s="30"/>
      <c r="FNC268" s="30"/>
      <c r="FND268" s="30"/>
      <c r="FNE268" s="30"/>
      <c r="FNF268" s="30"/>
      <c r="FNG268" s="30"/>
      <c r="FNH268" s="30"/>
      <c r="FNI268" s="30"/>
      <c r="FNJ268" s="30"/>
      <c r="FNK268" s="30"/>
      <c r="FNL268" s="30"/>
      <c r="FNM268" s="30"/>
      <c r="FNN268" s="30"/>
      <c r="FNO268" s="30"/>
      <c r="FNP268" s="30"/>
      <c r="FNQ268" s="30"/>
      <c r="FNR268" s="30"/>
      <c r="FNS268" s="30"/>
      <c r="FNT268" s="30"/>
      <c r="FNU268" s="30"/>
      <c r="FNV268" s="30"/>
      <c r="FNW268" s="30"/>
      <c r="FNX268" s="30"/>
      <c r="FNY268" s="30"/>
      <c r="FNZ268" s="30"/>
      <c r="FOA268" s="30"/>
      <c r="FOB268" s="30"/>
      <c r="FOC268" s="30"/>
      <c r="FOD268" s="30"/>
      <c r="FOE268" s="30"/>
      <c r="FOF268" s="30"/>
      <c r="FOG268" s="30"/>
      <c r="FOH268" s="30"/>
      <c r="FOI268" s="30"/>
      <c r="FOJ268" s="30"/>
      <c r="FOK268" s="30"/>
      <c r="FOL268" s="30"/>
      <c r="FOM268" s="30"/>
      <c r="FON268" s="30"/>
      <c r="FOO268" s="30"/>
      <c r="FOP268" s="30"/>
      <c r="FOQ268" s="30"/>
      <c r="FOR268" s="30"/>
      <c r="FOS268" s="30"/>
      <c r="FOT268" s="30"/>
      <c r="FOU268" s="30"/>
      <c r="FOV268" s="30"/>
      <c r="FOW268" s="30"/>
      <c r="FOX268" s="30"/>
      <c r="FOY268" s="30"/>
      <c r="FOZ268" s="30"/>
      <c r="FPA268" s="30"/>
      <c r="FPB268" s="30"/>
      <c r="FPC268" s="30"/>
      <c r="FPD268" s="30"/>
      <c r="FPE268" s="30"/>
      <c r="FPF268" s="30"/>
      <c r="FPG268" s="30"/>
      <c r="FPH268" s="30"/>
      <c r="FPI268" s="30"/>
      <c r="FPJ268" s="30"/>
      <c r="FPK268" s="30"/>
      <c r="FPL268" s="30"/>
      <c r="FPM268" s="30"/>
      <c r="FPN268" s="30"/>
      <c r="FPO268" s="30"/>
      <c r="FPP268" s="30"/>
      <c r="FPQ268" s="30"/>
      <c r="FPR268" s="30"/>
      <c r="FPS268" s="30"/>
      <c r="FPT268" s="30"/>
      <c r="FPU268" s="30"/>
      <c r="FPV268" s="30"/>
      <c r="FPW268" s="30"/>
      <c r="FPX268" s="30"/>
      <c r="FPY268" s="30"/>
      <c r="FPZ268" s="30"/>
      <c r="FQA268" s="30"/>
      <c r="FQB268" s="30"/>
      <c r="FQC268" s="30"/>
      <c r="FQD268" s="30"/>
      <c r="FQE268" s="30"/>
      <c r="FQF268" s="30"/>
      <c r="FQG268" s="30"/>
      <c r="FQH268" s="30"/>
      <c r="FQI268" s="30"/>
      <c r="FQJ268" s="30"/>
      <c r="FQK268" s="30"/>
      <c r="FQL268" s="30"/>
      <c r="FQM268" s="30"/>
      <c r="FQN268" s="30"/>
      <c r="FQO268" s="30"/>
      <c r="FQP268" s="30"/>
      <c r="FQQ268" s="30"/>
      <c r="FQR268" s="30"/>
      <c r="FQS268" s="30"/>
      <c r="FQT268" s="30"/>
      <c r="FQU268" s="30"/>
      <c r="FQV268" s="30"/>
      <c r="FQW268" s="30"/>
      <c r="FQX268" s="30"/>
      <c r="FQY268" s="30"/>
      <c r="FQZ268" s="30"/>
      <c r="FRA268" s="30"/>
      <c r="FRB268" s="30"/>
      <c r="FRC268" s="30"/>
      <c r="FRD268" s="30"/>
      <c r="FRE268" s="30"/>
      <c r="FRF268" s="30"/>
      <c r="FRG268" s="30"/>
      <c r="FRH268" s="30"/>
      <c r="FRI268" s="30"/>
      <c r="FRJ268" s="30"/>
      <c r="FRK268" s="30"/>
      <c r="FRL268" s="30"/>
      <c r="FRM268" s="30"/>
      <c r="FRN268" s="30"/>
      <c r="FRO268" s="30"/>
      <c r="FRP268" s="30"/>
      <c r="FRQ268" s="30"/>
      <c r="FRR268" s="30"/>
      <c r="FRS268" s="30"/>
      <c r="FRT268" s="30"/>
      <c r="FRU268" s="30"/>
      <c r="FRV268" s="30"/>
      <c r="FRW268" s="30"/>
      <c r="FRX268" s="30"/>
      <c r="FRY268" s="30"/>
      <c r="FRZ268" s="30"/>
      <c r="FSA268" s="30"/>
      <c r="FSB268" s="30"/>
      <c r="FSC268" s="30"/>
      <c r="FSD268" s="30"/>
      <c r="FSE268" s="30"/>
      <c r="FSF268" s="30"/>
      <c r="FSG268" s="30"/>
      <c r="FSH268" s="30"/>
      <c r="FSI268" s="30"/>
      <c r="FSJ268" s="30"/>
      <c r="FSK268" s="30"/>
      <c r="FSL268" s="30"/>
      <c r="FSM268" s="30"/>
      <c r="FSN268" s="30"/>
      <c r="FSO268" s="30"/>
      <c r="FSP268" s="30"/>
      <c r="FSQ268" s="30"/>
      <c r="FSR268" s="30"/>
      <c r="FSS268" s="30"/>
      <c r="FST268" s="30"/>
      <c r="FSU268" s="30"/>
      <c r="FSV268" s="30"/>
      <c r="FSW268" s="30"/>
      <c r="FSX268" s="30"/>
      <c r="FSY268" s="30"/>
      <c r="FSZ268" s="30"/>
      <c r="FTA268" s="30"/>
      <c r="FTB268" s="30"/>
      <c r="FTC268" s="30"/>
      <c r="FTD268" s="30"/>
      <c r="FTE268" s="30"/>
      <c r="FTF268" s="30"/>
      <c r="FTG268" s="30"/>
      <c r="FTH268" s="30"/>
      <c r="FTI268" s="30"/>
      <c r="FTJ268" s="30"/>
      <c r="FTK268" s="30"/>
      <c r="FTL268" s="30"/>
      <c r="FTM268" s="30"/>
      <c r="FTN268" s="30"/>
      <c r="FTO268" s="30"/>
      <c r="FTP268" s="30"/>
      <c r="FTQ268" s="30"/>
      <c r="FTR268" s="30"/>
      <c r="FTS268" s="30"/>
      <c r="FTT268" s="30"/>
      <c r="FTU268" s="30"/>
      <c r="FTV268" s="30"/>
      <c r="FTW268" s="30"/>
      <c r="FTX268" s="30"/>
      <c r="FTY268" s="30"/>
      <c r="FTZ268" s="30"/>
      <c r="FUA268" s="30"/>
      <c r="FUB268" s="30"/>
      <c r="FUC268" s="30"/>
      <c r="FUD268" s="30"/>
      <c r="FUE268" s="30"/>
      <c r="FUF268" s="30"/>
      <c r="FUG268" s="30"/>
      <c r="FUH268" s="30"/>
      <c r="FUI268" s="30"/>
      <c r="FUJ268" s="30"/>
      <c r="FUK268" s="30"/>
      <c r="FUL268" s="30"/>
      <c r="FUM268" s="30"/>
      <c r="FUN268" s="30"/>
      <c r="FUO268" s="30"/>
      <c r="FUP268" s="30"/>
      <c r="FUQ268" s="30"/>
      <c r="FUR268" s="30"/>
      <c r="FUS268" s="30"/>
      <c r="FUT268" s="30"/>
      <c r="FUU268" s="30"/>
      <c r="FUV268" s="30"/>
      <c r="FUW268" s="30"/>
      <c r="FUX268" s="30"/>
      <c r="FUY268" s="30"/>
      <c r="FUZ268" s="30"/>
      <c r="FVA268" s="30"/>
      <c r="FVB268" s="30"/>
      <c r="FVC268" s="30"/>
      <c r="FVD268" s="30"/>
      <c r="FVE268" s="30"/>
      <c r="FVF268" s="30"/>
      <c r="FVG268" s="30"/>
      <c r="FVH268" s="30"/>
      <c r="FVI268" s="30"/>
      <c r="FVJ268" s="30"/>
      <c r="FVK268" s="30"/>
      <c r="FVL268" s="30"/>
      <c r="FVM268" s="30"/>
      <c r="FVN268" s="30"/>
      <c r="FVO268" s="30"/>
      <c r="FVP268" s="30"/>
      <c r="FVQ268" s="30"/>
      <c r="FVR268" s="30"/>
      <c r="FVS268" s="30"/>
      <c r="FVT268" s="30"/>
      <c r="FVU268" s="30"/>
      <c r="FVV268" s="30"/>
      <c r="FVW268" s="30"/>
      <c r="FVX268" s="30"/>
      <c r="FVY268" s="30"/>
      <c r="FVZ268" s="30"/>
      <c r="FWA268" s="30"/>
      <c r="FWB268" s="30"/>
      <c r="FWC268" s="30"/>
      <c r="FWD268" s="30"/>
      <c r="FWE268" s="30"/>
      <c r="FWF268" s="30"/>
      <c r="FWG268" s="30"/>
      <c r="FWH268" s="30"/>
      <c r="FWI268" s="30"/>
      <c r="FWJ268" s="30"/>
      <c r="FWK268" s="30"/>
      <c r="FWL268" s="30"/>
      <c r="FWM268" s="30"/>
      <c r="FWN268" s="30"/>
      <c r="FWO268" s="30"/>
      <c r="FWP268" s="30"/>
      <c r="FWQ268" s="30"/>
      <c r="FWR268" s="30"/>
      <c r="FWS268" s="30"/>
      <c r="FWT268" s="30"/>
      <c r="FWU268" s="30"/>
      <c r="FWV268" s="30"/>
      <c r="FWW268" s="30"/>
      <c r="FWX268" s="30"/>
      <c r="FWY268" s="30"/>
      <c r="FWZ268" s="30"/>
      <c r="FXA268" s="30"/>
      <c r="FXB268" s="30"/>
      <c r="FXC268" s="30"/>
      <c r="FXD268" s="30"/>
      <c r="FXE268" s="30"/>
      <c r="FXF268" s="30"/>
      <c r="FXG268" s="30"/>
      <c r="FXH268" s="30"/>
      <c r="FXI268" s="30"/>
      <c r="FXJ268" s="30"/>
      <c r="FXK268" s="30"/>
      <c r="FXL268" s="30"/>
      <c r="FXM268" s="30"/>
      <c r="FXN268" s="30"/>
      <c r="FXO268" s="30"/>
      <c r="FXP268" s="30"/>
      <c r="FXQ268" s="30"/>
      <c r="FXR268" s="30"/>
      <c r="FXS268" s="30"/>
      <c r="FXT268" s="30"/>
      <c r="FXU268" s="30"/>
      <c r="FXV268" s="30"/>
      <c r="FXW268" s="30"/>
      <c r="FXX268" s="30"/>
      <c r="FXY268" s="30"/>
      <c r="FXZ268" s="30"/>
      <c r="FYA268" s="30"/>
      <c r="FYB268" s="30"/>
      <c r="FYC268" s="30"/>
      <c r="FYD268" s="30"/>
      <c r="FYE268" s="30"/>
      <c r="FYF268" s="30"/>
      <c r="FYG268" s="30"/>
      <c r="FYH268" s="30"/>
      <c r="FYI268" s="30"/>
      <c r="FYJ268" s="30"/>
      <c r="FYK268" s="30"/>
      <c r="FYL268" s="30"/>
      <c r="FYM268" s="30"/>
      <c r="FYN268" s="30"/>
      <c r="FYO268" s="30"/>
      <c r="FYP268" s="30"/>
      <c r="FYQ268" s="30"/>
      <c r="FYR268" s="30"/>
      <c r="FYS268" s="30"/>
      <c r="FYT268" s="30"/>
      <c r="FYU268" s="30"/>
      <c r="FYV268" s="30"/>
      <c r="FYW268" s="30"/>
      <c r="FYX268" s="30"/>
      <c r="FYY268" s="30"/>
      <c r="FYZ268" s="30"/>
      <c r="FZA268" s="30"/>
      <c r="FZB268" s="30"/>
      <c r="FZC268" s="30"/>
      <c r="FZD268" s="30"/>
      <c r="FZE268" s="30"/>
      <c r="FZF268" s="30"/>
      <c r="FZG268" s="30"/>
      <c r="FZH268" s="30"/>
      <c r="FZI268" s="30"/>
      <c r="FZJ268" s="30"/>
      <c r="FZK268" s="30"/>
      <c r="FZL268" s="30"/>
      <c r="FZM268" s="30"/>
      <c r="FZN268" s="30"/>
      <c r="FZO268" s="30"/>
      <c r="FZP268" s="30"/>
      <c r="FZQ268" s="30"/>
      <c r="FZR268" s="30"/>
      <c r="FZS268" s="30"/>
      <c r="FZT268" s="30"/>
      <c r="FZU268" s="30"/>
      <c r="FZV268" s="30"/>
      <c r="FZW268" s="30"/>
      <c r="FZX268" s="30"/>
      <c r="FZY268" s="30"/>
      <c r="FZZ268" s="30"/>
      <c r="GAA268" s="30"/>
      <c r="GAB268" s="30"/>
      <c r="GAC268" s="30"/>
      <c r="GAD268" s="30"/>
      <c r="GAE268" s="30"/>
      <c r="GAF268" s="30"/>
      <c r="GAG268" s="30"/>
      <c r="GAH268" s="30"/>
      <c r="GAI268" s="30"/>
      <c r="GAJ268" s="30"/>
      <c r="GAK268" s="30"/>
      <c r="GAL268" s="30"/>
      <c r="GAM268" s="30"/>
      <c r="GAN268" s="30"/>
      <c r="GAO268" s="30"/>
      <c r="GAP268" s="30"/>
      <c r="GAQ268" s="30"/>
      <c r="GAR268" s="30"/>
      <c r="GAS268" s="30"/>
      <c r="GAT268" s="30"/>
      <c r="GAU268" s="30"/>
      <c r="GAV268" s="30"/>
      <c r="GAW268" s="30"/>
      <c r="GAX268" s="30"/>
      <c r="GAY268" s="30"/>
      <c r="GAZ268" s="30"/>
      <c r="GBA268" s="30"/>
      <c r="GBB268" s="30"/>
      <c r="GBC268" s="30"/>
      <c r="GBD268" s="30"/>
      <c r="GBE268" s="30"/>
      <c r="GBF268" s="30"/>
      <c r="GBG268" s="30"/>
      <c r="GBH268" s="30"/>
      <c r="GBI268" s="30"/>
      <c r="GBJ268" s="30"/>
      <c r="GBK268" s="30"/>
      <c r="GBL268" s="30"/>
      <c r="GBM268" s="30"/>
      <c r="GBN268" s="30"/>
      <c r="GBO268" s="30"/>
      <c r="GBP268" s="30"/>
      <c r="GBQ268" s="30"/>
      <c r="GBR268" s="30"/>
      <c r="GBS268" s="30"/>
      <c r="GBT268" s="30"/>
      <c r="GBU268" s="30"/>
      <c r="GBV268" s="30"/>
      <c r="GBW268" s="30"/>
      <c r="GBX268" s="30"/>
      <c r="GBY268" s="30"/>
      <c r="GBZ268" s="30"/>
      <c r="GCA268" s="30"/>
      <c r="GCB268" s="30"/>
      <c r="GCC268" s="30"/>
      <c r="GCD268" s="30"/>
      <c r="GCE268" s="30"/>
      <c r="GCF268" s="30"/>
      <c r="GCG268" s="30"/>
      <c r="GCH268" s="30"/>
      <c r="GCI268" s="30"/>
      <c r="GCJ268" s="30"/>
      <c r="GCK268" s="30"/>
      <c r="GCL268" s="30"/>
      <c r="GCM268" s="30"/>
      <c r="GCN268" s="30"/>
      <c r="GCO268" s="30"/>
      <c r="GCP268" s="30"/>
      <c r="GCQ268" s="30"/>
      <c r="GCR268" s="30"/>
      <c r="GCS268" s="30"/>
      <c r="GCT268" s="30"/>
      <c r="GCU268" s="30"/>
      <c r="GCV268" s="30"/>
      <c r="GCW268" s="30"/>
      <c r="GCX268" s="30"/>
      <c r="GCY268" s="30"/>
      <c r="GCZ268" s="30"/>
      <c r="GDA268" s="30"/>
      <c r="GDB268" s="30"/>
      <c r="GDC268" s="30"/>
      <c r="GDD268" s="30"/>
      <c r="GDE268" s="30"/>
      <c r="GDF268" s="30"/>
      <c r="GDG268" s="30"/>
      <c r="GDH268" s="30"/>
      <c r="GDI268" s="30"/>
      <c r="GDJ268" s="30"/>
      <c r="GDK268" s="30"/>
      <c r="GDL268" s="30"/>
      <c r="GDM268" s="30"/>
      <c r="GDN268" s="30"/>
      <c r="GDO268" s="30"/>
      <c r="GDP268" s="30"/>
      <c r="GDQ268" s="30"/>
      <c r="GDR268" s="30"/>
      <c r="GDS268" s="30"/>
      <c r="GDT268" s="30"/>
      <c r="GDU268" s="30"/>
      <c r="GDV268" s="30"/>
      <c r="GDW268" s="30"/>
      <c r="GDX268" s="30"/>
      <c r="GDY268" s="30"/>
      <c r="GDZ268" s="30"/>
      <c r="GEA268" s="30"/>
      <c r="GEB268" s="30"/>
      <c r="GEC268" s="30"/>
      <c r="GED268" s="30"/>
      <c r="GEE268" s="30"/>
      <c r="GEF268" s="30"/>
      <c r="GEG268" s="30"/>
      <c r="GEH268" s="30"/>
      <c r="GEI268" s="30"/>
      <c r="GEJ268" s="30"/>
      <c r="GEK268" s="30"/>
      <c r="GEL268" s="30"/>
      <c r="GEM268" s="30"/>
      <c r="GEN268" s="30"/>
      <c r="GEO268" s="30"/>
      <c r="GEP268" s="30"/>
      <c r="GEQ268" s="30"/>
      <c r="GER268" s="30"/>
      <c r="GES268" s="30"/>
      <c r="GET268" s="30"/>
      <c r="GEU268" s="30"/>
      <c r="GEV268" s="30"/>
      <c r="GEW268" s="30"/>
      <c r="GEX268" s="30"/>
      <c r="GEY268" s="30"/>
      <c r="GEZ268" s="30"/>
      <c r="GFA268" s="30"/>
      <c r="GFB268" s="30"/>
      <c r="GFC268" s="30"/>
      <c r="GFD268" s="30"/>
      <c r="GFE268" s="30"/>
      <c r="GFF268" s="30"/>
      <c r="GFG268" s="30"/>
      <c r="GFH268" s="30"/>
      <c r="GFI268" s="30"/>
      <c r="GFJ268" s="30"/>
      <c r="GFK268" s="30"/>
      <c r="GFL268" s="30"/>
      <c r="GFM268" s="30"/>
      <c r="GFN268" s="30"/>
      <c r="GFO268" s="30"/>
      <c r="GFP268" s="30"/>
      <c r="GFQ268" s="30"/>
      <c r="GFR268" s="30"/>
      <c r="GFS268" s="30"/>
      <c r="GFT268" s="30"/>
      <c r="GFU268" s="30"/>
      <c r="GFV268" s="30"/>
      <c r="GFW268" s="30"/>
      <c r="GFX268" s="30"/>
      <c r="GFY268" s="30"/>
      <c r="GFZ268" s="30"/>
      <c r="GGA268" s="30"/>
      <c r="GGB268" s="30"/>
      <c r="GGC268" s="30"/>
      <c r="GGD268" s="30"/>
      <c r="GGE268" s="30"/>
      <c r="GGF268" s="30"/>
      <c r="GGG268" s="30"/>
      <c r="GGH268" s="30"/>
      <c r="GGI268" s="30"/>
      <c r="GGJ268" s="30"/>
      <c r="GGK268" s="30"/>
      <c r="GGL268" s="30"/>
      <c r="GGM268" s="30"/>
      <c r="GGN268" s="30"/>
      <c r="GGO268" s="30"/>
      <c r="GGP268" s="30"/>
      <c r="GGQ268" s="30"/>
      <c r="GGR268" s="30"/>
      <c r="GGS268" s="30"/>
      <c r="GGT268" s="30"/>
      <c r="GGU268" s="30"/>
      <c r="GGV268" s="30"/>
      <c r="GGW268" s="30"/>
      <c r="GGX268" s="30"/>
      <c r="GGY268" s="30"/>
      <c r="GGZ268" s="30"/>
      <c r="GHA268" s="30"/>
      <c r="GHB268" s="30"/>
      <c r="GHC268" s="30"/>
      <c r="GHD268" s="30"/>
      <c r="GHE268" s="30"/>
      <c r="GHF268" s="30"/>
      <c r="GHG268" s="30"/>
      <c r="GHH268" s="30"/>
      <c r="GHI268" s="30"/>
      <c r="GHJ268" s="30"/>
      <c r="GHK268" s="30"/>
      <c r="GHL268" s="30"/>
      <c r="GHM268" s="30"/>
      <c r="GHN268" s="30"/>
      <c r="GHO268" s="30"/>
      <c r="GHP268" s="30"/>
      <c r="GHQ268" s="30"/>
      <c r="GHR268" s="30"/>
      <c r="GHS268" s="30"/>
      <c r="GHT268" s="30"/>
      <c r="GHU268" s="30"/>
      <c r="GHV268" s="30"/>
      <c r="GHW268" s="30"/>
      <c r="GHX268" s="30"/>
      <c r="GHY268" s="30"/>
      <c r="GHZ268" s="30"/>
      <c r="GIA268" s="30"/>
      <c r="GIB268" s="30"/>
      <c r="GIC268" s="30"/>
      <c r="GID268" s="30"/>
      <c r="GIE268" s="30"/>
      <c r="GIF268" s="30"/>
      <c r="GIG268" s="30"/>
      <c r="GIH268" s="30"/>
      <c r="GII268" s="30"/>
      <c r="GIJ268" s="30"/>
      <c r="GIK268" s="30"/>
      <c r="GIL268" s="30"/>
      <c r="GIM268" s="30"/>
      <c r="GIN268" s="30"/>
      <c r="GIO268" s="30"/>
      <c r="GIP268" s="30"/>
      <c r="GIQ268" s="30"/>
      <c r="GIR268" s="30"/>
      <c r="GIS268" s="30"/>
      <c r="GIT268" s="30"/>
      <c r="GIU268" s="30"/>
      <c r="GIV268" s="30"/>
      <c r="GIW268" s="30"/>
      <c r="GIX268" s="30"/>
      <c r="GIY268" s="30"/>
      <c r="GIZ268" s="30"/>
      <c r="GJA268" s="30"/>
      <c r="GJB268" s="30"/>
      <c r="GJC268" s="30"/>
      <c r="GJD268" s="30"/>
      <c r="GJE268" s="30"/>
      <c r="GJF268" s="30"/>
      <c r="GJG268" s="30"/>
      <c r="GJH268" s="30"/>
      <c r="GJI268" s="30"/>
      <c r="GJJ268" s="30"/>
      <c r="GJK268" s="30"/>
      <c r="GJL268" s="30"/>
      <c r="GJM268" s="30"/>
      <c r="GJN268" s="30"/>
      <c r="GJO268" s="30"/>
      <c r="GJP268" s="30"/>
      <c r="GJQ268" s="30"/>
      <c r="GJR268" s="30"/>
      <c r="GJS268" s="30"/>
      <c r="GJT268" s="30"/>
      <c r="GJU268" s="30"/>
      <c r="GJV268" s="30"/>
      <c r="GJW268" s="30"/>
      <c r="GJX268" s="30"/>
      <c r="GJY268" s="30"/>
      <c r="GJZ268" s="30"/>
      <c r="GKA268" s="30"/>
      <c r="GKB268" s="30"/>
      <c r="GKC268" s="30"/>
      <c r="GKD268" s="30"/>
      <c r="GKE268" s="30"/>
      <c r="GKF268" s="30"/>
      <c r="GKG268" s="30"/>
      <c r="GKH268" s="30"/>
      <c r="GKI268" s="30"/>
      <c r="GKJ268" s="30"/>
      <c r="GKK268" s="30"/>
      <c r="GKL268" s="30"/>
      <c r="GKM268" s="30"/>
      <c r="GKN268" s="30"/>
      <c r="GKO268" s="30"/>
      <c r="GKP268" s="30"/>
      <c r="GKQ268" s="30"/>
      <c r="GKR268" s="30"/>
      <c r="GKS268" s="30"/>
      <c r="GKT268" s="30"/>
      <c r="GKU268" s="30"/>
      <c r="GKV268" s="30"/>
      <c r="GKW268" s="30"/>
      <c r="GKX268" s="30"/>
      <c r="GKY268" s="30"/>
      <c r="GKZ268" s="30"/>
      <c r="GLA268" s="30"/>
      <c r="GLB268" s="30"/>
      <c r="GLC268" s="30"/>
      <c r="GLD268" s="30"/>
      <c r="GLE268" s="30"/>
      <c r="GLF268" s="30"/>
      <c r="GLG268" s="30"/>
      <c r="GLH268" s="30"/>
      <c r="GLI268" s="30"/>
      <c r="GLJ268" s="30"/>
      <c r="GLK268" s="30"/>
      <c r="GLL268" s="30"/>
      <c r="GLM268" s="30"/>
      <c r="GLN268" s="30"/>
      <c r="GLO268" s="30"/>
      <c r="GLP268" s="30"/>
      <c r="GLQ268" s="30"/>
      <c r="GLR268" s="30"/>
      <c r="GLS268" s="30"/>
      <c r="GLT268" s="30"/>
      <c r="GLU268" s="30"/>
      <c r="GLV268" s="30"/>
      <c r="GLW268" s="30"/>
      <c r="GLX268" s="30"/>
      <c r="GLY268" s="30"/>
      <c r="GLZ268" s="30"/>
      <c r="GMA268" s="30"/>
      <c r="GMB268" s="30"/>
      <c r="GMC268" s="30"/>
      <c r="GMD268" s="30"/>
      <c r="GME268" s="30"/>
      <c r="GMF268" s="30"/>
      <c r="GMG268" s="30"/>
      <c r="GMH268" s="30"/>
      <c r="GMI268" s="30"/>
      <c r="GMJ268" s="30"/>
      <c r="GMK268" s="30"/>
      <c r="GML268" s="30"/>
      <c r="GMM268" s="30"/>
      <c r="GMN268" s="30"/>
      <c r="GMO268" s="30"/>
      <c r="GMP268" s="30"/>
      <c r="GMQ268" s="30"/>
      <c r="GMR268" s="30"/>
      <c r="GMS268" s="30"/>
      <c r="GMT268" s="30"/>
      <c r="GMU268" s="30"/>
      <c r="GMV268" s="30"/>
      <c r="GMW268" s="30"/>
      <c r="GMX268" s="30"/>
      <c r="GMY268" s="30"/>
      <c r="GMZ268" s="30"/>
      <c r="GNA268" s="30"/>
      <c r="GNB268" s="30"/>
      <c r="GNC268" s="30"/>
      <c r="GND268" s="30"/>
      <c r="GNE268" s="30"/>
      <c r="GNF268" s="30"/>
      <c r="GNG268" s="30"/>
      <c r="GNH268" s="30"/>
      <c r="GNI268" s="30"/>
      <c r="GNJ268" s="30"/>
      <c r="GNK268" s="30"/>
      <c r="GNL268" s="30"/>
      <c r="GNM268" s="30"/>
      <c r="GNN268" s="30"/>
      <c r="GNO268" s="30"/>
      <c r="GNP268" s="30"/>
      <c r="GNQ268" s="30"/>
      <c r="GNR268" s="30"/>
      <c r="GNS268" s="30"/>
      <c r="GNT268" s="30"/>
      <c r="GNU268" s="30"/>
      <c r="GNV268" s="30"/>
      <c r="GNW268" s="30"/>
      <c r="GNX268" s="30"/>
      <c r="GNY268" s="30"/>
      <c r="GNZ268" s="30"/>
      <c r="GOA268" s="30"/>
      <c r="GOB268" s="30"/>
      <c r="GOC268" s="30"/>
      <c r="GOD268" s="30"/>
      <c r="GOE268" s="30"/>
      <c r="GOF268" s="30"/>
      <c r="GOG268" s="30"/>
      <c r="GOH268" s="30"/>
      <c r="GOI268" s="30"/>
      <c r="GOJ268" s="30"/>
      <c r="GOK268" s="30"/>
      <c r="GOL268" s="30"/>
      <c r="GOM268" s="30"/>
      <c r="GON268" s="30"/>
      <c r="GOO268" s="30"/>
      <c r="GOP268" s="30"/>
      <c r="GOQ268" s="30"/>
      <c r="GOR268" s="30"/>
      <c r="GOS268" s="30"/>
      <c r="GOT268" s="30"/>
      <c r="GOU268" s="30"/>
      <c r="GOV268" s="30"/>
      <c r="GOW268" s="30"/>
      <c r="GOX268" s="30"/>
      <c r="GOY268" s="30"/>
      <c r="GOZ268" s="30"/>
      <c r="GPA268" s="30"/>
      <c r="GPB268" s="30"/>
      <c r="GPC268" s="30"/>
      <c r="GPD268" s="30"/>
      <c r="GPE268" s="30"/>
      <c r="GPF268" s="30"/>
      <c r="GPG268" s="30"/>
      <c r="GPH268" s="30"/>
      <c r="GPI268" s="30"/>
      <c r="GPJ268" s="30"/>
      <c r="GPK268" s="30"/>
      <c r="GPL268" s="30"/>
      <c r="GPM268" s="30"/>
      <c r="GPN268" s="30"/>
      <c r="GPO268" s="30"/>
      <c r="GPP268" s="30"/>
      <c r="GPQ268" s="30"/>
      <c r="GPR268" s="30"/>
      <c r="GPS268" s="30"/>
      <c r="GPT268" s="30"/>
      <c r="GPU268" s="30"/>
      <c r="GPV268" s="30"/>
      <c r="GPW268" s="30"/>
      <c r="GPX268" s="30"/>
      <c r="GPY268" s="30"/>
      <c r="GPZ268" s="30"/>
      <c r="GQA268" s="30"/>
      <c r="GQB268" s="30"/>
      <c r="GQC268" s="30"/>
      <c r="GQD268" s="30"/>
      <c r="GQE268" s="30"/>
      <c r="GQF268" s="30"/>
      <c r="GQG268" s="30"/>
      <c r="GQH268" s="30"/>
      <c r="GQI268" s="30"/>
      <c r="GQJ268" s="30"/>
      <c r="GQK268" s="30"/>
      <c r="GQL268" s="30"/>
      <c r="GQM268" s="30"/>
      <c r="GQN268" s="30"/>
      <c r="GQO268" s="30"/>
      <c r="GQP268" s="30"/>
      <c r="GQQ268" s="30"/>
      <c r="GQR268" s="30"/>
      <c r="GQS268" s="30"/>
      <c r="GQT268" s="30"/>
      <c r="GQU268" s="30"/>
      <c r="GQV268" s="30"/>
      <c r="GQW268" s="30"/>
      <c r="GQX268" s="30"/>
      <c r="GQY268" s="30"/>
      <c r="GQZ268" s="30"/>
      <c r="GRA268" s="30"/>
      <c r="GRB268" s="30"/>
      <c r="GRC268" s="30"/>
      <c r="GRD268" s="30"/>
      <c r="GRE268" s="30"/>
      <c r="GRF268" s="30"/>
      <c r="GRG268" s="30"/>
      <c r="GRH268" s="30"/>
      <c r="GRI268" s="30"/>
      <c r="GRJ268" s="30"/>
      <c r="GRK268" s="30"/>
      <c r="GRL268" s="30"/>
      <c r="GRM268" s="30"/>
      <c r="GRN268" s="30"/>
      <c r="GRO268" s="30"/>
      <c r="GRP268" s="30"/>
      <c r="GRQ268" s="30"/>
      <c r="GRR268" s="30"/>
      <c r="GRS268" s="30"/>
      <c r="GRT268" s="30"/>
      <c r="GRU268" s="30"/>
      <c r="GRV268" s="30"/>
      <c r="GRW268" s="30"/>
      <c r="GRX268" s="30"/>
      <c r="GRY268" s="30"/>
      <c r="GRZ268" s="30"/>
      <c r="GSA268" s="30"/>
      <c r="GSB268" s="30"/>
      <c r="GSC268" s="30"/>
      <c r="GSD268" s="30"/>
      <c r="GSE268" s="30"/>
      <c r="GSF268" s="30"/>
      <c r="GSG268" s="30"/>
      <c r="GSH268" s="30"/>
      <c r="GSI268" s="30"/>
      <c r="GSJ268" s="30"/>
      <c r="GSK268" s="30"/>
      <c r="GSL268" s="30"/>
      <c r="GSM268" s="30"/>
      <c r="GSN268" s="30"/>
      <c r="GSO268" s="30"/>
      <c r="GSP268" s="30"/>
      <c r="GSQ268" s="30"/>
      <c r="GSR268" s="30"/>
      <c r="GSS268" s="30"/>
      <c r="GST268" s="30"/>
      <c r="GSU268" s="30"/>
      <c r="GSV268" s="30"/>
      <c r="GSW268" s="30"/>
      <c r="GSX268" s="30"/>
      <c r="GSY268" s="30"/>
      <c r="GSZ268" s="30"/>
      <c r="GTA268" s="30"/>
      <c r="GTB268" s="30"/>
      <c r="GTC268" s="30"/>
      <c r="GTD268" s="30"/>
      <c r="GTE268" s="30"/>
      <c r="GTF268" s="30"/>
      <c r="GTG268" s="30"/>
      <c r="GTH268" s="30"/>
      <c r="GTI268" s="30"/>
      <c r="GTJ268" s="30"/>
      <c r="GTK268" s="30"/>
      <c r="GTL268" s="30"/>
      <c r="GTM268" s="30"/>
      <c r="GTN268" s="30"/>
      <c r="GTO268" s="30"/>
      <c r="GTP268" s="30"/>
      <c r="GTQ268" s="30"/>
      <c r="GTR268" s="30"/>
      <c r="GTS268" s="30"/>
      <c r="GTT268" s="30"/>
      <c r="GTU268" s="30"/>
      <c r="GTV268" s="30"/>
      <c r="GTW268" s="30"/>
      <c r="GTX268" s="30"/>
      <c r="GTY268" s="30"/>
      <c r="GTZ268" s="30"/>
      <c r="GUA268" s="30"/>
      <c r="GUB268" s="30"/>
      <c r="GUC268" s="30"/>
      <c r="GUD268" s="30"/>
      <c r="GUE268" s="30"/>
      <c r="GUF268" s="30"/>
      <c r="GUG268" s="30"/>
      <c r="GUH268" s="30"/>
      <c r="GUI268" s="30"/>
      <c r="GUJ268" s="30"/>
      <c r="GUK268" s="30"/>
      <c r="GUL268" s="30"/>
      <c r="GUM268" s="30"/>
      <c r="GUN268" s="30"/>
      <c r="GUO268" s="30"/>
      <c r="GUP268" s="30"/>
      <c r="GUQ268" s="30"/>
      <c r="GUR268" s="30"/>
      <c r="GUS268" s="30"/>
      <c r="GUT268" s="30"/>
      <c r="GUU268" s="30"/>
      <c r="GUV268" s="30"/>
      <c r="GUW268" s="30"/>
      <c r="GUX268" s="30"/>
      <c r="GUY268" s="30"/>
      <c r="GUZ268" s="30"/>
      <c r="GVA268" s="30"/>
      <c r="GVB268" s="30"/>
      <c r="GVC268" s="30"/>
      <c r="GVD268" s="30"/>
      <c r="GVE268" s="30"/>
      <c r="GVF268" s="30"/>
      <c r="GVG268" s="30"/>
      <c r="GVH268" s="30"/>
      <c r="GVI268" s="30"/>
      <c r="GVJ268" s="30"/>
      <c r="GVK268" s="30"/>
      <c r="GVL268" s="30"/>
      <c r="GVM268" s="30"/>
      <c r="GVN268" s="30"/>
      <c r="GVO268" s="30"/>
      <c r="GVP268" s="30"/>
      <c r="GVQ268" s="30"/>
      <c r="GVR268" s="30"/>
      <c r="GVS268" s="30"/>
      <c r="GVT268" s="30"/>
      <c r="GVU268" s="30"/>
      <c r="GVV268" s="30"/>
      <c r="GVW268" s="30"/>
      <c r="GVX268" s="30"/>
      <c r="GVY268" s="30"/>
      <c r="GVZ268" s="30"/>
      <c r="GWA268" s="30"/>
      <c r="GWB268" s="30"/>
      <c r="GWC268" s="30"/>
      <c r="GWD268" s="30"/>
      <c r="GWE268" s="30"/>
      <c r="GWF268" s="30"/>
      <c r="GWG268" s="30"/>
      <c r="GWH268" s="30"/>
      <c r="GWI268" s="30"/>
      <c r="GWJ268" s="30"/>
      <c r="GWK268" s="30"/>
      <c r="GWL268" s="30"/>
      <c r="GWM268" s="30"/>
      <c r="GWN268" s="30"/>
      <c r="GWO268" s="30"/>
      <c r="GWP268" s="30"/>
      <c r="GWQ268" s="30"/>
      <c r="GWR268" s="30"/>
      <c r="GWS268" s="30"/>
      <c r="GWT268" s="30"/>
      <c r="GWU268" s="30"/>
      <c r="GWV268" s="30"/>
      <c r="GWW268" s="30"/>
      <c r="GWX268" s="30"/>
      <c r="GWY268" s="30"/>
      <c r="GWZ268" s="30"/>
      <c r="GXA268" s="30"/>
      <c r="GXB268" s="30"/>
      <c r="GXC268" s="30"/>
      <c r="GXD268" s="30"/>
      <c r="GXE268" s="30"/>
      <c r="GXF268" s="30"/>
      <c r="GXG268" s="30"/>
      <c r="GXH268" s="30"/>
      <c r="GXI268" s="30"/>
      <c r="GXJ268" s="30"/>
      <c r="GXK268" s="30"/>
      <c r="GXL268" s="30"/>
      <c r="GXM268" s="30"/>
      <c r="GXN268" s="30"/>
      <c r="GXO268" s="30"/>
      <c r="GXP268" s="30"/>
      <c r="GXQ268" s="30"/>
      <c r="GXR268" s="30"/>
      <c r="GXS268" s="30"/>
      <c r="GXT268" s="30"/>
      <c r="GXU268" s="30"/>
      <c r="GXV268" s="30"/>
      <c r="GXW268" s="30"/>
      <c r="GXX268" s="30"/>
      <c r="GXY268" s="30"/>
      <c r="GXZ268" s="30"/>
      <c r="GYA268" s="30"/>
      <c r="GYB268" s="30"/>
      <c r="GYC268" s="30"/>
      <c r="GYD268" s="30"/>
      <c r="GYE268" s="30"/>
      <c r="GYF268" s="30"/>
      <c r="GYG268" s="30"/>
      <c r="GYH268" s="30"/>
      <c r="GYI268" s="30"/>
      <c r="GYJ268" s="30"/>
      <c r="GYK268" s="30"/>
      <c r="GYL268" s="30"/>
      <c r="GYM268" s="30"/>
      <c r="GYN268" s="30"/>
      <c r="GYO268" s="30"/>
      <c r="GYP268" s="30"/>
      <c r="GYQ268" s="30"/>
      <c r="GYR268" s="30"/>
      <c r="GYS268" s="30"/>
      <c r="GYT268" s="30"/>
      <c r="GYU268" s="30"/>
      <c r="GYV268" s="30"/>
      <c r="GYW268" s="30"/>
      <c r="GYX268" s="30"/>
      <c r="GYY268" s="30"/>
      <c r="GYZ268" s="30"/>
      <c r="GZA268" s="30"/>
      <c r="GZB268" s="30"/>
      <c r="GZC268" s="30"/>
      <c r="GZD268" s="30"/>
      <c r="GZE268" s="30"/>
      <c r="GZF268" s="30"/>
      <c r="GZG268" s="30"/>
      <c r="GZH268" s="30"/>
      <c r="GZI268" s="30"/>
      <c r="GZJ268" s="30"/>
      <c r="GZK268" s="30"/>
      <c r="GZL268" s="30"/>
      <c r="GZM268" s="30"/>
      <c r="GZN268" s="30"/>
      <c r="GZO268" s="30"/>
      <c r="GZP268" s="30"/>
      <c r="GZQ268" s="30"/>
      <c r="GZR268" s="30"/>
      <c r="GZS268" s="30"/>
      <c r="GZT268" s="30"/>
      <c r="GZU268" s="30"/>
      <c r="GZV268" s="30"/>
      <c r="GZW268" s="30"/>
      <c r="GZX268" s="30"/>
      <c r="GZY268" s="30"/>
      <c r="GZZ268" s="30"/>
      <c r="HAA268" s="30"/>
      <c r="HAB268" s="30"/>
      <c r="HAC268" s="30"/>
      <c r="HAD268" s="30"/>
      <c r="HAE268" s="30"/>
      <c r="HAF268" s="30"/>
      <c r="HAG268" s="30"/>
      <c r="HAH268" s="30"/>
      <c r="HAI268" s="30"/>
      <c r="HAJ268" s="30"/>
      <c r="HAK268" s="30"/>
      <c r="HAL268" s="30"/>
      <c r="HAM268" s="30"/>
      <c r="HAN268" s="30"/>
      <c r="HAO268" s="30"/>
      <c r="HAP268" s="30"/>
      <c r="HAQ268" s="30"/>
      <c r="HAR268" s="30"/>
      <c r="HAS268" s="30"/>
      <c r="HAT268" s="30"/>
      <c r="HAU268" s="30"/>
      <c r="HAV268" s="30"/>
      <c r="HAW268" s="30"/>
      <c r="HAX268" s="30"/>
      <c r="HAY268" s="30"/>
      <c r="HAZ268" s="30"/>
      <c r="HBA268" s="30"/>
      <c r="HBB268" s="30"/>
      <c r="HBC268" s="30"/>
      <c r="HBD268" s="30"/>
      <c r="HBE268" s="30"/>
      <c r="HBF268" s="30"/>
      <c r="HBG268" s="30"/>
      <c r="HBH268" s="30"/>
      <c r="HBI268" s="30"/>
      <c r="HBJ268" s="30"/>
      <c r="HBK268" s="30"/>
      <c r="HBL268" s="30"/>
      <c r="HBM268" s="30"/>
      <c r="HBN268" s="30"/>
      <c r="HBO268" s="30"/>
      <c r="HBP268" s="30"/>
      <c r="HBQ268" s="30"/>
      <c r="HBR268" s="30"/>
      <c r="HBS268" s="30"/>
      <c r="HBT268" s="30"/>
      <c r="HBU268" s="30"/>
      <c r="HBV268" s="30"/>
      <c r="HBW268" s="30"/>
      <c r="HBX268" s="30"/>
      <c r="HBY268" s="30"/>
      <c r="HBZ268" s="30"/>
      <c r="HCA268" s="30"/>
      <c r="HCB268" s="30"/>
      <c r="HCC268" s="30"/>
      <c r="HCD268" s="30"/>
      <c r="HCE268" s="30"/>
      <c r="HCF268" s="30"/>
      <c r="HCG268" s="30"/>
      <c r="HCH268" s="30"/>
      <c r="HCI268" s="30"/>
      <c r="HCJ268" s="30"/>
      <c r="HCK268" s="30"/>
      <c r="HCL268" s="30"/>
      <c r="HCM268" s="30"/>
      <c r="HCN268" s="30"/>
      <c r="HCO268" s="30"/>
      <c r="HCP268" s="30"/>
      <c r="HCQ268" s="30"/>
      <c r="HCR268" s="30"/>
      <c r="HCS268" s="30"/>
      <c r="HCT268" s="30"/>
      <c r="HCU268" s="30"/>
      <c r="HCV268" s="30"/>
      <c r="HCW268" s="30"/>
      <c r="HCX268" s="30"/>
      <c r="HCY268" s="30"/>
      <c r="HCZ268" s="30"/>
      <c r="HDA268" s="30"/>
      <c r="HDB268" s="30"/>
      <c r="HDC268" s="30"/>
      <c r="HDD268" s="30"/>
      <c r="HDE268" s="30"/>
      <c r="HDF268" s="30"/>
      <c r="HDG268" s="30"/>
      <c r="HDH268" s="30"/>
      <c r="HDI268" s="30"/>
      <c r="HDJ268" s="30"/>
      <c r="HDK268" s="30"/>
      <c r="HDL268" s="30"/>
      <c r="HDM268" s="30"/>
      <c r="HDN268" s="30"/>
      <c r="HDO268" s="30"/>
      <c r="HDP268" s="30"/>
      <c r="HDQ268" s="30"/>
      <c r="HDR268" s="30"/>
      <c r="HDS268" s="30"/>
      <c r="HDT268" s="30"/>
      <c r="HDU268" s="30"/>
      <c r="HDV268" s="30"/>
      <c r="HDW268" s="30"/>
      <c r="HDX268" s="30"/>
      <c r="HDY268" s="30"/>
      <c r="HDZ268" s="30"/>
      <c r="HEA268" s="30"/>
      <c r="HEB268" s="30"/>
      <c r="HEC268" s="30"/>
      <c r="HED268" s="30"/>
      <c r="HEE268" s="30"/>
      <c r="HEF268" s="30"/>
      <c r="HEG268" s="30"/>
      <c r="HEH268" s="30"/>
      <c r="HEI268" s="30"/>
      <c r="HEJ268" s="30"/>
      <c r="HEK268" s="30"/>
      <c r="HEL268" s="30"/>
      <c r="HEM268" s="30"/>
      <c r="HEN268" s="30"/>
      <c r="HEO268" s="30"/>
      <c r="HEP268" s="30"/>
      <c r="HEQ268" s="30"/>
      <c r="HER268" s="30"/>
      <c r="HES268" s="30"/>
      <c r="HET268" s="30"/>
      <c r="HEU268" s="30"/>
      <c r="HEV268" s="30"/>
      <c r="HEW268" s="30"/>
      <c r="HEX268" s="30"/>
      <c r="HEY268" s="30"/>
      <c r="HEZ268" s="30"/>
      <c r="HFA268" s="30"/>
      <c r="HFB268" s="30"/>
      <c r="HFC268" s="30"/>
      <c r="HFD268" s="30"/>
      <c r="HFE268" s="30"/>
      <c r="HFF268" s="30"/>
      <c r="HFG268" s="30"/>
      <c r="HFH268" s="30"/>
      <c r="HFI268" s="30"/>
      <c r="HFJ268" s="30"/>
      <c r="HFK268" s="30"/>
      <c r="HFL268" s="30"/>
      <c r="HFM268" s="30"/>
      <c r="HFN268" s="30"/>
      <c r="HFO268" s="30"/>
      <c r="HFP268" s="30"/>
      <c r="HFQ268" s="30"/>
      <c r="HFR268" s="30"/>
      <c r="HFS268" s="30"/>
      <c r="HFT268" s="30"/>
      <c r="HFU268" s="30"/>
      <c r="HFV268" s="30"/>
      <c r="HFW268" s="30"/>
      <c r="HFX268" s="30"/>
      <c r="HFY268" s="30"/>
      <c r="HFZ268" s="30"/>
      <c r="HGA268" s="30"/>
      <c r="HGB268" s="30"/>
      <c r="HGC268" s="30"/>
      <c r="HGD268" s="30"/>
      <c r="HGE268" s="30"/>
      <c r="HGF268" s="30"/>
      <c r="HGG268" s="30"/>
      <c r="HGH268" s="30"/>
      <c r="HGI268" s="30"/>
      <c r="HGJ268" s="30"/>
      <c r="HGK268" s="30"/>
      <c r="HGL268" s="30"/>
      <c r="HGM268" s="30"/>
      <c r="HGN268" s="30"/>
      <c r="HGO268" s="30"/>
      <c r="HGP268" s="30"/>
      <c r="HGQ268" s="30"/>
      <c r="HGR268" s="30"/>
      <c r="HGS268" s="30"/>
      <c r="HGT268" s="30"/>
      <c r="HGU268" s="30"/>
      <c r="HGV268" s="30"/>
      <c r="HGW268" s="30"/>
      <c r="HGX268" s="30"/>
      <c r="HGY268" s="30"/>
      <c r="HGZ268" s="30"/>
      <c r="HHA268" s="30"/>
      <c r="HHB268" s="30"/>
      <c r="HHC268" s="30"/>
      <c r="HHD268" s="30"/>
      <c r="HHE268" s="30"/>
      <c r="HHF268" s="30"/>
      <c r="HHG268" s="30"/>
      <c r="HHH268" s="30"/>
      <c r="HHI268" s="30"/>
      <c r="HHJ268" s="30"/>
      <c r="HHK268" s="30"/>
      <c r="HHL268" s="30"/>
      <c r="HHM268" s="30"/>
      <c r="HHN268" s="30"/>
      <c r="HHO268" s="30"/>
      <c r="HHP268" s="30"/>
      <c r="HHQ268" s="30"/>
      <c r="HHR268" s="30"/>
      <c r="HHS268" s="30"/>
      <c r="HHT268" s="30"/>
      <c r="HHU268" s="30"/>
      <c r="HHV268" s="30"/>
      <c r="HHW268" s="30"/>
      <c r="HHX268" s="30"/>
      <c r="HHY268" s="30"/>
      <c r="HHZ268" s="30"/>
      <c r="HIA268" s="30"/>
      <c r="HIB268" s="30"/>
      <c r="HIC268" s="30"/>
      <c r="HID268" s="30"/>
      <c r="HIE268" s="30"/>
      <c r="HIF268" s="30"/>
      <c r="HIG268" s="30"/>
      <c r="HIH268" s="30"/>
      <c r="HII268" s="30"/>
      <c r="HIJ268" s="30"/>
      <c r="HIK268" s="30"/>
      <c r="HIL268" s="30"/>
      <c r="HIM268" s="30"/>
      <c r="HIN268" s="30"/>
      <c r="HIO268" s="30"/>
      <c r="HIP268" s="30"/>
      <c r="HIQ268" s="30"/>
      <c r="HIR268" s="30"/>
      <c r="HIS268" s="30"/>
      <c r="HIT268" s="30"/>
      <c r="HIU268" s="30"/>
      <c r="HIV268" s="30"/>
      <c r="HIW268" s="30"/>
      <c r="HIX268" s="30"/>
      <c r="HIY268" s="30"/>
      <c r="HIZ268" s="30"/>
      <c r="HJA268" s="30"/>
      <c r="HJB268" s="30"/>
      <c r="HJC268" s="30"/>
      <c r="HJD268" s="30"/>
      <c r="HJE268" s="30"/>
      <c r="HJF268" s="30"/>
      <c r="HJG268" s="30"/>
      <c r="HJH268" s="30"/>
      <c r="HJI268" s="30"/>
      <c r="HJJ268" s="30"/>
      <c r="HJK268" s="30"/>
      <c r="HJL268" s="30"/>
      <c r="HJM268" s="30"/>
      <c r="HJN268" s="30"/>
      <c r="HJO268" s="30"/>
      <c r="HJP268" s="30"/>
      <c r="HJQ268" s="30"/>
      <c r="HJR268" s="30"/>
      <c r="HJS268" s="30"/>
      <c r="HJT268" s="30"/>
      <c r="HJU268" s="30"/>
      <c r="HJV268" s="30"/>
      <c r="HJW268" s="30"/>
      <c r="HJX268" s="30"/>
      <c r="HJY268" s="30"/>
      <c r="HJZ268" s="30"/>
      <c r="HKA268" s="30"/>
      <c r="HKB268" s="30"/>
      <c r="HKC268" s="30"/>
      <c r="HKD268" s="30"/>
      <c r="HKE268" s="30"/>
      <c r="HKF268" s="30"/>
      <c r="HKG268" s="30"/>
      <c r="HKH268" s="30"/>
      <c r="HKI268" s="30"/>
      <c r="HKJ268" s="30"/>
      <c r="HKK268" s="30"/>
      <c r="HKL268" s="30"/>
      <c r="HKM268" s="30"/>
      <c r="HKN268" s="30"/>
      <c r="HKO268" s="30"/>
      <c r="HKP268" s="30"/>
      <c r="HKQ268" s="30"/>
      <c r="HKR268" s="30"/>
      <c r="HKS268" s="30"/>
      <c r="HKT268" s="30"/>
      <c r="HKU268" s="30"/>
      <c r="HKV268" s="30"/>
      <c r="HKW268" s="30"/>
      <c r="HKX268" s="30"/>
      <c r="HKY268" s="30"/>
      <c r="HKZ268" s="30"/>
      <c r="HLA268" s="30"/>
      <c r="HLB268" s="30"/>
      <c r="HLC268" s="30"/>
      <c r="HLD268" s="30"/>
      <c r="HLE268" s="30"/>
      <c r="HLF268" s="30"/>
      <c r="HLG268" s="30"/>
      <c r="HLH268" s="30"/>
      <c r="HLI268" s="30"/>
      <c r="HLJ268" s="30"/>
      <c r="HLK268" s="30"/>
      <c r="HLL268" s="30"/>
      <c r="HLM268" s="30"/>
      <c r="HLN268" s="30"/>
      <c r="HLO268" s="30"/>
      <c r="HLP268" s="30"/>
      <c r="HLQ268" s="30"/>
      <c r="HLR268" s="30"/>
      <c r="HLS268" s="30"/>
      <c r="HLT268" s="30"/>
      <c r="HLU268" s="30"/>
      <c r="HLV268" s="30"/>
      <c r="HLW268" s="30"/>
      <c r="HLX268" s="30"/>
      <c r="HLY268" s="30"/>
      <c r="HLZ268" s="30"/>
      <c r="HMA268" s="30"/>
      <c r="HMB268" s="30"/>
      <c r="HMC268" s="30"/>
      <c r="HMD268" s="30"/>
      <c r="HME268" s="30"/>
      <c r="HMF268" s="30"/>
      <c r="HMG268" s="30"/>
      <c r="HMH268" s="30"/>
      <c r="HMI268" s="30"/>
      <c r="HMJ268" s="30"/>
      <c r="HMK268" s="30"/>
      <c r="HML268" s="30"/>
      <c r="HMM268" s="30"/>
      <c r="HMN268" s="30"/>
      <c r="HMO268" s="30"/>
      <c r="HMP268" s="30"/>
      <c r="HMQ268" s="30"/>
      <c r="HMR268" s="30"/>
      <c r="HMS268" s="30"/>
      <c r="HMT268" s="30"/>
      <c r="HMU268" s="30"/>
      <c r="HMV268" s="30"/>
      <c r="HMW268" s="30"/>
      <c r="HMX268" s="30"/>
      <c r="HMY268" s="30"/>
      <c r="HMZ268" s="30"/>
      <c r="HNA268" s="30"/>
      <c r="HNB268" s="30"/>
      <c r="HNC268" s="30"/>
      <c r="HND268" s="30"/>
      <c r="HNE268" s="30"/>
      <c r="HNF268" s="30"/>
      <c r="HNG268" s="30"/>
      <c r="HNH268" s="30"/>
      <c r="HNI268" s="30"/>
      <c r="HNJ268" s="30"/>
      <c r="HNK268" s="30"/>
      <c r="HNL268" s="30"/>
      <c r="HNM268" s="30"/>
      <c r="HNN268" s="30"/>
      <c r="HNO268" s="30"/>
      <c r="HNP268" s="30"/>
      <c r="HNQ268" s="30"/>
      <c r="HNR268" s="30"/>
      <c r="HNS268" s="30"/>
      <c r="HNT268" s="30"/>
      <c r="HNU268" s="30"/>
      <c r="HNV268" s="30"/>
      <c r="HNW268" s="30"/>
      <c r="HNX268" s="30"/>
      <c r="HNY268" s="30"/>
      <c r="HNZ268" s="30"/>
      <c r="HOA268" s="30"/>
      <c r="HOB268" s="30"/>
      <c r="HOC268" s="30"/>
      <c r="HOD268" s="30"/>
      <c r="HOE268" s="30"/>
      <c r="HOF268" s="30"/>
      <c r="HOG268" s="30"/>
      <c r="HOH268" s="30"/>
      <c r="HOI268" s="30"/>
      <c r="HOJ268" s="30"/>
      <c r="HOK268" s="30"/>
      <c r="HOL268" s="30"/>
      <c r="HOM268" s="30"/>
      <c r="HON268" s="30"/>
      <c r="HOO268" s="30"/>
      <c r="HOP268" s="30"/>
      <c r="HOQ268" s="30"/>
      <c r="HOR268" s="30"/>
      <c r="HOS268" s="30"/>
      <c r="HOT268" s="30"/>
      <c r="HOU268" s="30"/>
      <c r="HOV268" s="30"/>
      <c r="HOW268" s="30"/>
      <c r="HOX268" s="30"/>
      <c r="HOY268" s="30"/>
      <c r="HOZ268" s="30"/>
      <c r="HPA268" s="30"/>
      <c r="HPB268" s="30"/>
      <c r="HPC268" s="30"/>
      <c r="HPD268" s="30"/>
      <c r="HPE268" s="30"/>
      <c r="HPF268" s="30"/>
      <c r="HPG268" s="30"/>
      <c r="HPH268" s="30"/>
      <c r="HPI268" s="30"/>
      <c r="HPJ268" s="30"/>
      <c r="HPK268" s="30"/>
      <c r="HPL268" s="30"/>
      <c r="HPM268" s="30"/>
      <c r="HPN268" s="30"/>
      <c r="HPO268" s="30"/>
      <c r="HPP268" s="30"/>
      <c r="HPQ268" s="30"/>
      <c r="HPR268" s="30"/>
      <c r="HPS268" s="30"/>
      <c r="HPT268" s="30"/>
      <c r="HPU268" s="30"/>
      <c r="HPV268" s="30"/>
      <c r="HPW268" s="30"/>
      <c r="HPX268" s="30"/>
      <c r="HPY268" s="30"/>
      <c r="HPZ268" s="30"/>
      <c r="HQA268" s="30"/>
      <c r="HQB268" s="30"/>
      <c r="HQC268" s="30"/>
      <c r="HQD268" s="30"/>
      <c r="HQE268" s="30"/>
      <c r="HQF268" s="30"/>
      <c r="HQG268" s="30"/>
      <c r="HQH268" s="30"/>
      <c r="HQI268" s="30"/>
      <c r="HQJ268" s="30"/>
      <c r="HQK268" s="30"/>
      <c r="HQL268" s="30"/>
      <c r="HQM268" s="30"/>
      <c r="HQN268" s="30"/>
      <c r="HQO268" s="30"/>
      <c r="HQP268" s="30"/>
      <c r="HQQ268" s="30"/>
      <c r="HQR268" s="30"/>
      <c r="HQS268" s="30"/>
      <c r="HQT268" s="30"/>
      <c r="HQU268" s="30"/>
      <c r="HQV268" s="30"/>
      <c r="HQW268" s="30"/>
      <c r="HQX268" s="30"/>
      <c r="HQY268" s="30"/>
      <c r="HQZ268" s="30"/>
      <c r="HRA268" s="30"/>
      <c r="HRB268" s="30"/>
      <c r="HRC268" s="30"/>
      <c r="HRD268" s="30"/>
      <c r="HRE268" s="30"/>
      <c r="HRF268" s="30"/>
      <c r="HRG268" s="30"/>
      <c r="HRH268" s="30"/>
      <c r="HRI268" s="30"/>
      <c r="HRJ268" s="30"/>
      <c r="HRK268" s="30"/>
      <c r="HRL268" s="30"/>
      <c r="HRM268" s="30"/>
      <c r="HRN268" s="30"/>
      <c r="HRO268" s="30"/>
      <c r="HRP268" s="30"/>
      <c r="HRQ268" s="30"/>
      <c r="HRR268" s="30"/>
      <c r="HRS268" s="30"/>
      <c r="HRT268" s="30"/>
      <c r="HRU268" s="30"/>
      <c r="HRV268" s="30"/>
      <c r="HRW268" s="30"/>
      <c r="HRX268" s="30"/>
      <c r="HRY268" s="30"/>
      <c r="HRZ268" s="30"/>
      <c r="HSA268" s="30"/>
      <c r="HSB268" s="30"/>
      <c r="HSC268" s="30"/>
      <c r="HSD268" s="30"/>
      <c r="HSE268" s="30"/>
      <c r="HSF268" s="30"/>
      <c r="HSG268" s="30"/>
      <c r="HSH268" s="30"/>
      <c r="HSI268" s="30"/>
      <c r="HSJ268" s="30"/>
      <c r="HSK268" s="30"/>
      <c r="HSL268" s="30"/>
      <c r="HSM268" s="30"/>
      <c r="HSN268" s="30"/>
      <c r="HSO268" s="30"/>
      <c r="HSP268" s="30"/>
      <c r="HSQ268" s="30"/>
      <c r="HSR268" s="30"/>
      <c r="HSS268" s="30"/>
      <c r="HST268" s="30"/>
      <c r="HSU268" s="30"/>
      <c r="HSV268" s="30"/>
      <c r="HSW268" s="30"/>
      <c r="HSX268" s="30"/>
      <c r="HSY268" s="30"/>
      <c r="HSZ268" s="30"/>
      <c r="HTA268" s="30"/>
      <c r="HTB268" s="30"/>
      <c r="HTC268" s="30"/>
      <c r="HTD268" s="30"/>
      <c r="HTE268" s="30"/>
      <c r="HTF268" s="30"/>
      <c r="HTG268" s="30"/>
      <c r="HTH268" s="30"/>
      <c r="HTI268" s="30"/>
      <c r="HTJ268" s="30"/>
      <c r="HTK268" s="30"/>
      <c r="HTL268" s="30"/>
      <c r="HTM268" s="30"/>
      <c r="HTN268" s="30"/>
      <c r="HTO268" s="30"/>
      <c r="HTP268" s="30"/>
      <c r="HTQ268" s="30"/>
      <c r="HTR268" s="30"/>
      <c r="HTS268" s="30"/>
      <c r="HTT268" s="30"/>
      <c r="HTU268" s="30"/>
      <c r="HTV268" s="30"/>
      <c r="HTW268" s="30"/>
      <c r="HTX268" s="30"/>
      <c r="HTY268" s="30"/>
      <c r="HTZ268" s="30"/>
      <c r="HUA268" s="30"/>
      <c r="HUB268" s="30"/>
      <c r="HUC268" s="30"/>
      <c r="HUD268" s="30"/>
      <c r="HUE268" s="30"/>
      <c r="HUF268" s="30"/>
      <c r="HUG268" s="30"/>
      <c r="HUH268" s="30"/>
      <c r="HUI268" s="30"/>
      <c r="HUJ268" s="30"/>
      <c r="HUK268" s="30"/>
      <c r="HUL268" s="30"/>
      <c r="HUM268" s="30"/>
      <c r="HUN268" s="30"/>
      <c r="HUO268" s="30"/>
      <c r="HUP268" s="30"/>
      <c r="HUQ268" s="30"/>
      <c r="HUR268" s="30"/>
      <c r="HUS268" s="30"/>
      <c r="HUT268" s="30"/>
      <c r="HUU268" s="30"/>
      <c r="HUV268" s="30"/>
      <c r="HUW268" s="30"/>
      <c r="HUX268" s="30"/>
      <c r="HUY268" s="30"/>
      <c r="HUZ268" s="30"/>
      <c r="HVA268" s="30"/>
      <c r="HVB268" s="30"/>
      <c r="HVC268" s="30"/>
      <c r="HVD268" s="30"/>
      <c r="HVE268" s="30"/>
      <c r="HVF268" s="30"/>
      <c r="HVG268" s="30"/>
      <c r="HVH268" s="30"/>
      <c r="HVI268" s="30"/>
      <c r="HVJ268" s="30"/>
      <c r="HVK268" s="30"/>
      <c r="HVL268" s="30"/>
      <c r="HVM268" s="30"/>
      <c r="HVN268" s="30"/>
      <c r="HVO268" s="30"/>
      <c r="HVP268" s="30"/>
      <c r="HVQ268" s="30"/>
      <c r="HVR268" s="30"/>
      <c r="HVS268" s="30"/>
      <c r="HVT268" s="30"/>
      <c r="HVU268" s="30"/>
      <c r="HVV268" s="30"/>
      <c r="HVW268" s="30"/>
      <c r="HVX268" s="30"/>
      <c r="HVY268" s="30"/>
      <c r="HVZ268" s="30"/>
      <c r="HWA268" s="30"/>
      <c r="HWB268" s="30"/>
      <c r="HWC268" s="30"/>
      <c r="HWD268" s="30"/>
      <c r="HWE268" s="30"/>
      <c r="HWF268" s="30"/>
      <c r="HWG268" s="30"/>
      <c r="HWH268" s="30"/>
      <c r="HWI268" s="30"/>
      <c r="HWJ268" s="30"/>
      <c r="HWK268" s="30"/>
      <c r="HWL268" s="30"/>
      <c r="HWM268" s="30"/>
      <c r="HWN268" s="30"/>
      <c r="HWO268" s="30"/>
      <c r="HWP268" s="30"/>
      <c r="HWQ268" s="30"/>
      <c r="HWR268" s="30"/>
      <c r="HWS268" s="30"/>
      <c r="HWT268" s="30"/>
      <c r="HWU268" s="30"/>
      <c r="HWV268" s="30"/>
      <c r="HWW268" s="30"/>
      <c r="HWX268" s="30"/>
      <c r="HWY268" s="30"/>
      <c r="HWZ268" s="30"/>
      <c r="HXA268" s="30"/>
      <c r="HXB268" s="30"/>
      <c r="HXC268" s="30"/>
      <c r="HXD268" s="30"/>
      <c r="HXE268" s="30"/>
      <c r="HXF268" s="30"/>
      <c r="HXG268" s="30"/>
      <c r="HXH268" s="30"/>
      <c r="HXI268" s="30"/>
      <c r="HXJ268" s="30"/>
      <c r="HXK268" s="30"/>
      <c r="HXL268" s="30"/>
      <c r="HXM268" s="30"/>
      <c r="HXN268" s="30"/>
      <c r="HXO268" s="30"/>
      <c r="HXP268" s="30"/>
      <c r="HXQ268" s="30"/>
      <c r="HXR268" s="30"/>
      <c r="HXS268" s="30"/>
      <c r="HXT268" s="30"/>
      <c r="HXU268" s="30"/>
      <c r="HXV268" s="30"/>
      <c r="HXW268" s="30"/>
      <c r="HXX268" s="30"/>
      <c r="HXY268" s="30"/>
      <c r="HXZ268" s="30"/>
      <c r="HYA268" s="30"/>
      <c r="HYB268" s="30"/>
      <c r="HYC268" s="30"/>
      <c r="HYD268" s="30"/>
      <c r="HYE268" s="30"/>
      <c r="HYF268" s="30"/>
      <c r="HYG268" s="30"/>
      <c r="HYH268" s="30"/>
      <c r="HYI268" s="30"/>
      <c r="HYJ268" s="30"/>
      <c r="HYK268" s="30"/>
      <c r="HYL268" s="30"/>
      <c r="HYM268" s="30"/>
      <c r="HYN268" s="30"/>
      <c r="HYO268" s="30"/>
      <c r="HYP268" s="30"/>
      <c r="HYQ268" s="30"/>
      <c r="HYR268" s="30"/>
      <c r="HYS268" s="30"/>
      <c r="HYT268" s="30"/>
      <c r="HYU268" s="30"/>
      <c r="HYV268" s="30"/>
      <c r="HYW268" s="30"/>
      <c r="HYX268" s="30"/>
      <c r="HYY268" s="30"/>
      <c r="HYZ268" s="30"/>
      <c r="HZA268" s="30"/>
      <c r="HZB268" s="30"/>
      <c r="HZC268" s="30"/>
      <c r="HZD268" s="30"/>
      <c r="HZE268" s="30"/>
      <c r="HZF268" s="30"/>
      <c r="HZG268" s="30"/>
      <c r="HZH268" s="30"/>
      <c r="HZI268" s="30"/>
      <c r="HZJ268" s="30"/>
      <c r="HZK268" s="30"/>
      <c r="HZL268" s="30"/>
      <c r="HZM268" s="30"/>
      <c r="HZN268" s="30"/>
      <c r="HZO268" s="30"/>
      <c r="HZP268" s="30"/>
      <c r="HZQ268" s="30"/>
      <c r="HZR268" s="30"/>
      <c r="HZS268" s="30"/>
      <c r="HZT268" s="30"/>
      <c r="HZU268" s="30"/>
      <c r="HZV268" s="30"/>
      <c r="HZW268" s="30"/>
      <c r="HZX268" s="30"/>
      <c r="HZY268" s="30"/>
      <c r="HZZ268" s="30"/>
      <c r="IAA268" s="30"/>
      <c r="IAB268" s="30"/>
      <c r="IAC268" s="30"/>
      <c r="IAD268" s="30"/>
      <c r="IAE268" s="30"/>
      <c r="IAF268" s="30"/>
      <c r="IAG268" s="30"/>
      <c r="IAH268" s="30"/>
      <c r="IAI268" s="30"/>
      <c r="IAJ268" s="30"/>
      <c r="IAK268" s="30"/>
      <c r="IAL268" s="30"/>
      <c r="IAM268" s="30"/>
      <c r="IAN268" s="30"/>
      <c r="IAO268" s="30"/>
      <c r="IAP268" s="30"/>
      <c r="IAQ268" s="30"/>
      <c r="IAR268" s="30"/>
      <c r="IAS268" s="30"/>
      <c r="IAT268" s="30"/>
      <c r="IAU268" s="30"/>
      <c r="IAV268" s="30"/>
      <c r="IAW268" s="30"/>
      <c r="IAX268" s="30"/>
      <c r="IAY268" s="30"/>
      <c r="IAZ268" s="30"/>
      <c r="IBA268" s="30"/>
      <c r="IBB268" s="30"/>
      <c r="IBC268" s="30"/>
      <c r="IBD268" s="30"/>
      <c r="IBE268" s="30"/>
      <c r="IBF268" s="30"/>
      <c r="IBG268" s="30"/>
      <c r="IBH268" s="30"/>
      <c r="IBI268" s="30"/>
      <c r="IBJ268" s="30"/>
      <c r="IBK268" s="30"/>
      <c r="IBL268" s="30"/>
      <c r="IBM268" s="30"/>
      <c r="IBN268" s="30"/>
      <c r="IBO268" s="30"/>
      <c r="IBP268" s="30"/>
      <c r="IBQ268" s="30"/>
      <c r="IBR268" s="30"/>
      <c r="IBS268" s="30"/>
      <c r="IBT268" s="30"/>
      <c r="IBU268" s="30"/>
      <c r="IBV268" s="30"/>
      <c r="IBW268" s="30"/>
      <c r="IBX268" s="30"/>
      <c r="IBY268" s="30"/>
      <c r="IBZ268" s="30"/>
      <c r="ICA268" s="30"/>
      <c r="ICB268" s="30"/>
      <c r="ICC268" s="30"/>
      <c r="ICD268" s="30"/>
      <c r="ICE268" s="30"/>
      <c r="ICF268" s="30"/>
      <c r="ICG268" s="30"/>
      <c r="ICH268" s="30"/>
      <c r="ICI268" s="30"/>
      <c r="ICJ268" s="30"/>
      <c r="ICK268" s="30"/>
      <c r="ICL268" s="30"/>
      <c r="ICM268" s="30"/>
      <c r="ICN268" s="30"/>
      <c r="ICO268" s="30"/>
      <c r="ICP268" s="30"/>
      <c r="ICQ268" s="30"/>
      <c r="ICR268" s="30"/>
      <c r="ICS268" s="30"/>
      <c r="ICT268" s="30"/>
      <c r="ICU268" s="30"/>
      <c r="ICV268" s="30"/>
      <c r="ICW268" s="30"/>
      <c r="ICX268" s="30"/>
      <c r="ICY268" s="30"/>
      <c r="ICZ268" s="30"/>
      <c r="IDA268" s="30"/>
      <c r="IDB268" s="30"/>
      <c r="IDC268" s="30"/>
      <c r="IDD268" s="30"/>
      <c r="IDE268" s="30"/>
      <c r="IDF268" s="30"/>
      <c r="IDG268" s="30"/>
      <c r="IDH268" s="30"/>
      <c r="IDI268" s="30"/>
      <c r="IDJ268" s="30"/>
      <c r="IDK268" s="30"/>
      <c r="IDL268" s="30"/>
      <c r="IDM268" s="30"/>
      <c r="IDN268" s="30"/>
      <c r="IDO268" s="30"/>
      <c r="IDP268" s="30"/>
      <c r="IDQ268" s="30"/>
      <c r="IDR268" s="30"/>
      <c r="IDS268" s="30"/>
      <c r="IDT268" s="30"/>
      <c r="IDU268" s="30"/>
      <c r="IDV268" s="30"/>
      <c r="IDW268" s="30"/>
      <c r="IDX268" s="30"/>
      <c r="IDY268" s="30"/>
      <c r="IDZ268" s="30"/>
      <c r="IEA268" s="30"/>
      <c r="IEB268" s="30"/>
      <c r="IEC268" s="30"/>
      <c r="IED268" s="30"/>
      <c r="IEE268" s="30"/>
      <c r="IEF268" s="30"/>
      <c r="IEG268" s="30"/>
      <c r="IEH268" s="30"/>
      <c r="IEI268" s="30"/>
      <c r="IEJ268" s="30"/>
      <c r="IEK268" s="30"/>
      <c r="IEL268" s="30"/>
      <c r="IEM268" s="30"/>
      <c r="IEN268" s="30"/>
      <c r="IEO268" s="30"/>
      <c r="IEP268" s="30"/>
      <c r="IEQ268" s="30"/>
      <c r="IER268" s="30"/>
      <c r="IES268" s="30"/>
      <c r="IET268" s="30"/>
      <c r="IEU268" s="30"/>
      <c r="IEV268" s="30"/>
      <c r="IEW268" s="30"/>
      <c r="IEX268" s="30"/>
      <c r="IEY268" s="30"/>
      <c r="IEZ268" s="30"/>
      <c r="IFA268" s="30"/>
      <c r="IFB268" s="30"/>
      <c r="IFC268" s="30"/>
      <c r="IFD268" s="30"/>
      <c r="IFE268" s="30"/>
      <c r="IFF268" s="30"/>
      <c r="IFG268" s="30"/>
      <c r="IFH268" s="30"/>
      <c r="IFI268" s="30"/>
      <c r="IFJ268" s="30"/>
      <c r="IFK268" s="30"/>
      <c r="IFL268" s="30"/>
      <c r="IFM268" s="30"/>
      <c r="IFN268" s="30"/>
      <c r="IFO268" s="30"/>
      <c r="IFP268" s="30"/>
      <c r="IFQ268" s="30"/>
      <c r="IFR268" s="30"/>
      <c r="IFS268" s="30"/>
      <c r="IFT268" s="30"/>
      <c r="IFU268" s="30"/>
      <c r="IFV268" s="30"/>
      <c r="IFW268" s="30"/>
      <c r="IFX268" s="30"/>
      <c r="IFY268" s="30"/>
      <c r="IFZ268" s="30"/>
      <c r="IGA268" s="30"/>
      <c r="IGB268" s="30"/>
      <c r="IGC268" s="30"/>
      <c r="IGD268" s="30"/>
      <c r="IGE268" s="30"/>
      <c r="IGF268" s="30"/>
      <c r="IGG268" s="30"/>
      <c r="IGH268" s="30"/>
      <c r="IGI268" s="30"/>
      <c r="IGJ268" s="30"/>
      <c r="IGK268" s="30"/>
      <c r="IGL268" s="30"/>
      <c r="IGM268" s="30"/>
      <c r="IGN268" s="30"/>
      <c r="IGO268" s="30"/>
      <c r="IGP268" s="30"/>
      <c r="IGQ268" s="30"/>
      <c r="IGR268" s="30"/>
      <c r="IGS268" s="30"/>
      <c r="IGT268" s="30"/>
      <c r="IGU268" s="30"/>
      <c r="IGV268" s="30"/>
      <c r="IGW268" s="30"/>
      <c r="IGX268" s="30"/>
      <c r="IGY268" s="30"/>
      <c r="IGZ268" s="30"/>
      <c r="IHA268" s="30"/>
      <c r="IHB268" s="30"/>
      <c r="IHC268" s="30"/>
      <c r="IHD268" s="30"/>
      <c r="IHE268" s="30"/>
      <c r="IHF268" s="30"/>
      <c r="IHG268" s="30"/>
      <c r="IHH268" s="30"/>
      <c r="IHI268" s="30"/>
      <c r="IHJ268" s="30"/>
      <c r="IHK268" s="30"/>
      <c r="IHL268" s="30"/>
      <c r="IHM268" s="30"/>
      <c r="IHN268" s="30"/>
      <c r="IHO268" s="30"/>
      <c r="IHP268" s="30"/>
      <c r="IHQ268" s="30"/>
      <c r="IHR268" s="30"/>
      <c r="IHS268" s="30"/>
      <c r="IHT268" s="30"/>
      <c r="IHU268" s="30"/>
      <c r="IHV268" s="30"/>
      <c r="IHW268" s="30"/>
      <c r="IHX268" s="30"/>
      <c r="IHY268" s="30"/>
      <c r="IHZ268" s="30"/>
      <c r="IIA268" s="30"/>
      <c r="IIB268" s="30"/>
      <c r="IIC268" s="30"/>
      <c r="IID268" s="30"/>
      <c r="IIE268" s="30"/>
      <c r="IIF268" s="30"/>
      <c r="IIG268" s="30"/>
      <c r="IIH268" s="30"/>
      <c r="III268" s="30"/>
      <c r="IIJ268" s="30"/>
      <c r="IIK268" s="30"/>
      <c r="IIL268" s="30"/>
      <c r="IIM268" s="30"/>
      <c r="IIN268" s="30"/>
      <c r="IIO268" s="30"/>
      <c r="IIP268" s="30"/>
      <c r="IIQ268" s="30"/>
      <c r="IIR268" s="30"/>
      <c r="IIS268" s="30"/>
      <c r="IIT268" s="30"/>
      <c r="IIU268" s="30"/>
      <c r="IIV268" s="30"/>
      <c r="IIW268" s="30"/>
      <c r="IIX268" s="30"/>
      <c r="IIY268" s="30"/>
      <c r="IIZ268" s="30"/>
      <c r="IJA268" s="30"/>
      <c r="IJB268" s="30"/>
      <c r="IJC268" s="30"/>
      <c r="IJD268" s="30"/>
      <c r="IJE268" s="30"/>
      <c r="IJF268" s="30"/>
      <c r="IJG268" s="30"/>
      <c r="IJH268" s="30"/>
      <c r="IJI268" s="30"/>
      <c r="IJJ268" s="30"/>
      <c r="IJK268" s="30"/>
      <c r="IJL268" s="30"/>
      <c r="IJM268" s="30"/>
      <c r="IJN268" s="30"/>
      <c r="IJO268" s="30"/>
      <c r="IJP268" s="30"/>
      <c r="IJQ268" s="30"/>
      <c r="IJR268" s="30"/>
      <c r="IJS268" s="30"/>
      <c r="IJT268" s="30"/>
      <c r="IJU268" s="30"/>
      <c r="IJV268" s="30"/>
      <c r="IJW268" s="30"/>
      <c r="IJX268" s="30"/>
      <c r="IJY268" s="30"/>
      <c r="IJZ268" s="30"/>
      <c r="IKA268" s="30"/>
      <c r="IKB268" s="30"/>
      <c r="IKC268" s="30"/>
      <c r="IKD268" s="30"/>
      <c r="IKE268" s="30"/>
      <c r="IKF268" s="30"/>
      <c r="IKG268" s="30"/>
      <c r="IKH268" s="30"/>
      <c r="IKI268" s="30"/>
      <c r="IKJ268" s="30"/>
      <c r="IKK268" s="30"/>
      <c r="IKL268" s="30"/>
      <c r="IKM268" s="30"/>
      <c r="IKN268" s="30"/>
      <c r="IKO268" s="30"/>
      <c r="IKP268" s="30"/>
      <c r="IKQ268" s="30"/>
      <c r="IKR268" s="30"/>
      <c r="IKS268" s="30"/>
      <c r="IKT268" s="30"/>
      <c r="IKU268" s="30"/>
      <c r="IKV268" s="30"/>
      <c r="IKW268" s="30"/>
      <c r="IKX268" s="30"/>
      <c r="IKY268" s="30"/>
      <c r="IKZ268" s="30"/>
      <c r="ILA268" s="30"/>
      <c r="ILB268" s="30"/>
      <c r="ILC268" s="30"/>
      <c r="ILD268" s="30"/>
      <c r="ILE268" s="30"/>
      <c r="ILF268" s="30"/>
      <c r="ILG268" s="30"/>
      <c r="ILH268" s="30"/>
      <c r="ILI268" s="30"/>
      <c r="ILJ268" s="30"/>
      <c r="ILK268" s="30"/>
      <c r="ILL268" s="30"/>
      <c r="ILM268" s="30"/>
      <c r="ILN268" s="30"/>
      <c r="ILO268" s="30"/>
      <c r="ILP268" s="30"/>
      <c r="ILQ268" s="30"/>
      <c r="ILR268" s="30"/>
      <c r="ILS268" s="30"/>
      <c r="ILT268" s="30"/>
      <c r="ILU268" s="30"/>
      <c r="ILV268" s="30"/>
      <c r="ILW268" s="30"/>
      <c r="ILX268" s="30"/>
      <c r="ILY268" s="30"/>
      <c r="ILZ268" s="30"/>
      <c r="IMA268" s="30"/>
      <c r="IMB268" s="30"/>
      <c r="IMC268" s="30"/>
      <c r="IMD268" s="30"/>
      <c r="IME268" s="30"/>
      <c r="IMF268" s="30"/>
      <c r="IMG268" s="30"/>
      <c r="IMH268" s="30"/>
      <c r="IMI268" s="30"/>
      <c r="IMJ268" s="30"/>
      <c r="IMK268" s="30"/>
      <c r="IML268" s="30"/>
      <c r="IMM268" s="30"/>
      <c r="IMN268" s="30"/>
      <c r="IMO268" s="30"/>
      <c r="IMP268" s="30"/>
      <c r="IMQ268" s="30"/>
      <c r="IMR268" s="30"/>
      <c r="IMS268" s="30"/>
      <c r="IMT268" s="30"/>
      <c r="IMU268" s="30"/>
      <c r="IMV268" s="30"/>
      <c r="IMW268" s="30"/>
      <c r="IMX268" s="30"/>
      <c r="IMY268" s="30"/>
      <c r="IMZ268" s="30"/>
      <c r="INA268" s="30"/>
      <c r="INB268" s="30"/>
      <c r="INC268" s="30"/>
      <c r="IND268" s="30"/>
      <c r="INE268" s="30"/>
      <c r="INF268" s="30"/>
      <c r="ING268" s="30"/>
      <c r="INH268" s="30"/>
      <c r="INI268" s="30"/>
      <c r="INJ268" s="30"/>
      <c r="INK268" s="30"/>
      <c r="INL268" s="30"/>
      <c r="INM268" s="30"/>
      <c r="INN268" s="30"/>
      <c r="INO268" s="30"/>
      <c r="INP268" s="30"/>
      <c r="INQ268" s="30"/>
      <c r="INR268" s="30"/>
      <c r="INS268" s="30"/>
      <c r="INT268" s="30"/>
      <c r="INU268" s="30"/>
      <c r="INV268" s="30"/>
      <c r="INW268" s="30"/>
      <c r="INX268" s="30"/>
      <c r="INY268" s="30"/>
      <c r="INZ268" s="30"/>
      <c r="IOA268" s="30"/>
      <c r="IOB268" s="30"/>
      <c r="IOC268" s="30"/>
      <c r="IOD268" s="30"/>
      <c r="IOE268" s="30"/>
      <c r="IOF268" s="30"/>
      <c r="IOG268" s="30"/>
      <c r="IOH268" s="30"/>
      <c r="IOI268" s="30"/>
      <c r="IOJ268" s="30"/>
      <c r="IOK268" s="30"/>
      <c r="IOL268" s="30"/>
      <c r="IOM268" s="30"/>
      <c r="ION268" s="30"/>
      <c r="IOO268" s="30"/>
      <c r="IOP268" s="30"/>
      <c r="IOQ268" s="30"/>
      <c r="IOR268" s="30"/>
      <c r="IOS268" s="30"/>
      <c r="IOT268" s="30"/>
      <c r="IOU268" s="30"/>
      <c r="IOV268" s="30"/>
      <c r="IOW268" s="30"/>
      <c r="IOX268" s="30"/>
      <c r="IOY268" s="30"/>
      <c r="IOZ268" s="30"/>
      <c r="IPA268" s="30"/>
      <c r="IPB268" s="30"/>
      <c r="IPC268" s="30"/>
      <c r="IPD268" s="30"/>
      <c r="IPE268" s="30"/>
      <c r="IPF268" s="30"/>
      <c r="IPG268" s="30"/>
      <c r="IPH268" s="30"/>
      <c r="IPI268" s="30"/>
      <c r="IPJ268" s="30"/>
      <c r="IPK268" s="30"/>
      <c r="IPL268" s="30"/>
      <c r="IPM268" s="30"/>
      <c r="IPN268" s="30"/>
      <c r="IPO268" s="30"/>
      <c r="IPP268" s="30"/>
      <c r="IPQ268" s="30"/>
      <c r="IPR268" s="30"/>
      <c r="IPS268" s="30"/>
      <c r="IPT268" s="30"/>
      <c r="IPU268" s="30"/>
      <c r="IPV268" s="30"/>
      <c r="IPW268" s="30"/>
      <c r="IPX268" s="30"/>
      <c r="IPY268" s="30"/>
      <c r="IPZ268" s="30"/>
      <c r="IQA268" s="30"/>
      <c r="IQB268" s="30"/>
      <c r="IQC268" s="30"/>
      <c r="IQD268" s="30"/>
      <c r="IQE268" s="30"/>
      <c r="IQF268" s="30"/>
      <c r="IQG268" s="30"/>
      <c r="IQH268" s="30"/>
      <c r="IQI268" s="30"/>
      <c r="IQJ268" s="30"/>
      <c r="IQK268" s="30"/>
      <c r="IQL268" s="30"/>
      <c r="IQM268" s="30"/>
      <c r="IQN268" s="30"/>
      <c r="IQO268" s="30"/>
      <c r="IQP268" s="30"/>
      <c r="IQQ268" s="30"/>
      <c r="IQR268" s="30"/>
      <c r="IQS268" s="30"/>
      <c r="IQT268" s="30"/>
      <c r="IQU268" s="30"/>
      <c r="IQV268" s="30"/>
      <c r="IQW268" s="30"/>
      <c r="IQX268" s="30"/>
      <c r="IQY268" s="30"/>
      <c r="IQZ268" s="30"/>
      <c r="IRA268" s="30"/>
      <c r="IRB268" s="30"/>
      <c r="IRC268" s="30"/>
      <c r="IRD268" s="30"/>
      <c r="IRE268" s="30"/>
      <c r="IRF268" s="30"/>
      <c r="IRG268" s="30"/>
      <c r="IRH268" s="30"/>
      <c r="IRI268" s="30"/>
      <c r="IRJ268" s="30"/>
      <c r="IRK268" s="30"/>
      <c r="IRL268" s="30"/>
      <c r="IRM268" s="30"/>
      <c r="IRN268" s="30"/>
      <c r="IRO268" s="30"/>
      <c r="IRP268" s="30"/>
      <c r="IRQ268" s="30"/>
      <c r="IRR268" s="30"/>
      <c r="IRS268" s="30"/>
      <c r="IRT268" s="30"/>
      <c r="IRU268" s="30"/>
      <c r="IRV268" s="30"/>
      <c r="IRW268" s="30"/>
      <c r="IRX268" s="30"/>
      <c r="IRY268" s="30"/>
      <c r="IRZ268" s="30"/>
      <c r="ISA268" s="30"/>
      <c r="ISB268" s="30"/>
      <c r="ISC268" s="30"/>
      <c r="ISD268" s="30"/>
      <c r="ISE268" s="30"/>
      <c r="ISF268" s="30"/>
      <c r="ISG268" s="30"/>
      <c r="ISH268" s="30"/>
      <c r="ISI268" s="30"/>
      <c r="ISJ268" s="30"/>
      <c r="ISK268" s="30"/>
      <c r="ISL268" s="30"/>
      <c r="ISM268" s="30"/>
      <c r="ISN268" s="30"/>
      <c r="ISO268" s="30"/>
      <c r="ISP268" s="30"/>
      <c r="ISQ268" s="30"/>
      <c r="ISR268" s="30"/>
      <c r="ISS268" s="30"/>
      <c r="IST268" s="30"/>
      <c r="ISU268" s="30"/>
      <c r="ISV268" s="30"/>
      <c r="ISW268" s="30"/>
      <c r="ISX268" s="30"/>
      <c r="ISY268" s="30"/>
      <c r="ISZ268" s="30"/>
      <c r="ITA268" s="30"/>
      <c r="ITB268" s="30"/>
      <c r="ITC268" s="30"/>
      <c r="ITD268" s="30"/>
      <c r="ITE268" s="30"/>
      <c r="ITF268" s="30"/>
      <c r="ITG268" s="30"/>
      <c r="ITH268" s="30"/>
      <c r="ITI268" s="30"/>
      <c r="ITJ268" s="30"/>
      <c r="ITK268" s="30"/>
      <c r="ITL268" s="30"/>
      <c r="ITM268" s="30"/>
      <c r="ITN268" s="30"/>
      <c r="ITO268" s="30"/>
      <c r="ITP268" s="30"/>
      <c r="ITQ268" s="30"/>
      <c r="ITR268" s="30"/>
      <c r="ITS268" s="30"/>
      <c r="ITT268" s="30"/>
      <c r="ITU268" s="30"/>
      <c r="ITV268" s="30"/>
      <c r="ITW268" s="30"/>
      <c r="ITX268" s="30"/>
      <c r="ITY268" s="30"/>
      <c r="ITZ268" s="30"/>
      <c r="IUA268" s="30"/>
      <c r="IUB268" s="30"/>
      <c r="IUC268" s="30"/>
      <c r="IUD268" s="30"/>
      <c r="IUE268" s="30"/>
      <c r="IUF268" s="30"/>
      <c r="IUG268" s="30"/>
      <c r="IUH268" s="30"/>
      <c r="IUI268" s="30"/>
      <c r="IUJ268" s="30"/>
      <c r="IUK268" s="30"/>
      <c r="IUL268" s="30"/>
      <c r="IUM268" s="30"/>
      <c r="IUN268" s="30"/>
      <c r="IUO268" s="30"/>
      <c r="IUP268" s="30"/>
      <c r="IUQ268" s="30"/>
      <c r="IUR268" s="30"/>
      <c r="IUS268" s="30"/>
      <c r="IUT268" s="30"/>
      <c r="IUU268" s="30"/>
      <c r="IUV268" s="30"/>
      <c r="IUW268" s="30"/>
      <c r="IUX268" s="30"/>
      <c r="IUY268" s="30"/>
      <c r="IUZ268" s="30"/>
      <c r="IVA268" s="30"/>
      <c r="IVB268" s="30"/>
      <c r="IVC268" s="30"/>
      <c r="IVD268" s="30"/>
      <c r="IVE268" s="30"/>
      <c r="IVF268" s="30"/>
      <c r="IVG268" s="30"/>
      <c r="IVH268" s="30"/>
      <c r="IVI268" s="30"/>
      <c r="IVJ268" s="30"/>
      <c r="IVK268" s="30"/>
      <c r="IVL268" s="30"/>
      <c r="IVM268" s="30"/>
      <c r="IVN268" s="30"/>
      <c r="IVO268" s="30"/>
      <c r="IVP268" s="30"/>
      <c r="IVQ268" s="30"/>
      <c r="IVR268" s="30"/>
      <c r="IVS268" s="30"/>
      <c r="IVT268" s="30"/>
      <c r="IVU268" s="30"/>
      <c r="IVV268" s="30"/>
      <c r="IVW268" s="30"/>
      <c r="IVX268" s="30"/>
      <c r="IVY268" s="30"/>
      <c r="IVZ268" s="30"/>
      <c r="IWA268" s="30"/>
      <c r="IWB268" s="30"/>
      <c r="IWC268" s="30"/>
      <c r="IWD268" s="30"/>
      <c r="IWE268" s="30"/>
      <c r="IWF268" s="30"/>
      <c r="IWG268" s="30"/>
      <c r="IWH268" s="30"/>
      <c r="IWI268" s="30"/>
      <c r="IWJ268" s="30"/>
      <c r="IWK268" s="30"/>
      <c r="IWL268" s="30"/>
      <c r="IWM268" s="30"/>
      <c r="IWN268" s="30"/>
      <c r="IWO268" s="30"/>
      <c r="IWP268" s="30"/>
      <c r="IWQ268" s="30"/>
      <c r="IWR268" s="30"/>
      <c r="IWS268" s="30"/>
      <c r="IWT268" s="30"/>
      <c r="IWU268" s="30"/>
      <c r="IWV268" s="30"/>
      <c r="IWW268" s="30"/>
      <c r="IWX268" s="30"/>
      <c r="IWY268" s="30"/>
      <c r="IWZ268" s="30"/>
      <c r="IXA268" s="30"/>
      <c r="IXB268" s="30"/>
      <c r="IXC268" s="30"/>
      <c r="IXD268" s="30"/>
      <c r="IXE268" s="30"/>
      <c r="IXF268" s="30"/>
      <c r="IXG268" s="30"/>
      <c r="IXH268" s="30"/>
      <c r="IXI268" s="30"/>
      <c r="IXJ268" s="30"/>
      <c r="IXK268" s="30"/>
      <c r="IXL268" s="30"/>
      <c r="IXM268" s="30"/>
      <c r="IXN268" s="30"/>
      <c r="IXO268" s="30"/>
      <c r="IXP268" s="30"/>
      <c r="IXQ268" s="30"/>
      <c r="IXR268" s="30"/>
      <c r="IXS268" s="30"/>
      <c r="IXT268" s="30"/>
      <c r="IXU268" s="30"/>
      <c r="IXV268" s="30"/>
      <c r="IXW268" s="30"/>
      <c r="IXX268" s="30"/>
      <c r="IXY268" s="30"/>
      <c r="IXZ268" s="30"/>
      <c r="IYA268" s="30"/>
      <c r="IYB268" s="30"/>
      <c r="IYC268" s="30"/>
      <c r="IYD268" s="30"/>
      <c r="IYE268" s="30"/>
      <c r="IYF268" s="30"/>
      <c r="IYG268" s="30"/>
      <c r="IYH268" s="30"/>
      <c r="IYI268" s="30"/>
      <c r="IYJ268" s="30"/>
      <c r="IYK268" s="30"/>
      <c r="IYL268" s="30"/>
      <c r="IYM268" s="30"/>
      <c r="IYN268" s="30"/>
      <c r="IYO268" s="30"/>
      <c r="IYP268" s="30"/>
      <c r="IYQ268" s="30"/>
      <c r="IYR268" s="30"/>
      <c r="IYS268" s="30"/>
      <c r="IYT268" s="30"/>
      <c r="IYU268" s="30"/>
      <c r="IYV268" s="30"/>
      <c r="IYW268" s="30"/>
      <c r="IYX268" s="30"/>
      <c r="IYY268" s="30"/>
      <c r="IYZ268" s="30"/>
      <c r="IZA268" s="30"/>
      <c r="IZB268" s="30"/>
      <c r="IZC268" s="30"/>
      <c r="IZD268" s="30"/>
      <c r="IZE268" s="30"/>
      <c r="IZF268" s="30"/>
      <c r="IZG268" s="30"/>
      <c r="IZH268" s="30"/>
      <c r="IZI268" s="30"/>
      <c r="IZJ268" s="30"/>
      <c r="IZK268" s="30"/>
      <c r="IZL268" s="30"/>
      <c r="IZM268" s="30"/>
      <c r="IZN268" s="30"/>
      <c r="IZO268" s="30"/>
      <c r="IZP268" s="30"/>
      <c r="IZQ268" s="30"/>
      <c r="IZR268" s="30"/>
      <c r="IZS268" s="30"/>
      <c r="IZT268" s="30"/>
      <c r="IZU268" s="30"/>
      <c r="IZV268" s="30"/>
      <c r="IZW268" s="30"/>
      <c r="IZX268" s="30"/>
      <c r="IZY268" s="30"/>
      <c r="IZZ268" s="30"/>
      <c r="JAA268" s="30"/>
      <c r="JAB268" s="30"/>
      <c r="JAC268" s="30"/>
      <c r="JAD268" s="30"/>
      <c r="JAE268" s="30"/>
      <c r="JAF268" s="30"/>
      <c r="JAG268" s="30"/>
      <c r="JAH268" s="30"/>
      <c r="JAI268" s="30"/>
      <c r="JAJ268" s="30"/>
      <c r="JAK268" s="30"/>
      <c r="JAL268" s="30"/>
      <c r="JAM268" s="30"/>
      <c r="JAN268" s="30"/>
      <c r="JAO268" s="30"/>
      <c r="JAP268" s="30"/>
      <c r="JAQ268" s="30"/>
      <c r="JAR268" s="30"/>
      <c r="JAS268" s="30"/>
      <c r="JAT268" s="30"/>
      <c r="JAU268" s="30"/>
      <c r="JAV268" s="30"/>
      <c r="JAW268" s="30"/>
      <c r="JAX268" s="30"/>
      <c r="JAY268" s="30"/>
      <c r="JAZ268" s="30"/>
      <c r="JBA268" s="30"/>
      <c r="JBB268" s="30"/>
      <c r="JBC268" s="30"/>
      <c r="JBD268" s="30"/>
      <c r="JBE268" s="30"/>
      <c r="JBF268" s="30"/>
      <c r="JBG268" s="30"/>
      <c r="JBH268" s="30"/>
      <c r="JBI268" s="30"/>
      <c r="JBJ268" s="30"/>
      <c r="JBK268" s="30"/>
      <c r="JBL268" s="30"/>
      <c r="JBM268" s="30"/>
      <c r="JBN268" s="30"/>
      <c r="JBO268" s="30"/>
      <c r="JBP268" s="30"/>
      <c r="JBQ268" s="30"/>
      <c r="JBR268" s="30"/>
      <c r="JBS268" s="30"/>
      <c r="JBT268" s="30"/>
      <c r="JBU268" s="30"/>
      <c r="JBV268" s="30"/>
      <c r="JBW268" s="30"/>
      <c r="JBX268" s="30"/>
      <c r="JBY268" s="30"/>
      <c r="JBZ268" s="30"/>
      <c r="JCA268" s="30"/>
      <c r="JCB268" s="30"/>
      <c r="JCC268" s="30"/>
      <c r="JCD268" s="30"/>
      <c r="JCE268" s="30"/>
      <c r="JCF268" s="30"/>
      <c r="JCG268" s="30"/>
      <c r="JCH268" s="30"/>
      <c r="JCI268" s="30"/>
      <c r="JCJ268" s="30"/>
      <c r="JCK268" s="30"/>
      <c r="JCL268" s="30"/>
      <c r="JCM268" s="30"/>
      <c r="JCN268" s="30"/>
      <c r="JCO268" s="30"/>
      <c r="JCP268" s="30"/>
      <c r="JCQ268" s="30"/>
      <c r="JCR268" s="30"/>
      <c r="JCS268" s="30"/>
      <c r="JCT268" s="30"/>
      <c r="JCU268" s="30"/>
      <c r="JCV268" s="30"/>
      <c r="JCW268" s="30"/>
      <c r="JCX268" s="30"/>
      <c r="JCY268" s="30"/>
      <c r="JCZ268" s="30"/>
      <c r="JDA268" s="30"/>
      <c r="JDB268" s="30"/>
      <c r="JDC268" s="30"/>
      <c r="JDD268" s="30"/>
      <c r="JDE268" s="30"/>
      <c r="JDF268" s="30"/>
      <c r="JDG268" s="30"/>
      <c r="JDH268" s="30"/>
      <c r="JDI268" s="30"/>
      <c r="JDJ268" s="30"/>
      <c r="JDK268" s="30"/>
      <c r="JDL268" s="30"/>
      <c r="JDM268" s="30"/>
      <c r="JDN268" s="30"/>
      <c r="JDO268" s="30"/>
      <c r="JDP268" s="30"/>
      <c r="JDQ268" s="30"/>
      <c r="JDR268" s="30"/>
      <c r="JDS268" s="30"/>
      <c r="JDT268" s="30"/>
      <c r="JDU268" s="30"/>
      <c r="JDV268" s="30"/>
      <c r="JDW268" s="30"/>
      <c r="JDX268" s="30"/>
      <c r="JDY268" s="30"/>
      <c r="JDZ268" s="30"/>
      <c r="JEA268" s="30"/>
      <c r="JEB268" s="30"/>
      <c r="JEC268" s="30"/>
      <c r="JED268" s="30"/>
      <c r="JEE268" s="30"/>
      <c r="JEF268" s="30"/>
      <c r="JEG268" s="30"/>
      <c r="JEH268" s="30"/>
      <c r="JEI268" s="30"/>
      <c r="JEJ268" s="30"/>
      <c r="JEK268" s="30"/>
      <c r="JEL268" s="30"/>
      <c r="JEM268" s="30"/>
      <c r="JEN268" s="30"/>
      <c r="JEO268" s="30"/>
      <c r="JEP268" s="30"/>
      <c r="JEQ268" s="30"/>
      <c r="JER268" s="30"/>
      <c r="JES268" s="30"/>
      <c r="JET268" s="30"/>
      <c r="JEU268" s="30"/>
      <c r="JEV268" s="30"/>
      <c r="JEW268" s="30"/>
      <c r="JEX268" s="30"/>
      <c r="JEY268" s="30"/>
      <c r="JEZ268" s="30"/>
      <c r="JFA268" s="30"/>
      <c r="JFB268" s="30"/>
      <c r="JFC268" s="30"/>
      <c r="JFD268" s="30"/>
      <c r="JFE268" s="30"/>
      <c r="JFF268" s="30"/>
      <c r="JFG268" s="30"/>
      <c r="JFH268" s="30"/>
      <c r="JFI268" s="30"/>
      <c r="JFJ268" s="30"/>
      <c r="JFK268" s="30"/>
      <c r="JFL268" s="30"/>
      <c r="JFM268" s="30"/>
      <c r="JFN268" s="30"/>
      <c r="JFO268" s="30"/>
      <c r="JFP268" s="30"/>
      <c r="JFQ268" s="30"/>
      <c r="JFR268" s="30"/>
      <c r="JFS268" s="30"/>
      <c r="JFT268" s="30"/>
      <c r="JFU268" s="30"/>
      <c r="JFV268" s="30"/>
      <c r="JFW268" s="30"/>
      <c r="JFX268" s="30"/>
      <c r="JFY268" s="30"/>
      <c r="JFZ268" s="30"/>
      <c r="JGA268" s="30"/>
      <c r="JGB268" s="30"/>
      <c r="JGC268" s="30"/>
      <c r="JGD268" s="30"/>
      <c r="JGE268" s="30"/>
      <c r="JGF268" s="30"/>
      <c r="JGG268" s="30"/>
      <c r="JGH268" s="30"/>
      <c r="JGI268" s="30"/>
      <c r="JGJ268" s="30"/>
      <c r="JGK268" s="30"/>
      <c r="JGL268" s="30"/>
      <c r="JGM268" s="30"/>
      <c r="JGN268" s="30"/>
      <c r="JGO268" s="30"/>
      <c r="JGP268" s="30"/>
      <c r="JGQ268" s="30"/>
      <c r="JGR268" s="30"/>
      <c r="JGS268" s="30"/>
      <c r="JGT268" s="30"/>
      <c r="JGU268" s="30"/>
      <c r="JGV268" s="30"/>
      <c r="JGW268" s="30"/>
      <c r="JGX268" s="30"/>
      <c r="JGY268" s="30"/>
      <c r="JGZ268" s="30"/>
      <c r="JHA268" s="30"/>
      <c r="JHB268" s="30"/>
      <c r="JHC268" s="30"/>
      <c r="JHD268" s="30"/>
      <c r="JHE268" s="30"/>
      <c r="JHF268" s="30"/>
      <c r="JHG268" s="30"/>
      <c r="JHH268" s="30"/>
      <c r="JHI268" s="30"/>
      <c r="JHJ268" s="30"/>
      <c r="JHK268" s="30"/>
      <c r="JHL268" s="30"/>
      <c r="JHM268" s="30"/>
      <c r="JHN268" s="30"/>
      <c r="JHO268" s="30"/>
      <c r="JHP268" s="30"/>
      <c r="JHQ268" s="30"/>
      <c r="JHR268" s="30"/>
      <c r="JHS268" s="30"/>
      <c r="JHT268" s="30"/>
      <c r="JHU268" s="30"/>
      <c r="JHV268" s="30"/>
      <c r="JHW268" s="30"/>
      <c r="JHX268" s="30"/>
      <c r="JHY268" s="30"/>
      <c r="JHZ268" s="30"/>
      <c r="JIA268" s="30"/>
      <c r="JIB268" s="30"/>
      <c r="JIC268" s="30"/>
      <c r="JID268" s="30"/>
      <c r="JIE268" s="30"/>
      <c r="JIF268" s="30"/>
      <c r="JIG268" s="30"/>
      <c r="JIH268" s="30"/>
      <c r="JII268" s="30"/>
      <c r="JIJ268" s="30"/>
      <c r="JIK268" s="30"/>
      <c r="JIL268" s="30"/>
      <c r="JIM268" s="30"/>
      <c r="JIN268" s="30"/>
      <c r="JIO268" s="30"/>
      <c r="JIP268" s="30"/>
      <c r="JIQ268" s="30"/>
      <c r="JIR268" s="30"/>
      <c r="JIS268" s="30"/>
      <c r="JIT268" s="30"/>
      <c r="JIU268" s="30"/>
      <c r="JIV268" s="30"/>
      <c r="JIW268" s="30"/>
      <c r="JIX268" s="30"/>
      <c r="JIY268" s="30"/>
      <c r="JIZ268" s="30"/>
      <c r="JJA268" s="30"/>
      <c r="JJB268" s="30"/>
      <c r="JJC268" s="30"/>
      <c r="JJD268" s="30"/>
      <c r="JJE268" s="30"/>
      <c r="JJF268" s="30"/>
      <c r="JJG268" s="30"/>
      <c r="JJH268" s="30"/>
      <c r="JJI268" s="30"/>
      <c r="JJJ268" s="30"/>
      <c r="JJK268" s="30"/>
      <c r="JJL268" s="30"/>
      <c r="JJM268" s="30"/>
      <c r="JJN268" s="30"/>
      <c r="JJO268" s="30"/>
      <c r="JJP268" s="30"/>
      <c r="JJQ268" s="30"/>
      <c r="JJR268" s="30"/>
      <c r="JJS268" s="30"/>
      <c r="JJT268" s="30"/>
      <c r="JJU268" s="30"/>
      <c r="JJV268" s="30"/>
      <c r="JJW268" s="30"/>
      <c r="JJX268" s="30"/>
      <c r="JJY268" s="30"/>
      <c r="JJZ268" s="30"/>
      <c r="JKA268" s="30"/>
      <c r="JKB268" s="30"/>
      <c r="JKC268" s="30"/>
      <c r="JKD268" s="30"/>
      <c r="JKE268" s="30"/>
      <c r="JKF268" s="30"/>
      <c r="JKG268" s="30"/>
      <c r="JKH268" s="30"/>
      <c r="JKI268" s="30"/>
      <c r="JKJ268" s="30"/>
      <c r="JKK268" s="30"/>
      <c r="JKL268" s="30"/>
      <c r="JKM268" s="30"/>
      <c r="JKN268" s="30"/>
      <c r="JKO268" s="30"/>
      <c r="JKP268" s="30"/>
      <c r="JKQ268" s="30"/>
      <c r="JKR268" s="30"/>
      <c r="JKS268" s="30"/>
      <c r="JKT268" s="30"/>
      <c r="JKU268" s="30"/>
      <c r="JKV268" s="30"/>
      <c r="JKW268" s="30"/>
      <c r="JKX268" s="30"/>
      <c r="JKY268" s="30"/>
      <c r="JKZ268" s="30"/>
      <c r="JLA268" s="30"/>
      <c r="JLB268" s="30"/>
      <c r="JLC268" s="30"/>
      <c r="JLD268" s="30"/>
      <c r="JLE268" s="30"/>
      <c r="JLF268" s="30"/>
      <c r="JLG268" s="30"/>
      <c r="JLH268" s="30"/>
      <c r="JLI268" s="30"/>
      <c r="JLJ268" s="30"/>
      <c r="JLK268" s="30"/>
      <c r="JLL268" s="30"/>
      <c r="JLM268" s="30"/>
      <c r="JLN268" s="30"/>
      <c r="JLO268" s="30"/>
      <c r="JLP268" s="30"/>
      <c r="JLQ268" s="30"/>
      <c r="JLR268" s="30"/>
      <c r="JLS268" s="30"/>
      <c r="JLT268" s="30"/>
      <c r="JLU268" s="30"/>
      <c r="JLV268" s="30"/>
      <c r="JLW268" s="30"/>
      <c r="JLX268" s="30"/>
      <c r="JLY268" s="30"/>
      <c r="JLZ268" s="30"/>
      <c r="JMA268" s="30"/>
      <c r="JMB268" s="30"/>
      <c r="JMC268" s="30"/>
      <c r="JMD268" s="30"/>
      <c r="JME268" s="30"/>
      <c r="JMF268" s="30"/>
      <c r="JMG268" s="30"/>
      <c r="JMH268" s="30"/>
      <c r="JMI268" s="30"/>
      <c r="JMJ268" s="30"/>
      <c r="JMK268" s="30"/>
      <c r="JML268" s="30"/>
      <c r="JMM268" s="30"/>
      <c r="JMN268" s="30"/>
      <c r="JMO268" s="30"/>
      <c r="JMP268" s="30"/>
      <c r="JMQ268" s="30"/>
      <c r="JMR268" s="30"/>
      <c r="JMS268" s="30"/>
      <c r="JMT268" s="30"/>
      <c r="JMU268" s="30"/>
      <c r="JMV268" s="30"/>
      <c r="JMW268" s="30"/>
      <c r="JMX268" s="30"/>
      <c r="JMY268" s="30"/>
      <c r="JMZ268" s="30"/>
      <c r="JNA268" s="30"/>
      <c r="JNB268" s="30"/>
      <c r="JNC268" s="30"/>
      <c r="JND268" s="30"/>
      <c r="JNE268" s="30"/>
      <c r="JNF268" s="30"/>
      <c r="JNG268" s="30"/>
      <c r="JNH268" s="30"/>
      <c r="JNI268" s="30"/>
      <c r="JNJ268" s="30"/>
      <c r="JNK268" s="30"/>
      <c r="JNL268" s="30"/>
      <c r="JNM268" s="30"/>
      <c r="JNN268" s="30"/>
      <c r="JNO268" s="30"/>
      <c r="JNP268" s="30"/>
      <c r="JNQ268" s="30"/>
      <c r="JNR268" s="30"/>
      <c r="JNS268" s="30"/>
      <c r="JNT268" s="30"/>
      <c r="JNU268" s="30"/>
      <c r="JNV268" s="30"/>
      <c r="JNW268" s="30"/>
      <c r="JNX268" s="30"/>
      <c r="JNY268" s="30"/>
      <c r="JNZ268" s="30"/>
      <c r="JOA268" s="30"/>
      <c r="JOB268" s="30"/>
      <c r="JOC268" s="30"/>
      <c r="JOD268" s="30"/>
      <c r="JOE268" s="30"/>
      <c r="JOF268" s="30"/>
      <c r="JOG268" s="30"/>
      <c r="JOH268" s="30"/>
      <c r="JOI268" s="30"/>
      <c r="JOJ268" s="30"/>
      <c r="JOK268" s="30"/>
      <c r="JOL268" s="30"/>
      <c r="JOM268" s="30"/>
      <c r="JON268" s="30"/>
      <c r="JOO268" s="30"/>
      <c r="JOP268" s="30"/>
      <c r="JOQ268" s="30"/>
      <c r="JOR268" s="30"/>
      <c r="JOS268" s="30"/>
      <c r="JOT268" s="30"/>
      <c r="JOU268" s="30"/>
      <c r="JOV268" s="30"/>
      <c r="JOW268" s="30"/>
      <c r="JOX268" s="30"/>
      <c r="JOY268" s="30"/>
      <c r="JOZ268" s="30"/>
      <c r="JPA268" s="30"/>
      <c r="JPB268" s="30"/>
      <c r="JPC268" s="30"/>
      <c r="JPD268" s="30"/>
      <c r="JPE268" s="30"/>
      <c r="JPF268" s="30"/>
      <c r="JPG268" s="30"/>
      <c r="JPH268" s="30"/>
      <c r="JPI268" s="30"/>
      <c r="JPJ268" s="30"/>
      <c r="JPK268" s="30"/>
      <c r="JPL268" s="30"/>
      <c r="JPM268" s="30"/>
      <c r="JPN268" s="30"/>
      <c r="JPO268" s="30"/>
      <c r="JPP268" s="30"/>
      <c r="JPQ268" s="30"/>
      <c r="JPR268" s="30"/>
      <c r="JPS268" s="30"/>
      <c r="JPT268" s="30"/>
      <c r="JPU268" s="30"/>
      <c r="JPV268" s="30"/>
      <c r="JPW268" s="30"/>
      <c r="JPX268" s="30"/>
      <c r="JPY268" s="30"/>
      <c r="JPZ268" s="30"/>
      <c r="JQA268" s="30"/>
      <c r="JQB268" s="30"/>
      <c r="JQC268" s="30"/>
      <c r="JQD268" s="30"/>
      <c r="JQE268" s="30"/>
      <c r="JQF268" s="30"/>
      <c r="JQG268" s="30"/>
      <c r="JQH268" s="30"/>
      <c r="JQI268" s="30"/>
      <c r="JQJ268" s="30"/>
      <c r="JQK268" s="30"/>
      <c r="JQL268" s="30"/>
      <c r="JQM268" s="30"/>
      <c r="JQN268" s="30"/>
      <c r="JQO268" s="30"/>
      <c r="JQP268" s="30"/>
      <c r="JQQ268" s="30"/>
      <c r="JQR268" s="30"/>
      <c r="JQS268" s="30"/>
      <c r="JQT268" s="30"/>
      <c r="JQU268" s="30"/>
      <c r="JQV268" s="30"/>
      <c r="JQW268" s="30"/>
      <c r="JQX268" s="30"/>
      <c r="JQY268" s="30"/>
      <c r="JQZ268" s="30"/>
      <c r="JRA268" s="30"/>
      <c r="JRB268" s="30"/>
      <c r="JRC268" s="30"/>
      <c r="JRD268" s="30"/>
      <c r="JRE268" s="30"/>
      <c r="JRF268" s="30"/>
      <c r="JRG268" s="30"/>
      <c r="JRH268" s="30"/>
      <c r="JRI268" s="30"/>
      <c r="JRJ268" s="30"/>
      <c r="JRK268" s="30"/>
      <c r="JRL268" s="30"/>
      <c r="JRM268" s="30"/>
      <c r="JRN268" s="30"/>
      <c r="JRO268" s="30"/>
      <c r="JRP268" s="30"/>
      <c r="JRQ268" s="30"/>
      <c r="JRR268" s="30"/>
      <c r="JRS268" s="30"/>
      <c r="JRT268" s="30"/>
      <c r="JRU268" s="30"/>
      <c r="JRV268" s="30"/>
      <c r="JRW268" s="30"/>
      <c r="JRX268" s="30"/>
      <c r="JRY268" s="30"/>
      <c r="JRZ268" s="30"/>
      <c r="JSA268" s="30"/>
      <c r="JSB268" s="30"/>
      <c r="JSC268" s="30"/>
      <c r="JSD268" s="30"/>
      <c r="JSE268" s="30"/>
      <c r="JSF268" s="30"/>
      <c r="JSG268" s="30"/>
      <c r="JSH268" s="30"/>
      <c r="JSI268" s="30"/>
      <c r="JSJ268" s="30"/>
      <c r="JSK268" s="30"/>
      <c r="JSL268" s="30"/>
      <c r="JSM268" s="30"/>
      <c r="JSN268" s="30"/>
      <c r="JSO268" s="30"/>
      <c r="JSP268" s="30"/>
      <c r="JSQ268" s="30"/>
      <c r="JSR268" s="30"/>
      <c r="JSS268" s="30"/>
      <c r="JST268" s="30"/>
      <c r="JSU268" s="30"/>
      <c r="JSV268" s="30"/>
      <c r="JSW268" s="30"/>
      <c r="JSX268" s="30"/>
      <c r="JSY268" s="30"/>
      <c r="JSZ268" s="30"/>
      <c r="JTA268" s="30"/>
      <c r="JTB268" s="30"/>
      <c r="JTC268" s="30"/>
      <c r="JTD268" s="30"/>
      <c r="JTE268" s="30"/>
      <c r="JTF268" s="30"/>
      <c r="JTG268" s="30"/>
      <c r="JTH268" s="30"/>
      <c r="JTI268" s="30"/>
      <c r="JTJ268" s="30"/>
      <c r="JTK268" s="30"/>
      <c r="JTL268" s="30"/>
      <c r="JTM268" s="30"/>
      <c r="JTN268" s="30"/>
      <c r="JTO268" s="30"/>
      <c r="JTP268" s="30"/>
      <c r="JTQ268" s="30"/>
      <c r="JTR268" s="30"/>
      <c r="JTS268" s="30"/>
      <c r="JTT268" s="30"/>
      <c r="JTU268" s="30"/>
      <c r="JTV268" s="30"/>
      <c r="JTW268" s="30"/>
      <c r="JTX268" s="30"/>
      <c r="JTY268" s="30"/>
      <c r="JTZ268" s="30"/>
      <c r="JUA268" s="30"/>
      <c r="JUB268" s="30"/>
      <c r="JUC268" s="30"/>
      <c r="JUD268" s="30"/>
      <c r="JUE268" s="30"/>
      <c r="JUF268" s="30"/>
      <c r="JUG268" s="30"/>
      <c r="JUH268" s="30"/>
      <c r="JUI268" s="30"/>
      <c r="JUJ268" s="30"/>
      <c r="JUK268" s="30"/>
      <c r="JUL268" s="30"/>
      <c r="JUM268" s="30"/>
      <c r="JUN268" s="30"/>
      <c r="JUO268" s="30"/>
      <c r="JUP268" s="30"/>
      <c r="JUQ268" s="30"/>
      <c r="JUR268" s="30"/>
      <c r="JUS268" s="30"/>
      <c r="JUT268" s="30"/>
      <c r="JUU268" s="30"/>
      <c r="JUV268" s="30"/>
      <c r="JUW268" s="30"/>
      <c r="JUX268" s="30"/>
      <c r="JUY268" s="30"/>
      <c r="JUZ268" s="30"/>
      <c r="JVA268" s="30"/>
      <c r="JVB268" s="30"/>
      <c r="JVC268" s="30"/>
      <c r="JVD268" s="30"/>
      <c r="JVE268" s="30"/>
      <c r="JVF268" s="30"/>
      <c r="JVG268" s="30"/>
      <c r="JVH268" s="30"/>
      <c r="JVI268" s="30"/>
      <c r="JVJ268" s="30"/>
      <c r="JVK268" s="30"/>
      <c r="JVL268" s="30"/>
      <c r="JVM268" s="30"/>
      <c r="JVN268" s="30"/>
      <c r="JVO268" s="30"/>
      <c r="JVP268" s="30"/>
      <c r="JVQ268" s="30"/>
      <c r="JVR268" s="30"/>
      <c r="JVS268" s="30"/>
      <c r="JVT268" s="30"/>
      <c r="JVU268" s="30"/>
      <c r="JVV268" s="30"/>
      <c r="JVW268" s="30"/>
      <c r="JVX268" s="30"/>
      <c r="JVY268" s="30"/>
      <c r="JVZ268" s="30"/>
      <c r="JWA268" s="30"/>
      <c r="JWB268" s="30"/>
      <c r="JWC268" s="30"/>
      <c r="JWD268" s="30"/>
      <c r="JWE268" s="30"/>
      <c r="JWF268" s="30"/>
      <c r="JWG268" s="30"/>
      <c r="JWH268" s="30"/>
      <c r="JWI268" s="30"/>
      <c r="JWJ268" s="30"/>
      <c r="JWK268" s="30"/>
      <c r="JWL268" s="30"/>
      <c r="JWM268" s="30"/>
      <c r="JWN268" s="30"/>
      <c r="JWO268" s="30"/>
      <c r="JWP268" s="30"/>
      <c r="JWQ268" s="30"/>
      <c r="JWR268" s="30"/>
      <c r="JWS268" s="30"/>
      <c r="JWT268" s="30"/>
      <c r="JWU268" s="30"/>
      <c r="JWV268" s="30"/>
      <c r="JWW268" s="30"/>
      <c r="JWX268" s="30"/>
      <c r="JWY268" s="30"/>
      <c r="JWZ268" s="30"/>
      <c r="JXA268" s="30"/>
      <c r="JXB268" s="30"/>
      <c r="JXC268" s="30"/>
      <c r="JXD268" s="30"/>
      <c r="JXE268" s="30"/>
      <c r="JXF268" s="30"/>
      <c r="JXG268" s="30"/>
      <c r="JXH268" s="30"/>
      <c r="JXI268" s="30"/>
      <c r="JXJ268" s="30"/>
      <c r="JXK268" s="30"/>
      <c r="JXL268" s="30"/>
      <c r="JXM268" s="30"/>
      <c r="JXN268" s="30"/>
      <c r="JXO268" s="30"/>
      <c r="JXP268" s="30"/>
      <c r="JXQ268" s="30"/>
      <c r="JXR268" s="30"/>
      <c r="JXS268" s="30"/>
      <c r="JXT268" s="30"/>
      <c r="JXU268" s="30"/>
      <c r="JXV268" s="30"/>
      <c r="JXW268" s="30"/>
      <c r="JXX268" s="30"/>
      <c r="JXY268" s="30"/>
      <c r="JXZ268" s="30"/>
      <c r="JYA268" s="30"/>
      <c r="JYB268" s="30"/>
      <c r="JYC268" s="30"/>
      <c r="JYD268" s="30"/>
      <c r="JYE268" s="30"/>
      <c r="JYF268" s="30"/>
      <c r="JYG268" s="30"/>
      <c r="JYH268" s="30"/>
      <c r="JYI268" s="30"/>
      <c r="JYJ268" s="30"/>
      <c r="JYK268" s="30"/>
      <c r="JYL268" s="30"/>
      <c r="JYM268" s="30"/>
      <c r="JYN268" s="30"/>
      <c r="JYO268" s="30"/>
      <c r="JYP268" s="30"/>
      <c r="JYQ268" s="30"/>
      <c r="JYR268" s="30"/>
      <c r="JYS268" s="30"/>
      <c r="JYT268" s="30"/>
      <c r="JYU268" s="30"/>
      <c r="JYV268" s="30"/>
      <c r="JYW268" s="30"/>
      <c r="JYX268" s="30"/>
      <c r="JYY268" s="30"/>
      <c r="JYZ268" s="30"/>
      <c r="JZA268" s="30"/>
      <c r="JZB268" s="30"/>
      <c r="JZC268" s="30"/>
      <c r="JZD268" s="30"/>
      <c r="JZE268" s="30"/>
      <c r="JZF268" s="30"/>
      <c r="JZG268" s="30"/>
      <c r="JZH268" s="30"/>
      <c r="JZI268" s="30"/>
      <c r="JZJ268" s="30"/>
      <c r="JZK268" s="30"/>
      <c r="JZL268" s="30"/>
      <c r="JZM268" s="30"/>
      <c r="JZN268" s="30"/>
      <c r="JZO268" s="30"/>
      <c r="JZP268" s="30"/>
      <c r="JZQ268" s="30"/>
      <c r="JZR268" s="30"/>
      <c r="JZS268" s="30"/>
      <c r="JZT268" s="30"/>
      <c r="JZU268" s="30"/>
      <c r="JZV268" s="30"/>
      <c r="JZW268" s="30"/>
      <c r="JZX268" s="30"/>
      <c r="JZY268" s="30"/>
      <c r="JZZ268" s="30"/>
      <c r="KAA268" s="30"/>
      <c r="KAB268" s="30"/>
      <c r="KAC268" s="30"/>
      <c r="KAD268" s="30"/>
      <c r="KAE268" s="30"/>
      <c r="KAF268" s="30"/>
      <c r="KAG268" s="30"/>
      <c r="KAH268" s="30"/>
      <c r="KAI268" s="30"/>
      <c r="KAJ268" s="30"/>
      <c r="KAK268" s="30"/>
      <c r="KAL268" s="30"/>
      <c r="KAM268" s="30"/>
      <c r="KAN268" s="30"/>
      <c r="KAO268" s="30"/>
      <c r="KAP268" s="30"/>
      <c r="KAQ268" s="30"/>
      <c r="KAR268" s="30"/>
      <c r="KAS268" s="30"/>
      <c r="KAT268" s="30"/>
      <c r="KAU268" s="30"/>
      <c r="KAV268" s="30"/>
      <c r="KAW268" s="30"/>
      <c r="KAX268" s="30"/>
      <c r="KAY268" s="30"/>
      <c r="KAZ268" s="30"/>
      <c r="KBA268" s="30"/>
      <c r="KBB268" s="30"/>
      <c r="KBC268" s="30"/>
      <c r="KBD268" s="30"/>
      <c r="KBE268" s="30"/>
      <c r="KBF268" s="30"/>
      <c r="KBG268" s="30"/>
      <c r="KBH268" s="30"/>
      <c r="KBI268" s="30"/>
      <c r="KBJ268" s="30"/>
      <c r="KBK268" s="30"/>
      <c r="KBL268" s="30"/>
      <c r="KBM268" s="30"/>
      <c r="KBN268" s="30"/>
      <c r="KBO268" s="30"/>
      <c r="KBP268" s="30"/>
      <c r="KBQ268" s="30"/>
      <c r="KBR268" s="30"/>
      <c r="KBS268" s="30"/>
      <c r="KBT268" s="30"/>
      <c r="KBU268" s="30"/>
      <c r="KBV268" s="30"/>
      <c r="KBW268" s="30"/>
      <c r="KBX268" s="30"/>
      <c r="KBY268" s="30"/>
      <c r="KBZ268" s="30"/>
      <c r="KCA268" s="30"/>
      <c r="KCB268" s="30"/>
      <c r="KCC268" s="30"/>
      <c r="KCD268" s="30"/>
      <c r="KCE268" s="30"/>
      <c r="KCF268" s="30"/>
      <c r="KCG268" s="30"/>
      <c r="KCH268" s="30"/>
      <c r="KCI268" s="30"/>
      <c r="KCJ268" s="30"/>
      <c r="KCK268" s="30"/>
      <c r="KCL268" s="30"/>
      <c r="KCM268" s="30"/>
      <c r="KCN268" s="30"/>
      <c r="KCO268" s="30"/>
      <c r="KCP268" s="30"/>
      <c r="KCQ268" s="30"/>
      <c r="KCR268" s="30"/>
      <c r="KCS268" s="30"/>
      <c r="KCT268" s="30"/>
      <c r="KCU268" s="30"/>
      <c r="KCV268" s="30"/>
      <c r="KCW268" s="30"/>
      <c r="KCX268" s="30"/>
      <c r="KCY268" s="30"/>
      <c r="KCZ268" s="30"/>
      <c r="KDA268" s="30"/>
      <c r="KDB268" s="30"/>
      <c r="KDC268" s="30"/>
      <c r="KDD268" s="30"/>
      <c r="KDE268" s="30"/>
      <c r="KDF268" s="30"/>
      <c r="KDG268" s="30"/>
      <c r="KDH268" s="30"/>
      <c r="KDI268" s="30"/>
      <c r="KDJ268" s="30"/>
      <c r="KDK268" s="30"/>
      <c r="KDL268" s="30"/>
      <c r="KDM268" s="30"/>
      <c r="KDN268" s="30"/>
      <c r="KDO268" s="30"/>
      <c r="KDP268" s="30"/>
      <c r="KDQ268" s="30"/>
      <c r="KDR268" s="30"/>
      <c r="KDS268" s="30"/>
      <c r="KDT268" s="30"/>
      <c r="KDU268" s="30"/>
      <c r="KDV268" s="30"/>
      <c r="KDW268" s="30"/>
      <c r="KDX268" s="30"/>
      <c r="KDY268" s="30"/>
      <c r="KDZ268" s="30"/>
      <c r="KEA268" s="30"/>
      <c r="KEB268" s="30"/>
      <c r="KEC268" s="30"/>
      <c r="KED268" s="30"/>
      <c r="KEE268" s="30"/>
      <c r="KEF268" s="30"/>
      <c r="KEG268" s="30"/>
      <c r="KEH268" s="30"/>
      <c r="KEI268" s="30"/>
      <c r="KEJ268" s="30"/>
      <c r="KEK268" s="30"/>
      <c r="KEL268" s="30"/>
      <c r="KEM268" s="30"/>
      <c r="KEN268" s="30"/>
      <c r="KEO268" s="30"/>
      <c r="KEP268" s="30"/>
      <c r="KEQ268" s="30"/>
      <c r="KER268" s="30"/>
      <c r="KES268" s="30"/>
      <c r="KET268" s="30"/>
      <c r="KEU268" s="30"/>
      <c r="KEV268" s="30"/>
      <c r="KEW268" s="30"/>
      <c r="KEX268" s="30"/>
      <c r="KEY268" s="30"/>
      <c r="KEZ268" s="30"/>
      <c r="KFA268" s="30"/>
      <c r="KFB268" s="30"/>
      <c r="KFC268" s="30"/>
      <c r="KFD268" s="30"/>
      <c r="KFE268" s="30"/>
      <c r="KFF268" s="30"/>
      <c r="KFG268" s="30"/>
      <c r="KFH268" s="30"/>
      <c r="KFI268" s="30"/>
      <c r="KFJ268" s="30"/>
      <c r="KFK268" s="30"/>
      <c r="KFL268" s="30"/>
      <c r="KFM268" s="30"/>
      <c r="KFN268" s="30"/>
      <c r="KFO268" s="30"/>
      <c r="KFP268" s="30"/>
      <c r="KFQ268" s="30"/>
      <c r="KFR268" s="30"/>
      <c r="KFS268" s="30"/>
      <c r="KFT268" s="30"/>
      <c r="KFU268" s="30"/>
      <c r="KFV268" s="30"/>
      <c r="KFW268" s="30"/>
      <c r="KFX268" s="30"/>
      <c r="KFY268" s="30"/>
      <c r="KFZ268" s="30"/>
      <c r="KGA268" s="30"/>
      <c r="KGB268" s="30"/>
      <c r="KGC268" s="30"/>
      <c r="KGD268" s="30"/>
      <c r="KGE268" s="30"/>
      <c r="KGF268" s="30"/>
      <c r="KGG268" s="30"/>
      <c r="KGH268" s="30"/>
      <c r="KGI268" s="30"/>
      <c r="KGJ268" s="30"/>
      <c r="KGK268" s="30"/>
      <c r="KGL268" s="30"/>
      <c r="KGM268" s="30"/>
      <c r="KGN268" s="30"/>
      <c r="KGO268" s="30"/>
      <c r="KGP268" s="30"/>
      <c r="KGQ268" s="30"/>
      <c r="KGR268" s="30"/>
      <c r="KGS268" s="30"/>
      <c r="KGT268" s="30"/>
      <c r="KGU268" s="30"/>
      <c r="KGV268" s="30"/>
      <c r="KGW268" s="30"/>
      <c r="KGX268" s="30"/>
      <c r="KGY268" s="30"/>
      <c r="KGZ268" s="30"/>
      <c r="KHA268" s="30"/>
      <c r="KHB268" s="30"/>
      <c r="KHC268" s="30"/>
      <c r="KHD268" s="30"/>
      <c r="KHE268" s="30"/>
      <c r="KHF268" s="30"/>
      <c r="KHG268" s="30"/>
      <c r="KHH268" s="30"/>
      <c r="KHI268" s="30"/>
      <c r="KHJ268" s="30"/>
      <c r="KHK268" s="30"/>
      <c r="KHL268" s="30"/>
      <c r="KHM268" s="30"/>
      <c r="KHN268" s="30"/>
      <c r="KHO268" s="30"/>
      <c r="KHP268" s="30"/>
      <c r="KHQ268" s="30"/>
      <c r="KHR268" s="30"/>
      <c r="KHS268" s="30"/>
      <c r="KHT268" s="30"/>
      <c r="KHU268" s="30"/>
      <c r="KHV268" s="30"/>
      <c r="KHW268" s="30"/>
      <c r="KHX268" s="30"/>
      <c r="KHY268" s="30"/>
      <c r="KHZ268" s="30"/>
      <c r="KIA268" s="30"/>
      <c r="KIB268" s="30"/>
      <c r="KIC268" s="30"/>
      <c r="KID268" s="30"/>
      <c r="KIE268" s="30"/>
      <c r="KIF268" s="30"/>
      <c r="KIG268" s="30"/>
      <c r="KIH268" s="30"/>
      <c r="KII268" s="30"/>
      <c r="KIJ268" s="30"/>
      <c r="KIK268" s="30"/>
      <c r="KIL268" s="30"/>
      <c r="KIM268" s="30"/>
      <c r="KIN268" s="30"/>
      <c r="KIO268" s="30"/>
      <c r="KIP268" s="30"/>
      <c r="KIQ268" s="30"/>
      <c r="KIR268" s="30"/>
      <c r="KIS268" s="30"/>
      <c r="KIT268" s="30"/>
      <c r="KIU268" s="30"/>
      <c r="KIV268" s="30"/>
      <c r="KIW268" s="30"/>
      <c r="KIX268" s="30"/>
      <c r="KIY268" s="30"/>
      <c r="KIZ268" s="30"/>
      <c r="KJA268" s="30"/>
      <c r="KJB268" s="30"/>
      <c r="KJC268" s="30"/>
      <c r="KJD268" s="30"/>
      <c r="KJE268" s="30"/>
      <c r="KJF268" s="30"/>
      <c r="KJG268" s="30"/>
      <c r="KJH268" s="30"/>
      <c r="KJI268" s="30"/>
      <c r="KJJ268" s="30"/>
      <c r="KJK268" s="30"/>
      <c r="KJL268" s="30"/>
      <c r="KJM268" s="30"/>
      <c r="KJN268" s="30"/>
      <c r="KJO268" s="30"/>
      <c r="KJP268" s="30"/>
      <c r="KJQ268" s="30"/>
      <c r="KJR268" s="30"/>
      <c r="KJS268" s="30"/>
      <c r="KJT268" s="30"/>
      <c r="KJU268" s="30"/>
      <c r="KJV268" s="30"/>
      <c r="KJW268" s="30"/>
      <c r="KJX268" s="30"/>
      <c r="KJY268" s="30"/>
      <c r="KJZ268" s="30"/>
      <c r="KKA268" s="30"/>
      <c r="KKB268" s="30"/>
      <c r="KKC268" s="30"/>
      <c r="KKD268" s="30"/>
      <c r="KKE268" s="30"/>
      <c r="KKF268" s="30"/>
      <c r="KKG268" s="30"/>
      <c r="KKH268" s="30"/>
      <c r="KKI268" s="30"/>
      <c r="KKJ268" s="30"/>
      <c r="KKK268" s="30"/>
      <c r="KKL268" s="30"/>
      <c r="KKM268" s="30"/>
      <c r="KKN268" s="30"/>
      <c r="KKO268" s="30"/>
      <c r="KKP268" s="30"/>
      <c r="KKQ268" s="30"/>
      <c r="KKR268" s="30"/>
      <c r="KKS268" s="30"/>
      <c r="KKT268" s="30"/>
      <c r="KKU268" s="30"/>
      <c r="KKV268" s="30"/>
      <c r="KKW268" s="30"/>
      <c r="KKX268" s="30"/>
      <c r="KKY268" s="30"/>
      <c r="KKZ268" s="30"/>
      <c r="KLA268" s="30"/>
      <c r="KLB268" s="30"/>
      <c r="KLC268" s="30"/>
      <c r="KLD268" s="30"/>
      <c r="KLE268" s="30"/>
      <c r="KLF268" s="30"/>
      <c r="KLG268" s="30"/>
      <c r="KLH268" s="30"/>
      <c r="KLI268" s="30"/>
      <c r="KLJ268" s="30"/>
      <c r="KLK268" s="30"/>
      <c r="KLL268" s="30"/>
      <c r="KLM268" s="30"/>
      <c r="KLN268" s="30"/>
      <c r="KLO268" s="30"/>
      <c r="KLP268" s="30"/>
      <c r="KLQ268" s="30"/>
      <c r="KLR268" s="30"/>
      <c r="KLS268" s="30"/>
      <c r="KLT268" s="30"/>
      <c r="KLU268" s="30"/>
      <c r="KLV268" s="30"/>
      <c r="KLW268" s="30"/>
      <c r="KLX268" s="30"/>
      <c r="KLY268" s="30"/>
      <c r="KLZ268" s="30"/>
      <c r="KMA268" s="30"/>
      <c r="KMB268" s="30"/>
      <c r="KMC268" s="30"/>
      <c r="KMD268" s="30"/>
      <c r="KME268" s="30"/>
      <c r="KMF268" s="30"/>
      <c r="KMG268" s="30"/>
      <c r="KMH268" s="30"/>
      <c r="KMI268" s="30"/>
      <c r="KMJ268" s="30"/>
      <c r="KMK268" s="30"/>
      <c r="KML268" s="30"/>
      <c r="KMM268" s="30"/>
      <c r="KMN268" s="30"/>
      <c r="KMO268" s="30"/>
      <c r="KMP268" s="30"/>
      <c r="KMQ268" s="30"/>
      <c r="KMR268" s="30"/>
      <c r="KMS268" s="30"/>
      <c r="KMT268" s="30"/>
      <c r="KMU268" s="30"/>
      <c r="KMV268" s="30"/>
      <c r="KMW268" s="30"/>
      <c r="KMX268" s="30"/>
      <c r="KMY268" s="30"/>
      <c r="KMZ268" s="30"/>
      <c r="KNA268" s="30"/>
      <c r="KNB268" s="30"/>
      <c r="KNC268" s="30"/>
      <c r="KND268" s="30"/>
      <c r="KNE268" s="30"/>
      <c r="KNF268" s="30"/>
      <c r="KNG268" s="30"/>
      <c r="KNH268" s="30"/>
      <c r="KNI268" s="30"/>
      <c r="KNJ268" s="30"/>
      <c r="KNK268" s="30"/>
      <c r="KNL268" s="30"/>
      <c r="KNM268" s="30"/>
      <c r="KNN268" s="30"/>
      <c r="KNO268" s="30"/>
      <c r="KNP268" s="30"/>
      <c r="KNQ268" s="30"/>
      <c r="KNR268" s="30"/>
      <c r="KNS268" s="30"/>
      <c r="KNT268" s="30"/>
      <c r="KNU268" s="30"/>
      <c r="KNV268" s="30"/>
      <c r="KNW268" s="30"/>
      <c r="KNX268" s="30"/>
      <c r="KNY268" s="30"/>
      <c r="KNZ268" s="30"/>
      <c r="KOA268" s="30"/>
      <c r="KOB268" s="30"/>
      <c r="KOC268" s="30"/>
      <c r="KOD268" s="30"/>
      <c r="KOE268" s="30"/>
      <c r="KOF268" s="30"/>
      <c r="KOG268" s="30"/>
      <c r="KOH268" s="30"/>
      <c r="KOI268" s="30"/>
      <c r="KOJ268" s="30"/>
      <c r="KOK268" s="30"/>
      <c r="KOL268" s="30"/>
      <c r="KOM268" s="30"/>
      <c r="KON268" s="30"/>
      <c r="KOO268" s="30"/>
      <c r="KOP268" s="30"/>
      <c r="KOQ268" s="30"/>
      <c r="KOR268" s="30"/>
      <c r="KOS268" s="30"/>
      <c r="KOT268" s="30"/>
      <c r="KOU268" s="30"/>
      <c r="KOV268" s="30"/>
      <c r="KOW268" s="30"/>
      <c r="KOX268" s="30"/>
      <c r="KOY268" s="30"/>
      <c r="KOZ268" s="30"/>
      <c r="KPA268" s="30"/>
      <c r="KPB268" s="30"/>
      <c r="KPC268" s="30"/>
      <c r="KPD268" s="30"/>
      <c r="KPE268" s="30"/>
      <c r="KPF268" s="30"/>
      <c r="KPG268" s="30"/>
      <c r="KPH268" s="30"/>
      <c r="KPI268" s="30"/>
      <c r="KPJ268" s="30"/>
      <c r="KPK268" s="30"/>
      <c r="KPL268" s="30"/>
      <c r="KPM268" s="30"/>
      <c r="KPN268" s="30"/>
      <c r="KPO268" s="30"/>
      <c r="KPP268" s="30"/>
      <c r="KPQ268" s="30"/>
      <c r="KPR268" s="30"/>
      <c r="KPS268" s="30"/>
      <c r="KPT268" s="30"/>
      <c r="KPU268" s="30"/>
      <c r="KPV268" s="30"/>
      <c r="KPW268" s="30"/>
      <c r="KPX268" s="30"/>
      <c r="KPY268" s="30"/>
      <c r="KPZ268" s="30"/>
      <c r="KQA268" s="30"/>
      <c r="KQB268" s="30"/>
      <c r="KQC268" s="30"/>
      <c r="KQD268" s="30"/>
      <c r="KQE268" s="30"/>
      <c r="KQF268" s="30"/>
      <c r="KQG268" s="30"/>
      <c r="KQH268" s="30"/>
      <c r="KQI268" s="30"/>
      <c r="KQJ268" s="30"/>
      <c r="KQK268" s="30"/>
      <c r="KQL268" s="30"/>
      <c r="KQM268" s="30"/>
      <c r="KQN268" s="30"/>
      <c r="KQO268" s="30"/>
      <c r="KQP268" s="30"/>
      <c r="KQQ268" s="30"/>
      <c r="KQR268" s="30"/>
      <c r="KQS268" s="30"/>
      <c r="KQT268" s="30"/>
      <c r="KQU268" s="30"/>
      <c r="KQV268" s="30"/>
      <c r="KQW268" s="30"/>
      <c r="KQX268" s="30"/>
      <c r="KQY268" s="30"/>
      <c r="KQZ268" s="30"/>
      <c r="KRA268" s="30"/>
      <c r="KRB268" s="30"/>
      <c r="KRC268" s="30"/>
      <c r="KRD268" s="30"/>
      <c r="KRE268" s="30"/>
      <c r="KRF268" s="30"/>
      <c r="KRG268" s="30"/>
      <c r="KRH268" s="30"/>
      <c r="KRI268" s="30"/>
      <c r="KRJ268" s="30"/>
      <c r="KRK268" s="30"/>
      <c r="KRL268" s="30"/>
      <c r="KRM268" s="30"/>
      <c r="KRN268" s="30"/>
      <c r="KRO268" s="30"/>
      <c r="KRP268" s="30"/>
      <c r="KRQ268" s="30"/>
      <c r="KRR268" s="30"/>
      <c r="KRS268" s="30"/>
      <c r="KRT268" s="30"/>
      <c r="KRU268" s="30"/>
      <c r="KRV268" s="30"/>
      <c r="KRW268" s="30"/>
      <c r="KRX268" s="30"/>
      <c r="KRY268" s="30"/>
      <c r="KRZ268" s="30"/>
      <c r="KSA268" s="30"/>
      <c r="KSB268" s="30"/>
      <c r="KSC268" s="30"/>
      <c r="KSD268" s="30"/>
      <c r="KSE268" s="30"/>
      <c r="KSF268" s="30"/>
      <c r="KSG268" s="30"/>
      <c r="KSH268" s="30"/>
      <c r="KSI268" s="30"/>
      <c r="KSJ268" s="30"/>
      <c r="KSK268" s="30"/>
      <c r="KSL268" s="30"/>
      <c r="KSM268" s="30"/>
      <c r="KSN268" s="30"/>
      <c r="KSO268" s="30"/>
      <c r="KSP268" s="30"/>
      <c r="KSQ268" s="30"/>
      <c r="KSR268" s="30"/>
      <c r="KSS268" s="30"/>
      <c r="KST268" s="30"/>
      <c r="KSU268" s="30"/>
      <c r="KSV268" s="30"/>
      <c r="KSW268" s="30"/>
      <c r="KSX268" s="30"/>
      <c r="KSY268" s="30"/>
      <c r="KSZ268" s="30"/>
      <c r="KTA268" s="30"/>
      <c r="KTB268" s="30"/>
      <c r="KTC268" s="30"/>
      <c r="KTD268" s="30"/>
      <c r="KTE268" s="30"/>
      <c r="KTF268" s="30"/>
      <c r="KTG268" s="30"/>
      <c r="KTH268" s="30"/>
      <c r="KTI268" s="30"/>
      <c r="KTJ268" s="30"/>
      <c r="KTK268" s="30"/>
      <c r="KTL268" s="30"/>
      <c r="KTM268" s="30"/>
      <c r="KTN268" s="30"/>
      <c r="KTO268" s="30"/>
      <c r="KTP268" s="30"/>
      <c r="KTQ268" s="30"/>
      <c r="KTR268" s="30"/>
      <c r="KTS268" s="30"/>
      <c r="KTT268" s="30"/>
      <c r="KTU268" s="30"/>
      <c r="KTV268" s="30"/>
      <c r="KTW268" s="30"/>
      <c r="KTX268" s="30"/>
      <c r="KTY268" s="30"/>
      <c r="KTZ268" s="30"/>
      <c r="KUA268" s="30"/>
      <c r="KUB268" s="30"/>
      <c r="KUC268" s="30"/>
      <c r="KUD268" s="30"/>
      <c r="KUE268" s="30"/>
      <c r="KUF268" s="30"/>
      <c r="KUG268" s="30"/>
      <c r="KUH268" s="30"/>
      <c r="KUI268" s="30"/>
      <c r="KUJ268" s="30"/>
      <c r="KUK268" s="30"/>
      <c r="KUL268" s="30"/>
      <c r="KUM268" s="30"/>
      <c r="KUN268" s="30"/>
      <c r="KUO268" s="30"/>
      <c r="KUP268" s="30"/>
      <c r="KUQ268" s="30"/>
      <c r="KUR268" s="30"/>
      <c r="KUS268" s="30"/>
      <c r="KUT268" s="30"/>
      <c r="KUU268" s="30"/>
      <c r="KUV268" s="30"/>
      <c r="KUW268" s="30"/>
      <c r="KUX268" s="30"/>
      <c r="KUY268" s="30"/>
      <c r="KUZ268" s="30"/>
      <c r="KVA268" s="30"/>
      <c r="KVB268" s="30"/>
      <c r="KVC268" s="30"/>
      <c r="KVD268" s="30"/>
      <c r="KVE268" s="30"/>
      <c r="KVF268" s="30"/>
      <c r="KVG268" s="30"/>
      <c r="KVH268" s="30"/>
      <c r="KVI268" s="30"/>
      <c r="KVJ268" s="30"/>
      <c r="KVK268" s="30"/>
      <c r="KVL268" s="30"/>
      <c r="KVM268" s="30"/>
      <c r="KVN268" s="30"/>
      <c r="KVO268" s="30"/>
      <c r="KVP268" s="30"/>
      <c r="KVQ268" s="30"/>
      <c r="KVR268" s="30"/>
      <c r="KVS268" s="30"/>
      <c r="KVT268" s="30"/>
      <c r="KVU268" s="30"/>
      <c r="KVV268" s="30"/>
      <c r="KVW268" s="30"/>
      <c r="KVX268" s="30"/>
      <c r="KVY268" s="30"/>
      <c r="KVZ268" s="30"/>
      <c r="KWA268" s="30"/>
      <c r="KWB268" s="30"/>
      <c r="KWC268" s="30"/>
      <c r="KWD268" s="30"/>
      <c r="KWE268" s="30"/>
      <c r="KWF268" s="30"/>
      <c r="KWG268" s="30"/>
      <c r="KWH268" s="30"/>
      <c r="KWI268" s="30"/>
      <c r="KWJ268" s="30"/>
      <c r="KWK268" s="30"/>
      <c r="KWL268" s="30"/>
      <c r="KWM268" s="30"/>
      <c r="KWN268" s="30"/>
      <c r="KWO268" s="30"/>
      <c r="KWP268" s="30"/>
      <c r="KWQ268" s="30"/>
      <c r="KWR268" s="30"/>
      <c r="KWS268" s="30"/>
      <c r="KWT268" s="30"/>
      <c r="KWU268" s="30"/>
      <c r="KWV268" s="30"/>
      <c r="KWW268" s="30"/>
      <c r="KWX268" s="30"/>
      <c r="KWY268" s="30"/>
      <c r="KWZ268" s="30"/>
      <c r="KXA268" s="30"/>
      <c r="KXB268" s="30"/>
      <c r="KXC268" s="30"/>
      <c r="KXD268" s="30"/>
      <c r="KXE268" s="30"/>
      <c r="KXF268" s="30"/>
      <c r="KXG268" s="30"/>
      <c r="KXH268" s="30"/>
      <c r="KXI268" s="30"/>
      <c r="KXJ268" s="30"/>
      <c r="KXK268" s="30"/>
      <c r="KXL268" s="30"/>
      <c r="KXM268" s="30"/>
      <c r="KXN268" s="30"/>
      <c r="KXO268" s="30"/>
      <c r="KXP268" s="30"/>
      <c r="KXQ268" s="30"/>
      <c r="KXR268" s="30"/>
      <c r="KXS268" s="30"/>
      <c r="KXT268" s="30"/>
      <c r="KXU268" s="30"/>
      <c r="KXV268" s="30"/>
      <c r="KXW268" s="30"/>
      <c r="KXX268" s="30"/>
      <c r="KXY268" s="30"/>
      <c r="KXZ268" s="30"/>
      <c r="KYA268" s="30"/>
      <c r="KYB268" s="30"/>
      <c r="KYC268" s="30"/>
      <c r="KYD268" s="30"/>
      <c r="KYE268" s="30"/>
      <c r="KYF268" s="30"/>
      <c r="KYG268" s="30"/>
      <c r="KYH268" s="30"/>
      <c r="KYI268" s="30"/>
      <c r="KYJ268" s="30"/>
      <c r="KYK268" s="30"/>
      <c r="KYL268" s="30"/>
      <c r="KYM268" s="30"/>
      <c r="KYN268" s="30"/>
      <c r="KYO268" s="30"/>
      <c r="KYP268" s="30"/>
      <c r="KYQ268" s="30"/>
      <c r="KYR268" s="30"/>
      <c r="KYS268" s="30"/>
      <c r="KYT268" s="30"/>
      <c r="KYU268" s="30"/>
      <c r="KYV268" s="30"/>
      <c r="KYW268" s="30"/>
      <c r="KYX268" s="30"/>
      <c r="KYY268" s="30"/>
      <c r="KYZ268" s="30"/>
      <c r="KZA268" s="30"/>
      <c r="KZB268" s="30"/>
      <c r="KZC268" s="30"/>
      <c r="KZD268" s="30"/>
      <c r="KZE268" s="30"/>
      <c r="KZF268" s="30"/>
      <c r="KZG268" s="30"/>
      <c r="KZH268" s="30"/>
      <c r="KZI268" s="30"/>
      <c r="KZJ268" s="30"/>
      <c r="KZK268" s="30"/>
      <c r="KZL268" s="30"/>
      <c r="KZM268" s="30"/>
      <c r="KZN268" s="30"/>
      <c r="KZO268" s="30"/>
      <c r="KZP268" s="30"/>
      <c r="KZQ268" s="30"/>
      <c r="KZR268" s="30"/>
      <c r="KZS268" s="30"/>
      <c r="KZT268" s="30"/>
      <c r="KZU268" s="30"/>
      <c r="KZV268" s="30"/>
      <c r="KZW268" s="30"/>
      <c r="KZX268" s="30"/>
      <c r="KZY268" s="30"/>
      <c r="KZZ268" s="30"/>
      <c r="LAA268" s="30"/>
      <c r="LAB268" s="30"/>
      <c r="LAC268" s="30"/>
      <c r="LAD268" s="30"/>
      <c r="LAE268" s="30"/>
      <c r="LAF268" s="30"/>
      <c r="LAG268" s="30"/>
      <c r="LAH268" s="30"/>
      <c r="LAI268" s="30"/>
      <c r="LAJ268" s="30"/>
      <c r="LAK268" s="30"/>
      <c r="LAL268" s="30"/>
      <c r="LAM268" s="30"/>
      <c r="LAN268" s="30"/>
      <c r="LAO268" s="30"/>
      <c r="LAP268" s="30"/>
      <c r="LAQ268" s="30"/>
      <c r="LAR268" s="30"/>
      <c r="LAS268" s="30"/>
      <c r="LAT268" s="30"/>
      <c r="LAU268" s="30"/>
      <c r="LAV268" s="30"/>
      <c r="LAW268" s="30"/>
      <c r="LAX268" s="30"/>
      <c r="LAY268" s="30"/>
      <c r="LAZ268" s="30"/>
      <c r="LBA268" s="30"/>
      <c r="LBB268" s="30"/>
      <c r="LBC268" s="30"/>
      <c r="LBD268" s="30"/>
      <c r="LBE268" s="30"/>
      <c r="LBF268" s="30"/>
      <c r="LBG268" s="30"/>
      <c r="LBH268" s="30"/>
      <c r="LBI268" s="30"/>
      <c r="LBJ268" s="30"/>
      <c r="LBK268" s="30"/>
      <c r="LBL268" s="30"/>
      <c r="LBM268" s="30"/>
      <c r="LBN268" s="30"/>
      <c r="LBO268" s="30"/>
      <c r="LBP268" s="30"/>
      <c r="LBQ268" s="30"/>
      <c r="LBR268" s="30"/>
      <c r="LBS268" s="30"/>
      <c r="LBT268" s="30"/>
      <c r="LBU268" s="30"/>
      <c r="LBV268" s="30"/>
      <c r="LBW268" s="30"/>
      <c r="LBX268" s="30"/>
      <c r="LBY268" s="30"/>
      <c r="LBZ268" s="30"/>
      <c r="LCA268" s="30"/>
      <c r="LCB268" s="30"/>
      <c r="LCC268" s="30"/>
      <c r="LCD268" s="30"/>
      <c r="LCE268" s="30"/>
      <c r="LCF268" s="30"/>
      <c r="LCG268" s="30"/>
      <c r="LCH268" s="30"/>
      <c r="LCI268" s="30"/>
      <c r="LCJ268" s="30"/>
      <c r="LCK268" s="30"/>
      <c r="LCL268" s="30"/>
      <c r="LCM268" s="30"/>
      <c r="LCN268" s="30"/>
      <c r="LCO268" s="30"/>
      <c r="LCP268" s="30"/>
      <c r="LCQ268" s="30"/>
      <c r="LCR268" s="30"/>
      <c r="LCS268" s="30"/>
      <c r="LCT268" s="30"/>
      <c r="LCU268" s="30"/>
      <c r="LCV268" s="30"/>
      <c r="LCW268" s="30"/>
      <c r="LCX268" s="30"/>
      <c r="LCY268" s="30"/>
      <c r="LCZ268" s="30"/>
      <c r="LDA268" s="30"/>
      <c r="LDB268" s="30"/>
      <c r="LDC268" s="30"/>
      <c r="LDD268" s="30"/>
      <c r="LDE268" s="30"/>
      <c r="LDF268" s="30"/>
      <c r="LDG268" s="30"/>
      <c r="LDH268" s="30"/>
      <c r="LDI268" s="30"/>
      <c r="LDJ268" s="30"/>
      <c r="LDK268" s="30"/>
      <c r="LDL268" s="30"/>
      <c r="LDM268" s="30"/>
      <c r="LDN268" s="30"/>
      <c r="LDO268" s="30"/>
      <c r="LDP268" s="30"/>
      <c r="LDQ268" s="30"/>
      <c r="LDR268" s="30"/>
      <c r="LDS268" s="30"/>
      <c r="LDT268" s="30"/>
      <c r="LDU268" s="30"/>
      <c r="LDV268" s="30"/>
      <c r="LDW268" s="30"/>
      <c r="LDX268" s="30"/>
      <c r="LDY268" s="30"/>
      <c r="LDZ268" s="30"/>
      <c r="LEA268" s="30"/>
      <c r="LEB268" s="30"/>
      <c r="LEC268" s="30"/>
      <c r="LED268" s="30"/>
      <c r="LEE268" s="30"/>
      <c r="LEF268" s="30"/>
      <c r="LEG268" s="30"/>
      <c r="LEH268" s="30"/>
      <c r="LEI268" s="30"/>
      <c r="LEJ268" s="30"/>
      <c r="LEK268" s="30"/>
      <c r="LEL268" s="30"/>
      <c r="LEM268" s="30"/>
      <c r="LEN268" s="30"/>
      <c r="LEO268" s="30"/>
      <c r="LEP268" s="30"/>
      <c r="LEQ268" s="30"/>
      <c r="LER268" s="30"/>
      <c r="LES268" s="30"/>
      <c r="LET268" s="30"/>
      <c r="LEU268" s="30"/>
      <c r="LEV268" s="30"/>
      <c r="LEW268" s="30"/>
      <c r="LEX268" s="30"/>
      <c r="LEY268" s="30"/>
      <c r="LEZ268" s="30"/>
      <c r="LFA268" s="30"/>
      <c r="LFB268" s="30"/>
      <c r="LFC268" s="30"/>
      <c r="LFD268" s="30"/>
      <c r="LFE268" s="30"/>
      <c r="LFF268" s="30"/>
      <c r="LFG268" s="30"/>
      <c r="LFH268" s="30"/>
      <c r="LFI268" s="30"/>
      <c r="LFJ268" s="30"/>
      <c r="LFK268" s="30"/>
      <c r="LFL268" s="30"/>
      <c r="LFM268" s="30"/>
      <c r="LFN268" s="30"/>
      <c r="LFO268" s="30"/>
      <c r="LFP268" s="30"/>
      <c r="LFQ268" s="30"/>
      <c r="LFR268" s="30"/>
      <c r="LFS268" s="30"/>
      <c r="LFT268" s="30"/>
      <c r="LFU268" s="30"/>
      <c r="LFV268" s="30"/>
      <c r="LFW268" s="30"/>
      <c r="LFX268" s="30"/>
      <c r="LFY268" s="30"/>
      <c r="LFZ268" s="30"/>
      <c r="LGA268" s="30"/>
      <c r="LGB268" s="30"/>
      <c r="LGC268" s="30"/>
      <c r="LGD268" s="30"/>
      <c r="LGE268" s="30"/>
      <c r="LGF268" s="30"/>
      <c r="LGG268" s="30"/>
      <c r="LGH268" s="30"/>
      <c r="LGI268" s="30"/>
      <c r="LGJ268" s="30"/>
      <c r="LGK268" s="30"/>
      <c r="LGL268" s="30"/>
      <c r="LGM268" s="30"/>
      <c r="LGN268" s="30"/>
      <c r="LGO268" s="30"/>
      <c r="LGP268" s="30"/>
      <c r="LGQ268" s="30"/>
      <c r="LGR268" s="30"/>
      <c r="LGS268" s="30"/>
      <c r="LGT268" s="30"/>
      <c r="LGU268" s="30"/>
      <c r="LGV268" s="30"/>
      <c r="LGW268" s="30"/>
      <c r="LGX268" s="30"/>
      <c r="LGY268" s="30"/>
      <c r="LGZ268" s="30"/>
      <c r="LHA268" s="30"/>
      <c r="LHB268" s="30"/>
      <c r="LHC268" s="30"/>
      <c r="LHD268" s="30"/>
      <c r="LHE268" s="30"/>
      <c r="LHF268" s="30"/>
      <c r="LHG268" s="30"/>
      <c r="LHH268" s="30"/>
      <c r="LHI268" s="30"/>
      <c r="LHJ268" s="30"/>
      <c r="LHK268" s="30"/>
      <c r="LHL268" s="30"/>
      <c r="LHM268" s="30"/>
      <c r="LHN268" s="30"/>
      <c r="LHO268" s="30"/>
      <c r="LHP268" s="30"/>
      <c r="LHQ268" s="30"/>
      <c r="LHR268" s="30"/>
      <c r="LHS268" s="30"/>
      <c r="LHT268" s="30"/>
      <c r="LHU268" s="30"/>
      <c r="LHV268" s="30"/>
      <c r="LHW268" s="30"/>
      <c r="LHX268" s="30"/>
      <c r="LHY268" s="30"/>
      <c r="LHZ268" s="30"/>
      <c r="LIA268" s="30"/>
      <c r="LIB268" s="30"/>
      <c r="LIC268" s="30"/>
      <c r="LID268" s="30"/>
      <c r="LIE268" s="30"/>
      <c r="LIF268" s="30"/>
      <c r="LIG268" s="30"/>
      <c r="LIH268" s="30"/>
      <c r="LII268" s="30"/>
      <c r="LIJ268" s="30"/>
      <c r="LIK268" s="30"/>
      <c r="LIL268" s="30"/>
      <c r="LIM268" s="30"/>
      <c r="LIN268" s="30"/>
      <c r="LIO268" s="30"/>
      <c r="LIP268" s="30"/>
      <c r="LIQ268" s="30"/>
      <c r="LIR268" s="30"/>
      <c r="LIS268" s="30"/>
      <c r="LIT268" s="30"/>
      <c r="LIU268" s="30"/>
      <c r="LIV268" s="30"/>
      <c r="LIW268" s="30"/>
      <c r="LIX268" s="30"/>
      <c r="LIY268" s="30"/>
      <c r="LIZ268" s="30"/>
      <c r="LJA268" s="30"/>
      <c r="LJB268" s="30"/>
      <c r="LJC268" s="30"/>
      <c r="LJD268" s="30"/>
      <c r="LJE268" s="30"/>
      <c r="LJF268" s="30"/>
      <c r="LJG268" s="30"/>
      <c r="LJH268" s="30"/>
      <c r="LJI268" s="30"/>
      <c r="LJJ268" s="30"/>
      <c r="LJK268" s="30"/>
      <c r="LJL268" s="30"/>
      <c r="LJM268" s="30"/>
      <c r="LJN268" s="30"/>
      <c r="LJO268" s="30"/>
      <c r="LJP268" s="30"/>
      <c r="LJQ268" s="30"/>
      <c r="LJR268" s="30"/>
      <c r="LJS268" s="30"/>
      <c r="LJT268" s="30"/>
      <c r="LJU268" s="30"/>
      <c r="LJV268" s="30"/>
      <c r="LJW268" s="30"/>
      <c r="LJX268" s="30"/>
      <c r="LJY268" s="30"/>
      <c r="LJZ268" s="30"/>
      <c r="LKA268" s="30"/>
      <c r="LKB268" s="30"/>
      <c r="LKC268" s="30"/>
      <c r="LKD268" s="30"/>
      <c r="LKE268" s="30"/>
      <c r="LKF268" s="30"/>
      <c r="LKG268" s="30"/>
      <c r="LKH268" s="30"/>
      <c r="LKI268" s="30"/>
      <c r="LKJ268" s="30"/>
      <c r="LKK268" s="30"/>
      <c r="LKL268" s="30"/>
      <c r="LKM268" s="30"/>
      <c r="LKN268" s="30"/>
      <c r="LKO268" s="30"/>
      <c r="LKP268" s="30"/>
      <c r="LKQ268" s="30"/>
      <c r="LKR268" s="30"/>
      <c r="LKS268" s="30"/>
      <c r="LKT268" s="30"/>
      <c r="LKU268" s="30"/>
      <c r="LKV268" s="30"/>
      <c r="LKW268" s="30"/>
      <c r="LKX268" s="30"/>
      <c r="LKY268" s="30"/>
      <c r="LKZ268" s="30"/>
      <c r="LLA268" s="30"/>
      <c r="LLB268" s="30"/>
      <c r="LLC268" s="30"/>
      <c r="LLD268" s="30"/>
      <c r="LLE268" s="30"/>
      <c r="LLF268" s="30"/>
      <c r="LLG268" s="30"/>
      <c r="LLH268" s="30"/>
      <c r="LLI268" s="30"/>
      <c r="LLJ268" s="30"/>
      <c r="LLK268" s="30"/>
      <c r="LLL268" s="30"/>
      <c r="LLM268" s="30"/>
      <c r="LLN268" s="30"/>
      <c r="LLO268" s="30"/>
      <c r="LLP268" s="30"/>
      <c r="LLQ268" s="30"/>
      <c r="LLR268" s="30"/>
      <c r="LLS268" s="30"/>
      <c r="LLT268" s="30"/>
      <c r="LLU268" s="30"/>
      <c r="LLV268" s="30"/>
      <c r="LLW268" s="30"/>
      <c r="LLX268" s="30"/>
      <c r="LLY268" s="30"/>
      <c r="LLZ268" s="30"/>
      <c r="LMA268" s="30"/>
      <c r="LMB268" s="30"/>
      <c r="LMC268" s="30"/>
      <c r="LMD268" s="30"/>
      <c r="LME268" s="30"/>
      <c r="LMF268" s="30"/>
      <c r="LMG268" s="30"/>
      <c r="LMH268" s="30"/>
      <c r="LMI268" s="30"/>
      <c r="LMJ268" s="30"/>
      <c r="LMK268" s="30"/>
      <c r="LML268" s="30"/>
      <c r="LMM268" s="30"/>
      <c r="LMN268" s="30"/>
      <c r="LMO268" s="30"/>
      <c r="LMP268" s="30"/>
      <c r="LMQ268" s="30"/>
      <c r="LMR268" s="30"/>
      <c r="LMS268" s="30"/>
      <c r="LMT268" s="30"/>
      <c r="LMU268" s="30"/>
      <c r="LMV268" s="30"/>
      <c r="LMW268" s="30"/>
      <c r="LMX268" s="30"/>
      <c r="LMY268" s="30"/>
      <c r="LMZ268" s="30"/>
      <c r="LNA268" s="30"/>
      <c r="LNB268" s="30"/>
      <c r="LNC268" s="30"/>
      <c r="LND268" s="30"/>
      <c r="LNE268" s="30"/>
      <c r="LNF268" s="30"/>
      <c r="LNG268" s="30"/>
      <c r="LNH268" s="30"/>
      <c r="LNI268" s="30"/>
      <c r="LNJ268" s="30"/>
      <c r="LNK268" s="30"/>
      <c r="LNL268" s="30"/>
      <c r="LNM268" s="30"/>
      <c r="LNN268" s="30"/>
      <c r="LNO268" s="30"/>
      <c r="LNP268" s="30"/>
      <c r="LNQ268" s="30"/>
      <c r="LNR268" s="30"/>
      <c r="LNS268" s="30"/>
      <c r="LNT268" s="30"/>
      <c r="LNU268" s="30"/>
      <c r="LNV268" s="30"/>
      <c r="LNW268" s="30"/>
      <c r="LNX268" s="30"/>
      <c r="LNY268" s="30"/>
      <c r="LNZ268" s="30"/>
      <c r="LOA268" s="30"/>
      <c r="LOB268" s="30"/>
      <c r="LOC268" s="30"/>
      <c r="LOD268" s="30"/>
      <c r="LOE268" s="30"/>
      <c r="LOF268" s="30"/>
      <c r="LOG268" s="30"/>
      <c r="LOH268" s="30"/>
      <c r="LOI268" s="30"/>
      <c r="LOJ268" s="30"/>
      <c r="LOK268" s="30"/>
      <c r="LOL268" s="30"/>
      <c r="LOM268" s="30"/>
      <c r="LON268" s="30"/>
      <c r="LOO268" s="30"/>
      <c r="LOP268" s="30"/>
      <c r="LOQ268" s="30"/>
      <c r="LOR268" s="30"/>
      <c r="LOS268" s="30"/>
      <c r="LOT268" s="30"/>
      <c r="LOU268" s="30"/>
      <c r="LOV268" s="30"/>
      <c r="LOW268" s="30"/>
      <c r="LOX268" s="30"/>
      <c r="LOY268" s="30"/>
      <c r="LOZ268" s="30"/>
      <c r="LPA268" s="30"/>
      <c r="LPB268" s="30"/>
      <c r="LPC268" s="30"/>
      <c r="LPD268" s="30"/>
      <c r="LPE268" s="30"/>
      <c r="LPF268" s="30"/>
      <c r="LPG268" s="30"/>
      <c r="LPH268" s="30"/>
      <c r="LPI268" s="30"/>
      <c r="LPJ268" s="30"/>
      <c r="LPK268" s="30"/>
      <c r="LPL268" s="30"/>
      <c r="LPM268" s="30"/>
      <c r="LPN268" s="30"/>
      <c r="LPO268" s="30"/>
      <c r="LPP268" s="30"/>
      <c r="LPQ268" s="30"/>
      <c r="LPR268" s="30"/>
      <c r="LPS268" s="30"/>
      <c r="LPT268" s="30"/>
      <c r="LPU268" s="30"/>
      <c r="LPV268" s="30"/>
      <c r="LPW268" s="30"/>
      <c r="LPX268" s="30"/>
      <c r="LPY268" s="30"/>
      <c r="LPZ268" s="30"/>
      <c r="LQA268" s="30"/>
      <c r="LQB268" s="30"/>
      <c r="LQC268" s="30"/>
      <c r="LQD268" s="30"/>
      <c r="LQE268" s="30"/>
      <c r="LQF268" s="30"/>
      <c r="LQG268" s="30"/>
      <c r="LQH268" s="30"/>
      <c r="LQI268" s="30"/>
      <c r="LQJ268" s="30"/>
      <c r="LQK268" s="30"/>
      <c r="LQL268" s="30"/>
      <c r="LQM268" s="30"/>
      <c r="LQN268" s="30"/>
      <c r="LQO268" s="30"/>
      <c r="LQP268" s="30"/>
      <c r="LQQ268" s="30"/>
      <c r="LQR268" s="30"/>
      <c r="LQS268" s="30"/>
      <c r="LQT268" s="30"/>
      <c r="LQU268" s="30"/>
      <c r="LQV268" s="30"/>
      <c r="LQW268" s="30"/>
      <c r="LQX268" s="30"/>
      <c r="LQY268" s="30"/>
      <c r="LQZ268" s="30"/>
      <c r="LRA268" s="30"/>
      <c r="LRB268" s="30"/>
      <c r="LRC268" s="30"/>
      <c r="LRD268" s="30"/>
      <c r="LRE268" s="30"/>
      <c r="LRF268" s="30"/>
      <c r="LRG268" s="30"/>
      <c r="LRH268" s="30"/>
      <c r="LRI268" s="30"/>
      <c r="LRJ268" s="30"/>
      <c r="LRK268" s="30"/>
      <c r="LRL268" s="30"/>
      <c r="LRM268" s="30"/>
      <c r="LRN268" s="30"/>
      <c r="LRO268" s="30"/>
      <c r="LRP268" s="30"/>
      <c r="LRQ268" s="30"/>
      <c r="LRR268" s="30"/>
      <c r="LRS268" s="30"/>
      <c r="LRT268" s="30"/>
      <c r="LRU268" s="30"/>
      <c r="LRV268" s="30"/>
      <c r="LRW268" s="30"/>
      <c r="LRX268" s="30"/>
      <c r="LRY268" s="30"/>
      <c r="LRZ268" s="30"/>
      <c r="LSA268" s="30"/>
      <c r="LSB268" s="30"/>
      <c r="LSC268" s="30"/>
      <c r="LSD268" s="30"/>
      <c r="LSE268" s="30"/>
      <c r="LSF268" s="30"/>
      <c r="LSG268" s="30"/>
      <c r="LSH268" s="30"/>
      <c r="LSI268" s="30"/>
      <c r="LSJ268" s="30"/>
      <c r="LSK268" s="30"/>
      <c r="LSL268" s="30"/>
      <c r="LSM268" s="30"/>
      <c r="LSN268" s="30"/>
      <c r="LSO268" s="30"/>
      <c r="LSP268" s="30"/>
      <c r="LSQ268" s="30"/>
      <c r="LSR268" s="30"/>
      <c r="LSS268" s="30"/>
      <c r="LST268" s="30"/>
      <c r="LSU268" s="30"/>
      <c r="LSV268" s="30"/>
      <c r="LSW268" s="30"/>
      <c r="LSX268" s="30"/>
      <c r="LSY268" s="30"/>
      <c r="LSZ268" s="30"/>
      <c r="LTA268" s="30"/>
      <c r="LTB268" s="30"/>
      <c r="LTC268" s="30"/>
      <c r="LTD268" s="30"/>
      <c r="LTE268" s="30"/>
      <c r="LTF268" s="30"/>
      <c r="LTG268" s="30"/>
      <c r="LTH268" s="30"/>
      <c r="LTI268" s="30"/>
      <c r="LTJ268" s="30"/>
      <c r="LTK268" s="30"/>
      <c r="LTL268" s="30"/>
      <c r="LTM268" s="30"/>
      <c r="LTN268" s="30"/>
      <c r="LTO268" s="30"/>
      <c r="LTP268" s="30"/>
      <c r="LTQ268" s="30"/>
      <c r="LTR268" s="30"/>
      <c r="LTS268" s="30"/>
      <c r="LTT268" s="30"/>
      <c r="LTU268" s="30"/>
      <c r="LTV268" s="30"/>
      <c r="LTW268" s="30"/>
      <c r="LTX268" s="30"/>
      <c r="LTY268" s="30"/>
      <c r="LTZ268" s="30"/>
      <c r="LUA268" s="30"/>
      <c r="LUB268" s="30"/>
      <c r="LUC268" s="30"/>
      <c r="LUD268" s="30"/>
      <c r="LUE268" s="30"/>
      <c r="LUF268" s="30"/>
      <c r="LUG268" s="30"/>
      <c r="LUH268" s="30"/>
      <c r="LUI268" s="30"/>
      <c r="LUJ268" s="30"/>
      <c r="LUK268" s="30"/>
      <c r="LUL268" s="30"/>
      <c r="LUM268" s="30"/>
      <c r="LUN268" s="30"/>
      <c r="LUO268" s="30"/>
      <c r="LUP268" s="30"/>
      <c r="LUQ268" s="30"/>
      <c r="LUR268" s="30"/>
      <c r="LUS268" s="30"/>
      <c r="LUT268" s="30"/>
      <c r="LUU268" s="30"/>
      <c r="LUV268" s="30"/>
      <c r="LUW268" s="30"/>
      <c r="LUX268" s="30"/>
      <c r="LUY268" s="30"/>
      <c r="LUZ268" s="30"/>
      <c r="LVA268" s="30"/>
      <c r="LVB268" s="30"/>
      <c r="LVC268" s="30"/>
      <c r="LVD268" s="30"/>
      <c r="LVE268" s="30"/>
      <c r="LVF268" s="30"/>
      <c r="LVG268" s="30"/>
      <c r="LVH268" s="30"/>
      <c r="LVI268" s="30"/>
      <c r="LVJ268" s="30"/>
      <c r="LVK268" s="30"/>
      <c r="LVL268" s="30"/>
      <c r="LVM268" s="30"/>
      <c r="LVN268" s="30"/>
      <c r="LVO268" s="30"/>
      <c r="LVP268" s="30"/>
      <c r="LVQ268" s="30"/>
      <c r="LVR268" s="30"/>
      <c r="LVS268" s="30"/>
      <c r="LVT268" s="30"/>
      <c r="LVU268" s="30"/>
      <c r="LVV268" s="30"/>
      <c r="LVW268" s="30"/>
      <c r="LVX268" s="30"/>
      <c r="LVY268" s="30"/>
      <c r="LVZ268" s="30"/>
      <c r="LWA268" s="30"/>
      <c r="LWB268" s="30"/>
      <c r="LWC268" s="30"/>
      <c r="LWD268" s="30"/>
      <c r="LWE268" s="30"/>
      <c r="LWF268" s="30"/>
      <c r="LWG268" s="30"/>
      <c r="LWH268" s="30"/>
      <c r="LWI268" s="30"/>
      <c r="LWJ268" s="30"/>
      <c r="LWK268" s="30"/>
      <c r="LWL268" s="30"/>
      <c r="LWM268" s="30"/>
      <c r="LWN268" s="30"/>
      <c r="LWO268" s="30"/>
      <c r="LWP268" s="30"/>
      <c r="LWQ268" s="30"/>
      <c r="LWR268" s="30"/>
      <c r="LWS268" s="30"/>
      <c r="LWT268" s="30"/>
      <c r="LWU268" s="30"/>
      <c r="LWV268" s="30"/>
      <c r="LWW268" s="30"/>
      <c r="LWX268" s="30"/>
      <c r="LWY268" s="30"/>
      <c r="LWZ268" s="30"/>
      <c r="LXA268" s="30"/>
      <c r="LXB268" s="30"/>
      <c r="LXC268" s="30"/>
      <c r="LXD268" s="30"/>
      <c r="LXE268" s="30"/>
      <c r="LXF268" s="30"/>
      <c r="LXG268" s="30"/>
      <c r="LXH268" s="30"/>
      <c r="LXI268" s="30"/>
      <c r="LXJ268" s="30"/>
      <c r="LXK268" s="30"/>
      <c r="LXL268" s="30"/>
      <c r="LXM268" s="30"/>
      <c r="LXN268" s="30"/>
      <c r="LXO268" s="30"/>
      <c r="LXP268" s="30"/>
      <c r="LXQ268" s="30"/>
      <c r="LXR268" s="30"/>
      <c r="LXS268" s="30"/>
      <c r="LXT268" s="30"/>
      <c r="LXU268" s="30"/>
      <c r="LXV268" s="30"/>
      <c r="LXW268" s="30"/>
      <c r="LXX268" s="30"/>
      <c r="LXY268" s="30"/>
      <c r="LXZ268" s="30"/>
      <c r="LYA268" s="30"/>
      <c r="LYB268" s="30"/>
      <c r="LYC268" s="30"/>
      <c r="LYD268" s="30"/>
      <c r="LYE268" s="30"/>
      <c r="LYF268" s="30"/>
      <c r="LYG268" s="30"/>
      <c r="LYH268" s="30"/>
      <c r="LYI268" s="30"/>
      <c r="LYJ268" s="30"/>
      <c r="LYK268" s="30"/>
      <c r="LYL268" s="30"/>
      <c r="LYM268" s="30"/>
      <c r="LYN268" s="30"/>
      <c r="LYO268" s="30"/>
      <c r="LYP268" s="30"/>
      <c r="LYQ268" s="30"/>
      <c r="LYR268" s="30"/>
      <c r="LYS268" s="30"/>
      <c r="LYT268" s="30"/>
      <c r="LYU268" s="30"/>
      <c r="LYV268" s="30"/>
      <c r="LYW268" s="30"/>
      <c r="LYX268" s="30"/>
      <c r="LYY268" s="30"/>
      <c r="LYZ268" s="30"/>
      <c r="LZA268" s="30"/>
      <c r="LZB268" s="30"/>
      <c r="LZC268" s="30"/>
      <c r="LZD268" s="30"/>
      <c r="LZE268" s="30"/>
      <c r="LZF268" s="30"/>
      <c r="LZG268" s="30"/>
      <c r="LZH268" s="30"/>
      <c r="LZI268" s="30"/>
      <c r="LZJ268" s="30"/>
      <c r="LZK268" s="30"/>
      <c r="LZL268" s="30"/>
      <c r="LZM268" s="30"/>
      <c r="LZN268" s="30"/>
      <c r="LZO268" s="30"/>
      <c r="LZP268" s="30"/>
      <c r="LZQ268" s="30"/>
      <c r="LZR268" s="30"/>
      <c r="LZS268" s="30"/>
      <c r="LZT268" s="30"/>
      <c r="LZU268" s="30"/>
      <c r="LZV268" s="30"/>
      <c r="LZW268" s="30"/>
      <c r="LZX268" s="30"/>
      <c r="LZY268" s="30"/>
      <c r="LZZ268" s="30"/>
      <c r="MAA268" s="30"/>
      <c r="MAB268" s="30"/>
      <c r="MAC268" s="30"/>
      <c r="MAD268" s="30"/>
      <c r="MAE268" s="30"/>
      <c r="MAF268" s="30"/>
      <c r="MAG268" s="30"/>
      <c r="MAH268" s="30"/>
      <c r="MAI268" s="30"/>
      <c r="MAJ268" s="30"/>
      <c r="MAK268" s="30"/>
      <c r="MAL268" s="30"/>
      <c r="MAM268" s="30"/>
      <c r="MAN268" s="30"/>
      <c r="MAO268" s="30"/>
      <c r="MAP268" s="30"/>
      <c r="MAQ268" s="30"/>
      <c r="MAR268" s="30"/>
      <c r="MAS268" s="30"/>
      <c r="MAT268" s="30"/>
      <c r="MAU268" s="30"/>
      <c r="MAV268" s="30"/>
      <c r="MAW268" s="30"/>
      <c r="MAX268" s="30"/>
      <c r="MAY268" s="30"/>
      <c r="MAZ268" s="30"/>
      <c r="MBA268" s="30"/>
      <c r="MBB268" s="30"/>
      <c r="MBC268" s="30"/>
      <c r="MBD268" s="30"/>
      <c r="MBE268" s="30"/>
      <c r="MBF268" s="30"/>
      <c r="MBG268" s="30"/>
      <c r="MBH268" s="30"/>
      <c r="MBI268" s="30"/>
      <c r="MBJ268" s="30"/>
      <c r="MBK268" s="30"/>
      <c r="MBL268" s="30"/>
      <c r="MBM268" s="30"/>
      <c r="MBN268" s="30"/>
      <c r="MBO268" s="30"/>
      <c r="MBP268" s="30"/>
      <c r="MBQ268" s="30"/>
      <c r="MBR268" s="30"/>
      <c r="MBS268" s="30"/>
      <c r="MBT268" s="30"/>
      <c r="MBU268" s="30"/>
      <c r="MBV268" s="30"/>
      <c r="MBW268" s="30"/>
      <c r="MBX268" s="30"/>
      <c r="MBY268" s="30"/>
      <c r="MBZ268" s="30"/>
      <c r="MCA268" s="30"/>
      <c r="MCB268" s="30"/>
      <c r="MCC268" s="30"/>
      <c r="MCD268" s="30"/>
      <c r="MCE268" s="30"/>
      <c r="MCF268" s="30"/>
      <c r="MCG268" s="30"/>
      <c r="MCH268" s="30"/>
      <c r="MCI268" s="30"/>
      <c r="MCJ268" s="30"/>
      <c r="MCK268" s="30"/>
      <c r="MCL268" s="30"/>
      <c r="MCM268" s="30"/>
      <c r="MCN268" s="30"/>
      <c r="MCO268" s="30"/>
      <c r="MCP268" s="30"/>
      <c r="MCQ268" s="30"/>
      <c r="MCR268" s="30"/>
      <c r="MCS268" s="30"/>
      <c r="MCT268" s="30"/>
      <c r="MCU268" s="30"/>
      <c r="MCV268" s="30"/>
      <c r="MCW268" s="30"/>
      <c r="MCX268" s="30"/>
      <c r="MCY268" s="30"/>
      <c r="MCZ268" s="30"/>
      <c r="MDA268" s="30"/>
      <c r="MDB268" s="30"/>
      <c r="MDC268" s="30"/>
      <c r="MDD268" s="30"/>
      <c r="MDE268" s="30"/>
      <c r="MDF268" s="30"/>
      <c r="MDG268" s="30"/>
      <c r="MDH268" s="30"/>
      <c r="MDI268" s="30"/>
      <c r="MDJ268" s="30"/>
      <c r="MDK268" s="30"/>
      <c r="MDL268" s="30"/>
      <c r="MDM268" s="30"/>
      <c r="MDN268" s="30"/>
      <c r="MDO268" s="30"/>
      <c r="MDP268" s="30"/>
      <c r="MDQ268" s="30"/>
      <c r="MDR268" s="30"/>
      <c r="MDS268" s="30"/>
      <c r="MDT268" s="30"/>
      <c r="MDU268" s="30"/>
      <c r="MDV268" s="30"/>
      <c r="MDW268" s="30"/>
      <c r="MDX268" s="30"/>
      <c r="MDY268" s="30"/>
      <c r="MDZ268" s="30"/>
      <c r="MEA268" s="30"/>
      <c r="MEB268" s="30"/>
      <c r="MEC268" s="30"/>
      <c r="MED268" s="30"/>
      <c r="MEE268" s="30"/>
      <c r="MEF268" s="30"/>
      <c r="MEG268" s="30"/>
      <c r="MEH268" s="30"/>
      <c r="MEI268" s="30"/>
      <c r="MEJ268" s="30"/>
      <c r="MEK268" s="30"/>
      <c r="MEL268" s="30"/>
      <c r="MEM268" s="30"/>
      <c r="MEN268" s="30"/>
      <c r="MEO268" s="30"/>
      <c r="MEP268" s="30"/>
      <c r="MEQ268" s="30"/>
      <c r="MER268" s="30"/>
      <c r="MES268" s="30"/>
      <c r="MET268" s="30"/>
      <c r="MEU268" s="30"/>
      <c r="MEV268" s="30"/>
      <c r="MEW268" s="30"/>
      <c r="MEX268" s="30"/>
      <c r="MEY268" s="30"/>
      <c r="MEZ268" s="30"/>
      <c r="MFA268" s="30"/>
      <c r="MFB268" s="30"/>
      <c r="MFC268" s="30"/>
      <c r="MFD268" s="30"/>
      <c r="MFE268" s="30"/>
      <c r="MFF268" s="30"/>
      <c r="MFG268" s="30"/>
      <c r="MFH268" s="30"/>
      <c r="MFI268" s="30"/>
      <c r="MFJ268" s="30"/>
      <c r="MFK268" s="30"/>
      <c r="MFL268" s="30"/>
      <c r="MFM268" s="30"/>
      <c r="MFN268" s="30"/>
      <c r="MFO268" s="30"/>
      <c r="MFP268" s="30"/>
      <c r="MFQ268" s="30"/>
      <c r="MFR268" s="30"/>
      <c r="MFS268" s="30"/>
      <c r="MFT268" s="30"/>
      <c r="MFU268" s="30"/>
      <c r="MFV268" s="30"/>
      <c r="MFW268" s="30"/>
      <c r="MFX268" s="30"/>
      <c r="MFY268" s="30"/>
      <c r="MFZ268" s="30"/>
      <c r="MGA268" s="30"/>
      <c r="MGB268" s="30"/>
      <c r="MGC268" s="30"/>
      <c r="MGD268" s="30"/>
      <c r="MGE268" s="30"/>
      <c r="MGF268" s="30"/>
      <c r="MGG268" s="30"/>
      <c r="MGH268" s="30"/>
      <c r="MGI268" s="30"/>
      <c r="MGJ268" s="30"/>
      <c r="MGK268" s="30"/>
      <c r="MGL268" s="30"/>
      <c r="MGM268" s="30"/>
      <c r="MGN268" s="30"/>
      <c r="MGO268" s="30"/>
      <c r="MGP268" s="30"/>
      <c r="MGQ268" s="30"/>
      <c r="MGR268" s="30"/>
      <c r="MGS268" s="30"/>
      <c r="MGT268" s="30"/>
      <c r="MGU268" s="30"/>
      <c r="MGV268" s="30"/>
      <c r="MGW268" s="30"/>
      <c r="MGX268" s="30"/>
      <c r="MGY268" s="30"/>
      <c r="MGZ268" s="30"/>
      <c r="MHA268" s="30"/>
      <c r="MHB268" s="30"/>
      <c r="MHC268" s="30"/>
      <c r="MHD268" s="30"/>
      <c r="MHE268" s="30"/>
      <c r="MHF268" s="30"/>
      <c r="MHG268" s="30"/>
      <c r="MHH268" s="30"/>
      <c r="MHI268" s="30"/>
      <c r="MHJ268" s="30"/>
      <c r="MHK268" s="30"/>
      <c r="MHL268" s="30"/>
      <c r="MHM268" s="30"/>
      <c r="MHN268" s="30"/>
      <c r="MHO268" s="30"/>
      <c r="MHP268" s="30"/>
      <c r="MHQ268" s="30"/>
      <c r="MHR268" s="30"/>
      <c r="MHS268" s="30"/>
      <c r="MHT268" s="30"/>
      <c r="MHU268" s="30"/>
      <c r="MHV268" s="30"/>
      <c r="MHW268" s="30"/>
      <c r="MHX268" s="30"/>
      <c r="MHY268" s="30"/>
      <c r="MHZ268" s="30"/>
      <c r="MIA268" s="30"/>
      <c r="MIB268" s="30"/>
      <c r="MIC268" s="30"/>
      <c r="MID268" s="30"/>
      <c r="MIE268" s="30"/>
      <c r="MIF268" s="30"/>
      <c r="MIG268" s="30"/>
      <c r="MIH268" s="30"/>
      <c r="MII268" s="30"/>
      <c r="MIJ268" s="30"/>
      <c r="MIK268" s="30"/>
      <c r="MIL268" s="30"/>
      <c r="MIM268" s="30"/>
      <c r="MIN268" s="30"/>
      <c r="MIO268" s="30"/>
      <c r="MIP268" s="30"/>
      <c r="MIQ268" s="30"/>
      <c r="MIR268" s="30"/>
      <c r="MIS268" s="30"/>
      <c r="MIT268" s="30"/>
      <c r="MIU268" s="30"/>
      <c r="MIV268" s="30"/>
      <c r="MIW268" s="30"/>
      <c r="MIX268" s="30"/>
      <c r="MIY268" s="30"/>
      <c r="MIZ268" s="30"/>
      <c r="MJA268" s="30"/>
      <c r="MJB268" s="30"/>
      <c r="MJC268" s="30"/>
      <c r="MJD268" s="30"/>
      <c r="MJE268" s="30"/>
      <c r="MJF268" s="30"/>
      <c r="MJG268" s="30"/>
      <c r="MJH268" s="30"/>
      <c r="MJI268" s="30"/>
      <c r="MJJ268" s="30"/>
      <c r="MJK268" s="30"/>
      <c r="MJL268" s="30"/>
      <c r="MJM268" s="30"/>
      <c r="MJN268" s="30"/>
      <c r="MJO268" s="30"/>
      <c r="MJP268" s="30"/>
      <c r="MJQ268" s="30"/>
      <c r="MJR268" s="30"/>
      <c r="MJS268" s="30"/>
      <c r="MJT268" s="30"/>
      <c r="MJU268" s="30"/>
      <c r="MJV268" s="30"/>
      <c r="MJW268" s="30"/>
      <c r="MJX268" s="30"/>
      <c r="MJY268" s="30"/>
      <c r="MJZ268" s="30"/>
      <c r="MKA268" s="30"/>
      <c r="MKB268" s="30"/>
      <c r="MKC268" s="30"/>
      <c r="MKD268" s="30"/>
      <c r="MKE268" s="30"/>
      <c r="MKF268" s="30"/>
      <c r="MKG268" s="30"/>
      <c r="MKH268" s="30"/>
      <c r="MKI268" s="30"/>
      <c r="MKJ268" s="30"/>
      <c r="MKK268" s="30"/>
      <c r="MKL268" s="30"/>
      <c r="MKM268" s="30"/>
      <c r="MKN268" s="30"/>
      <c r="MKO268" s="30"/>
      <c r="MKP268" s="30"/>
      <c r="MKQ268" s="30"/>
      <c r="MKR268" s="30"/>
      <c r="MKS268" s="30"/>
      <c r="MKT268" s="30"/>
      <c r="MKU268" s="30"/>
      <c r="MKV268" s="30"/>
      <c r="MKW268" s="30"/>
      <c r="MKX268" s="30"/>
      <c r="MKY268" s="30"/>
      <c r="MKZ268" s="30"/>
      <c r="MLA268" s="30"/>
      <c r="MLB268" s="30"/>
      <c r="MLC268" s="30"/>
      <c r="MLD268" s="30"/>
      <c r="MLE268" s="30"/>
      <c r="MLF268" s="30"/>
      <c r="MLG268" s="30"/>
      <c r="MLH268" s="30"/>
      <c r="MLI268" s="30"/>
      <c r="MLJ268" s="30"/>
      <c r="MLK268" s="30"/>
      <c r="MLL268" s="30"/>
      <c r="MLM268" s="30"/>
      <c r="MLN268" s="30"/>
      <c r="MLO268" s="30"/>
      <c r="MLP268" s="30"/>
      <c r="MLQ268" s="30"/>
      <c r="MLR268" s="30"/>
      <c r="MLS268" s="30"/>
      <c r="MLT268" s="30"/>
      <c r="MLU268" s="30"/>
      <c r="MLV268" s="30"/>
      <c r="MLW268" s="30"/>
      <c r="MLX268" s="30"/>
      <c r="MLY268" s="30"/>
      <c r="MLZ268" s="30"/>
      <c r="MMA268" s="30"/>
      <c r="MMB268" s="30"/>
      <c r="MMC268" s="30"/>
      <c r="MMD268" s="30"/>
      <c r="MME268" s="30"/>
      <c r="MMF268" s="30"/>
      <c r="MMG268" s="30"/>
      <c r="MMH268" s="30"/>
      <c r="MMI268" s="30"/>
      <c r="MMJ268" s="30"/>
      <c r="MMK268" s="30"/>
      <c r="MML268" s="30"/>
      <c r="MMM268" s="30"/>
      <c r="MMN268" s="30"/>
      <c r="MMO268" s="30"/>
      <c r="MMP268" s="30"/>
      <c r="MMQ268" s="30"/>
      <c r="MMR268" s="30"/>
      <c r="MMS268" s="30"/>
      <c r="MMT268" s="30"/>
      <c r="MMU268" s="30"/>
      <c r="MMV268" s="30"/>
      <c r="MMW268" s="30"/>
      <c r="MMX268" s="30"/>
      <c r="MMY268" s="30"/>
      <c r="MMZ268" s="30"/>
      <c r="MNA268" s="30"/>
      <c r="MNB268" s="30"/>
      <c r="MNC268" s="30"/>
      <c r="MND268" s="30"/>
      <c r="MNE268" s="30"/>
      <c r="MNF268" s="30"/>
      <c r="MNG268" s="30"/>
      <c r="MNH268" s="30"/>
      <c r="MNI268" s="30"/>
      <c r="MNJ268" s="30"/>
      <c r="MNK268" s="30"/>
      <c r="MNL268" s="30"/>
      <c r="MNM268" s="30"/>
      <c r="MNN268" s="30"/>
      <c r="MNO268" s="30"/>
      <c r="MNP268" s="30"/>
      <c r="MNQ268" s="30"/>
      <c r="MNR268" s="30"/>
      <c r="MNS268" s="30"/>
      <c r="MNT268" s="30"/>
      <c r="MNU268" s="30"/>
      <c r="MNV268" s="30"/>
      <c r="MNW268" s="30"/>
      <c r="MNX268" s="30"/>
      <c r="MNY268" s="30"/>
      <c r="MNZ268" s="30"/>
      <c r="MOA268" s="30"/>
      <c r="MOB268" s="30"/>
      <c r="MOC268" s="30"/>
      <c r="MOD268" s="30"/>
      <c r="MOE268" s="30"/>
      <c r="MOF268" s="30"/>
      <c r="MOG268" s="30"/>
      <c r="MOH268" s="30"/>
      <c r="MOI268" s="30"/>
      <c r="MOJ268" s="30"/>
      <c r="MOK268" s="30"/>
      <c r="MOL268" s="30"/>
      <c r="MOM268" s="30"/>
      <c r="MON268" s="30"/>
      <c r="MOO268" s="30"/>
      <c r="MOP268" s="30"/>
      <c r="MOQ268" s="30"/>
      <c r="MOR268" s="30"/>
      <c r="MOS268" s="30"/>
      <c r="MOT268" s="30"/>
      <c r="MOU268" s="30"/>
      <c r="MOV268" s="30"/>
      <c r="MOW268" s="30"/>
      <c r="MOX268" s="30"/>
      <c r="MOY268" s="30"/>
      <c r="MOZ268" s="30"/>
      <c r="MPA268" s="30"/>
      <c r="MPB268" s="30"/>
      <c r="MPC268" s="30"/>
      <c r="MPD268" s="30"/>
      <c r="MPE268" s="30"/>
      <c r="MPF268" s="30"/>
      <c r="MPG268" s="30"/>
      <c r="MPH268" s="30"/>
      <c r="MPI268" s="30"/>
      <c r="MPJ268" s="30"/>
      <c r="MPK268" s="30"/>
      <c r="MPL268" s="30"/>
      <c r="MPM268" s="30"/>
      <c r="MPN268" s="30"/>
      <c r="MPO268" s="30"/>
      <c r="MPP268" s="30"/>
      <c r="MPQ268" s="30"/>
      <c r="MPR268" s="30"/>
      <c r="MPS268" s="30"/>
      <c r="MPT268" s="30"/>
      <c r="MPU268" s="30"/>
      <c r="MPV268" s="30"/>
      <c r="MPW268" s="30"/>
      <c r="MPX268" s="30"/>
      <c r="MPY268" s="30"/>
      <c r="MPZ268" s="30"/>
      <c r="MQA268" s="30"/>
      <c r="MQB268" s="30"/>
      <c r="MQC268" s="30"/>
      <c r="MQD268" s="30"/>
      <c r="MQE268" s="30"/>
      <c r="MQF268" s="30"/>
      <c r="MQG268" s="30"/>
      <c r="MQH268" s="30"/>
      <c r="MQI268" s="30"/>
      <c r="MQJ268" s="30"/>
      <c r="MQK268" s="30"/>
      <c r="MQL268" s="30"/>
      <c r="MQM268" s="30"/>
      <c r="MQN268" s="30"/>
      <c r="MQO268" s="30"/>
      <c r="MQP268" s="30"/>
      <c r="MQQ268" s="30"/>
      <c r="MQR268" s="30"/>
      <c r="MQS268" s="30"/>
      <c r="MQT268" s="30"/>
      <c r="MQU268" s="30"/>
      <c r="MQV268" s="30"/>
      <c r="MQW268" s="30"/>
      <c r="MQX268" s="30"/>
      <c r="MQY268" s="30"/>
      <c r="MQZ268" s="30"/>
      <c r="MRA268" s="30"/>
      <c r="MRB268" s="30"/>
      <c r="MRC268" s="30"/>
      <c r="MRD268" s="30"/>
      <c r="MRE268" s="30"/>
      <c r="MRF268" s="30"/>
      <c r="MRG268" s="30"/>
      <c r="MRH268" s="30"/>
      <c r="MRI268" s="30"/>
      <c r="MRJ268" s="30"/>
      <c r="MRK268" s="30"/>
      <c r="MRL268" s="30"/>
      <c r="MRM268" s="30"/>
      <c r="MRN268" s="30"/>
      <c r="MRO268" s="30"/>
      <c r="MRP268" s="30"/>
      <c r="MRQ268" s="30"/>
      <c r="MRR268" s="30"/>
      <c r="MRS268" s="30"/>
      <c r="MRT268" s="30"/>
      <c r="MRU268" s="30"/>
      <c r="MRV268" s="30"/>
      <c r="MRW268" s="30"/>
      <c r="MRX268" s="30"/>
      <c r="MRY268" s="30"/>
      <c r="MRZ268" s="30"/>
      <c r="MSA268" s="30"/>
      <c r="MSB268" s="30"/>
      <c r="MSC268" s="30"/>
      <c r="MSD268" s="30"/>
      <c r="MSE268" s="30"/>
      <c r="MSF268" s="30"/>
      <c r="MSG268" s="30"/>
      <c r="MSH268" s="30"/>
      <c r="MSI268" s="30"/>
      <c r="MSJ268" s="30"/>
      <c r="MSK268" s="30"/>
      <c r="MSL268" s="30"/>
      <c r="MSM268" s="30"/>
      <c r="MSN268" s="30"/>
      <c r="MSO268" s="30"/>
      <c r="MSP268" s="30"/>
      <c r="MSQ268" s="30"/>
      <c r="MSR268" s="30"/>
      <c r="MSS268" s="30"/>
      <c r="MST268" s="30"/>
      <c r="MSU268" s="30"/>
      <c r="MSV268" s="30"/>
      <c r="MSW268" s="30"/>
      <c r="MSX268" s="30"/>
      <c r="MSY268" s="30"/>
      <c r="MSZ268" s="30"/>
      <c r="MTA268" s="30"/>
      <c r="MTB268" s="30"/>
      <c r="MTC268" s="30"/>
      <c r="MTD268" s="30"/>
      <c r="MTE268" s="30"/>
      <c r="MTF268" s="30"/>
      <c r="MTG268" s="30"/>
      <c r="MTH268" s="30"/>
      <c r="MTI268" s="30"/>
      <c r="MTJ268" s="30"/>
      <c r="MTK268" s="30"/>
      <c r="MTL268" s="30"/>
      <c r="MTM268" s="30"/>
      <c r="MTN268" s="30"/>
      <c r="MTO268" s="30"/>
      <c r="MTP268" s="30"/>
      <c r="MTQ268" s="30"/>
      <c r="MTR268" s="30"/>
      <c r="MTS268" s="30"/>
      <c r="MTT268" s="30"/>
      <c r="MTU268" s="30"/>
      <c r="MTV268" s="30"/>
      <c r="MTW268" s="30"/>
      <c r="MTX268" s="30"/>
      <c r="MTY268" s="30"/>
      <c r="MTZ268" s="30"/>
      <c r="MUA268" s="30"/>
      <c r="MUB268" s="30"/>
      <c r="MUC268" s="30"/>
      <c r="MUD268" s="30"/>
      <c r="MUE268" s="30"/>
      <c r="MUF268" s="30"/>
      <c r="MUG268" s="30"/>
      <c r="MUH268" s="30"/>
      <c r="MUI268" s="30"/>
      <c r="MUJ268" s="30"/>
      <c r="MUK268" s="30"/>
      <c r="MUL268" s="30"/>
      <c r="MUM268" s="30"/>
      <c r="MUN268" s="30"/>
      <c r="MUO268" s="30"/>
      <c r="MUP268" s="30"/>
      <c r="MUQ268" s="30"/>
      <c r="MUR268" s="30"/>
      <c r="MUS268" s="30"/>
      <c r="MUT268" s="30"/>
      <c r="MUU268" s="30"/>
      <c r="MUV268" s="30"/>
      <c r="MUW268" s="30"/>
      <c r="MUX268" s="30"/>
      <c r="MUY268" s="30"/>
      <c r="MUZ268" s="30"/>
      <c r="MVA268" s="30"/>
      <c r="MVB268" s="30"/>
      <c r="MVC268" s="30"/>
      <c r="MVD268" s="30"/>
      <c r="MVE268" s="30"/>
      <c r="MVF268" s="30"/>
      <c r="MVG268" s="30"/>
      <c r="MVH268" s="30"/>
      <c r="MVI268" s="30"/>
      <c r="MVJ268" s="30"/>
      <c r="MVK268" s="30"/>
      <c r="MVL268" s="30"/>
      <c r="MVM268" s="30"/>
      <c r="MVN268" s="30"/>
      <c r="MVO268" s="30"/>
      <c r="MVP268" s="30"/>
      <c r="MVQ268" s="30"/>
      <c r="MVR268" s="30"/>
      <c r="MVS268" s="30"/>
      <c r="MVT268" s="30"/>
      <c r="MVU268" s="30"/>
      <c r="MVV268" s="30"/>
      <c r="MVW268" s="30"/>
      <c r="MVX268" s="30"/>
      <c r="MVY268" s="30"/>
      <c r="MVZ268" s="30"/>
      <c r="MWA268" s="30"/>
      <c r="MWB268" s="30"/>
      <c r="MWC268" s="30"/>
      <c r="MWD268" s="30"/>
      <c r="MWE268" s="30"/>
      <c r="MWF268" s="30"/>
      <c r="MWG268" s="30"/>
      <c r="MWH268" s="30"/>
      <c r="MWI268" s="30"/>
      <c r="MWJ268" s="30"/>
      <c r="MWK268" s="30"/>
      <c r="MWL268" s="30"/>
      <c r="MWM268" s="30"/>
      <c r="MWN268" s="30"/>
      <c r="MWO268" s="30"/>
      <c r="MWP268" s="30"/>
      <c r="MWQ268" s="30"/>
      <c r="MWR268" s="30"/>
      <c r="MWS268" s="30"/>
      <c r="MWT268" s="30"/>
      <c r="MWU268" s="30"/>
      <c r="MWV268" s="30"/>
      <c r="MWW268" s="30"/>
      <c r="MWX268" s="30"/>
      <c r="MWY268" s="30"/>
      <c r="MWZ268" s="30"/>
      <c r="MXA268" s="30"/>
      <c r="MXB268" s="30"/>
      <c r="MXC268" s="30"/>
      <c r="MXD268" s="30"/>
      <c r="MXE268" s="30"/>
      <c r="MXF268" s="30"/>
      <c r="MXG268" s="30"/>
      <c r="MXH268" s="30"/>
      <c r="MXI268" s="30"/>
      <c r="MXJ268" s="30"/>
      <c r="MXK268" s="30"/>
      <c r="MXL268" s="30"/>
      <c r="MXM268" s="30"/>
      <c r="MXN268" s="30"/>
      <c r="MXO268" s="30"/>
      <c r="MXP268" s="30"/>
      <c r="MXQ268" s="30"/>
      <c r="MXR268" s="30"/>
      <c r="MXS268" s="30"/>
      <c r="MXT268" s="30"/>
      <c r="MXU268" s="30"/>
      <c r="MXV268" s="30"/>
      <c r="MXW268" s="30"/>
      <c r="MXX268" s="30"/>
      <c r="MXY268" s="30"/>
      <c r="MXZ268" s="30"/>
      <c r="MYA268" s="30"/>
      <c r="MYB268" s="30"/>
      <c r="MYC268" s="30"/>
      <c r="MYD268" s="30"/>
      <c r="MYE268" s="30"/>
      <c r="MYF268" s="30"/>
      <c r="MYG268" s="30"/>
      <c r="MYH268" s="30"/>
      <c r="MYI268" s="30"/>
      <c r="MYJ268" s="30"/>
      <c r="MYK268" s="30"/>
      <c r="MYL268" s="30"/>
      <c r="MYM268" s="30"/>
      <c r="MYN268" s="30"/>
      <c r="MYO268" s="30"/>
      <c r="MYP268" s="30"/>
      <c r="MYQ268" s="30"/>
      <c r="MYR268" s="30"/>
      <c r="MYS268" s="30"/>
      <c r="MYT268" s="30"/>
      <c r="MYU268" s="30"/>
      <c r="MYV268" s="30"/>
      <c r="MYW268" s="30"/>
      <c r="MYX268" s="30"/>
      <c r="MYY268" s="30"/>
      <c r="MYZ268" s="30"/>
      <c r="MZA268" s="30"/>
      <c r="MZB268" s="30"/>
      <c r="MZC268" s="30"/>
      <c r="MZD268" s="30"/>
      <c r="MZE268" s="30"/>
      <c r="MZF268" s="30"/>
      <c r="MZG268" s="30"/>
      <c r="MZH268" s="30"/>
      <c r="MZI268" s="30"/>
      <c r="MZJ268" s="30"/>
      <c r="MZK268" s="30"/>
      <c r="MZL268" s="30"/>
      <c r="MZM268" s="30"/>
      <c r="MZN268" s="30"/>
      <c r="MZO268" s="30"/>
      <c r="MZP268" s="30"/>
      <c r="MZQ268" s="30"/>
      <c r="MZR268" s="30"/>
      <c r="MZS268" s="30"/>
      <c r="MZT268" s="30"/>
      <c r="MZU268" s="30"/>
      <c r="MZV268" s="30"/>
      <c r="MZW268" s="30"/>
      <c r="MZX268" s="30"/>
      <c r="MZY268" s="30"/>
      <c r="MZZ268" s="30"/>
      <c r="NAA268" s="30"/>
      <c r="NAB268" s="30"/>
      <c r="NAC268" s="30"/>
      <c r="NAD268" s="30"/>
      <c r="NAE268" s="30"/>
      <c r="NAF268" s="30"/>
      <c r="NAG268" s="30"/>
      <c r="NAH268" s="30"/>
      <c r="NAI268" s="30"/>
      <c r="NAJ268" s="30"/>
      <c r="NAK268" s="30"/>
      <c r="NAL268" s="30"/>
      <c r="NAM268" s="30"/>
      <c r="NAN268" s="30"/>
      <c r="NAO268" s="30"/>
      <c r="NAP268" s="30"/>
      <c r="NAQ268" s="30"/>
      <c r="NAR268" s="30"/>
      <c r="NAS268" s="30"/>
      <c r="NAT268" s="30"/>
      <c r="NAU268" s="30"/>
      <c r="NAV268" s="30"/>
      <c r="NAW268" s="30"/>
      <c r="NAX268" s="30"/>
      <c r="NAY268" s="30"/>
      <c r="NAZ268" s="30"/>
      <c r="NBA268" s="30"/>
      <c r="NBB268" s="30"/>
      <c r="NBC268" s="30"/>
      <c r="NBD268" s="30"/>
      <c r="NBE268" s="30"/>
      <c r="NBF268" s="30"/>
      <c r="NBG268" s="30"/>
      <c r="NBH268" s="30"/>
      <c r="NBI268" s="30"/>
      <c r="NBJ268" s="30"/>
      <c r="NBK268" s="30"/>
      <c r="NBL268" s="30"/>
      <c r="NBM268" s="30"/>
      <c r="NBN268" s="30"/>
      <c r="NBO268" s="30"/>
      <c r="NBP268" s="30"/>
      <c r="NBQ268" s="30"/>
      <c r="NBR268" s="30"/>
      <c r="NBS268" s="30"/>
      <c r="NBT268" s="30"/>
      <c r="NBU268" s="30"/>
      <c r="NBV268" s="30"/>
      <c r="NBW268" s="30"/>
      <c r="NBX268" s="30"/>
      <c r="NBY268" s="30"/>
      <c r="NBZ268" s="30"/>
      <c r="NCA268" s="30"/>
      <c r="NCB268" s="30"/>
      <c r="NCC268" s="30"/>
      <c r="NCD268" s="30"/>
      <c r="NCE268" s="30"/>
      <c r="NCF268" s="30"/>
      <c r="NCG268" s="30"/>
      <c r="NCH268" s="30"/>
      <c r="NCI268" s="30"/>
      <c r="NCJ268" s="30"/>
      <c r="NCK268" s="30"/>
      <c r="NCL268" s="30"/>
      <c r="NCM268" s="30"/>
      <c r="NCN268" s="30"/>
      <c r="NCO268" s="30"/>
      <c r="NCP268" s="30"/>
      <c r="NCQ268" s="30"/>
      <c r="NCR268" s="30"/>
      <c r="NCS268" s="30"/>
      <c r="NCT268" s="30"/>
      <c r="NCU268" s="30"/>
      <c r="NCV268" s="30"/>
      <c r="NCW268" s="30"/>
      <c r="NCX268" s="30"/>
      <c r="NCY268" s="30"/>
      <c r="NCZ268" s="30"/>
      <c r="NDA268" s="30"/>
      <c r="NDB268" s="30"/>
      <c r="NDC268" s="30"/>
      <c r="NDD268" s="30"/>
      <c r="NDE268" s="30"/>
      <c r="NDF268" s="30"/>
      <c r="NDG268" s="30"/>
      <c r="NDH268" s="30"/>
      <c r="NDI268" s="30"/>
      <c r="NDJ268" s="30"/>
      <c r="NDK268" s="30"/>
      <c r="NDL268" s="30"/>
      <c r="NDM268" s="30"/>
      <c r="NDN268" s="30"/>
      <c r="NDO268" s="30"/>
      <c r="NDP268" s="30"/>
      <c r="NDQ268" s="30"/>
      <c r="NDR268" s="30"/>
      <c r="NDS268" s="30"/>
      <c r="NDT268" s="30"/>
      <c r="NDU268" s="30"/>
      <c r="NDV268" s="30"/>
      <c r="NDW268" s="30"/>
      <c r="NDX268" s="30"/>
      <c r="NDY268" s="30"/>
      <c r="NDZ268" s="30"/>
      <c r="NEA268" s="30"/>
      <c r="NEB268" s="30"/>
      <c r="NEC268" s="30"/>
      <c r="NED268" s="30"/>
      <c r="NEE268" s="30"/>
      <c r="NEF268" s="30"/>
      <c r="NEG268" s="30"/>
      <c r="NEH268" s="30"/>
      <c r="NEI268" s="30"/>
      <c r="NEJ268" s="30"/>
      <c r="NEK268" s="30"/>
      <c r="NEL268" s="30"/>
      <c r="NEM268" s="30"/>
      <c r="NEN268" s="30"/>
      <c r="NEO268" s="30"/>
      <c r="NEP268" s="30"/>
      <c r="NEQ268" s="30"/>
      <c r="NER268" s="30"/>
      <c r="NES268" s="30"/>
      <c r="NET268" s="30"/>
      <c r="NEU268" s="30"/>
      <c r="NEV268" s="30"/>
      <c r="NEW268" s="30"/>
      <c r="NEX268" s="30"/>
      <c r="NEY268" s="30"/>
      <c r="NEZ268" s="30"/>
      <c r="NFA268" s="30"/>
      <c r="NFB268" s="30"/>
      <c r="NFC268" s="30"/>
      <c r="NFD268" s="30"/>
      <c r="NFE268" s="30"/>
      <c r="NFF268" s="30"/>
      <c r="NFG268" s="30"/>
      <c r="NFH268" s="30"/>
      <c r="NFI268" s="30"/>
      <c r="NFJ268" s="30"/>
      <c r="NFK268" s="30"/>
      <c r="NFL268" s="30"/>
      <c r="NFM268" s="30"/>
      <c r="NFN268" s="30"/>
      <c r="NFO268" s="30"/>
      <c r="NFP268" s="30"/>
      <c r="NFQ268" s="30"/>
      <c r="NFR268" s="30"/>
      <c r="NFS268" s="30"/>
      <c r="NFT268" s="30"/>
      <c r="NFU268" s="30"/>
      <c r="NFV268" s="30"/>
      <c r="NFW268" s="30"/>
      <c r="NFX268" s="30"/>
      <c r="NFY268" s="30"/>
      <c r="NFZ268" s="30"/>
      <c r="NGA268" s="30"/>
      <c r="NGB268" s="30"/>
      <c r="NGC268" s="30"/>
      <c r="NGD268" s="30"/>
      <c r="NGE268" s="30"/>
      <c r="NGF268" s="30"/>
      <c r="NGG268" s="30"/>
      <c r="NGH268" s="30"/>
      <c r="NGI268" s="30"/>
      <c r="NGJ268" s="30"/>
      <c r="NGK268" s="30"/>
      <c r="NGL268" s="30"/>
      <c r="NGM268" s="30"/>
      <c r="NGN268" s="30"/>
      <c r="NGO268" s="30"/>
      <c r="NGP268" s="30"/>
      <c r="NGQ268" s="30"/>
      <c r="NGR268" s="30"/>
      <c r="NGS268" s="30"/>
      <c r="NGT268" s="30"/>
      <c r="NGU268" s="30"/>
      <c r="NGV268" s="30"/>
      <c r="NGW268" s="30"/>
      <c r="NGX268" s="30"/>
      <c r="NGY268" s="30"/>
      <c r="NGZ268" s="30"/>
      <c r="NHA268" s="30"/>
      <c r="NHB268" s="30"/>
      <c r="NHC268" s="30"/>
      <c r="NHD268" s="30"/>
      <c r="NHE268" s="30"/>
      <c r="NHF268" s="30"/>
      <c r="NHG268" s="30"/>
      <c r="NHH268" s="30"/>
      <c r="NHI268" s="30"/>
      <c r="NHJ268" s="30"/>
      <c r="NHK268" s="30"/>
      <c r="NHL268" s="30"/>
      <c r="NHM268" s="30"/>
      <c r="NHN268" s="30"/>
      <c r="NHO268" s="30"/>
      <c r="NHP268" s="30"/>
      <c r="NHQ268" s="30"/>
      <c r="NHR268" s="30"/>
      <c r="NHS268" s="30"/>
      <c r="NHT268" s="30"/>
      <c r="NHU268" s="30"/>
      <c r="NHV268" s="30"/>
      <c r="NHW268" s="30"/>
      <c r="NHX268" s="30"/>
      <c r="NHY268" s="30"/>
      <c r="NHZ268" s="30"/>
      <c r="NIA268" s="30"/>
      <c r="NIB268" s="30"/>
      <c r="NIC268" s="30"/>
      <c r="NID268" s="30"/>
      <c r="NIE268" s="30"/>
      <c r="NIF268" s="30"/>
      <c r="NIG268" s="30"/>
      <c r="NIH268" s="30"/>
      <c r="NII268" s="30"/>
      <c r="NIJ268" s="30"/>
      <c r="NIK268" s="30"/>
      <c r="NIL268" s="30"/>
      <c r="NIM268" s="30"/>
      <c r="NIN268" s="30"/>
      <c r="NIO268" s="30"/>
      <c r="NIP268" s="30"/>
      <c r="NIQ268" s="30"/>
      <c r="NIR268" s="30"/>
      <c r="NIS268" s="30"/>
      <c r="NIT268" s="30"/>
      <c r="NIU268" s="30"/>
      <c r="NIV268" s="30"/>
      <c r="NIW268" s="30"/>
      <c r="NIX268" s="30"/>
      <c r="NIY268" s="30"/>
      <c r="NIZ268" s="30"/>
      <c r="NJA268" s="30"/>
      <c r="NJB268" s="30"/>
      <c r="NJC268" s="30"/>
      <c r="NJD268" s="30"/>
      <c r="NJE268" s="30"/>
      <c r="NJF268" s="30"/>
      <c r="NJG268" s="30"/>
      <c r="NJH268" s="30"/>
      <c r="NJI268" s="30"/>
      <c r="NJJ268" s="30"/>
      <c r="NJK268" s="30"/>
      <c r="NJL268" s="30"/>
      <c r="NJM268" s="30"/>
      <c r="NJN268" s="30"/>
      <c r="NJO268" s="30"/>
      <c r="NJP268" s="30"/>
      <c r="NJQ268" s="30"/>
      <c r="NJR268" s="30"/>
      <c r="NJS268" s="30"/>
      <c r="NJT268" s="30"/>
      <c r="NJU268" s="30"/>
      <c r="NJV268" s="30"/>
      <c r="NJW268" s="30"/>
      <c r="NJX268" s="30"/>
      <c r="NJY268" s="30"/>
      <c r="NJZ268" s="30"/>
      <c r="NKA268" s="30"/>
      <c r="NKB268" s="30"/>
      <c r="NKC268" s="30"/>
      <c r="NKD268" s="30"/>
      <c r="NKE268" s="30"/>
      <c r="NKF268" s="30"/>
      <c r="NKG268" s="30"/>
      <c r="NKH268" s="30"/>
      <c r="NKI268" s="30"/>
      <c r="NKJ268" s="30"/>
      <c r="NKK268" s="30"/>
      <c r="NKL268" s="30"/>
      <c r="NKM268" s="30"/>
      <c r="NKN268" s="30"/>
      <c r="NKO268" s="30"/>
      <c r="NKP268" s="30"/>
      <c r="NKQ268" s="30"/>
      <c r="NKR268" s="30"/>
      <c r="NKS268" s="30"/>
      <c r="NKT268" s="30"/>
      <c r="NKU268" s="30"/>
      <c r="NKV268" s="30"/>
      <c r="NKW268" s="30"/>
      <c r="NKX268" s="30"/>
      <c r="NKY268" s="30"/>
      <c r="NKZ268" s="30"/>
      <c r="NLA268" s="30"/>
      <c r="NLB268" s="30"/>
      <c r="NLC268" s="30"/>
      <c r="NLD268" s="30"/>
      <c r="NLE268" s="30"/>
      <c r="NLF268" s="30"/>
      <c r="NLG268" s="30"/>
      <c r="NLH268" s="30"/>
      <c r="NLI268" s="30"/>
      <c r="NLJ268" s="30"/>
      <c r="NLK268" s="30"/>
      <c r="NLL268" s="30"/>
      <c r="NLM268" s="30"/>
      <c r="NLN268" s="30"/>
      <c r="NLO268" s="30"/>
      <c r="NLP268" s="30"/>
      <c r="NLQ268" s="30"/>
      <c r="NLR268" s="30"/>
      <c r="NLS268" s="30"/>
      <c r="NLT268" s="30"/>
      <c r="NLU268" s="30"/>
      <c r="NLV268" s="30"/>
      <c r="NLW268" s="30"/>
      <c r="NLX268" s="30"/>
      <c r="NLY268" s="30"/>
      <c r="NLZ268" s="30"/>
      <c r="NMA268" s="30"/>
      <c r="NMB268" s="30"/>
      <c r="NMC268" s="30"/>
      <c r="NMD268" s="30"/>
      <c r="NME268" s="30"/>
      <c r="NMF268" s="30"/>
      <c r="NMG268" s="30"/>
      <c r="NMH268" s="30"/>
      <c r="NMI268" s="30"/>
      <c r="NMJ268" s="30"/>
      <c r="NMK268" s="30"/>
      <c r="NML268" s="30"/>
      <c r="NMM268" s="30"/>
      <c r="NMN268" s="30"/>
      <c r="NMO268" s="30"/>
      <c r="NMP268" s="30"/>
      <c r="NMQ268" s="30"/>
      <c r="NMR268" s="30"/>
      <c r="NMS268" s="30"/>
      <c r="NMT268" s="30"/>
      <c r="NMU268" s="30"/>
      <c r="NMV268" s="30"/>
      <c r="NMW268" s="30"/>
      <c r="NMX268" s="30"/>
      <c r="NMY268" s="30"/>
      <c r="NMZ268" s="30"/>
      <c r="NNA268" s="30"/>
      <c r="NNB268" s="30"/>
      <c r="NNC268" s="30"/>
      <c r="NND268" s="30"/>
      <c r="NNE268" s="30"/>
      <c r="NNF268" s="30"/>
      <c r="NNG268" s="30"/>
      <c r="NNH268" s="30"/>
      <c r="NNI268" s="30"/>
      <c r="NNJ268" s="30"/>
      <c r="NNK268" s="30"/>
      <c r="NNL268" s="30"/>
      <c r="NNM268" s="30"/>
      <c r="NNN268" s="30"/>
      <c r="NNO268" s="30"/>
      <c r="NNP268" s="30"/>
      <c r="NNQ268" s="30"/>
      <c r="NNR268" s="30"/>
      <c r="NNS268" s="30"/>
      <c r="NNT268" s="30"/>
      <c r="NNU268" s="30"/>
      <c r="NNV268" s="30"/>
      <c r="NNW268" s="30"/>
      <c r="NNX268" s="30"/>
      <c r="NNY268" s="30"/>
      <c r="NNZ268" s="30"/>
      <c r="NOA268" s="30"/>
      <c r="NOB268" s="30"/>
      <c r="NOC268" s="30"/>
      <c r="NOD268" s="30"/>
      <c r="NOE268" s="30"/>
      <c r="NOF268" s="30"/>
      <c r="NOG268" s="30"/>
      <c r="NOH268" s="30"/>
      <c r="NOI268" s="30"/>
      <c r="NOJ268" s="30"/>
      <c r="NOK268" s="30"/>
      <c r="NOL268" s="30"/>
      <c r="NOM268" s="30"/>
      <c r="NON268" s="30"/>
      <c r="NOO268" s="30"/>
      <c r="NOP268" s="30"/>
      <c r="NOQ268" s="30"/>
      <c r="NOR268" s="30"/>
      <c r="NOS268" s="30"/>
      <c r="NOT268" s="30"/>
      <c r="NOU268" s="30"/>
      <c r="NOV268" s="30"/>
      <c r="NOW268" s="30"/>
      <c r="NOX268" s="30"/>
      <c r="NOY268" s="30"/>
      <c r="NOZ268" s="30"/>
      <c r="NPA268" s="30"/>
      <c r="NPB268" s="30"/>
      <c r="NPC268" s="30"/>
      <c r="NPD268" s="30"/>
      <c r="NPE268" s="30"/>
      <c r="NPF268" s="30"/>
      <c r="NPG268" s="30"/>
      <c r="NPH268" s="30"/>
      <c r="NPI268" s="30"/>
      <c r="NPJ268" s="30"/>
      <c r="NPK268" s="30"/>
      <c r="NPL268" s="30"/>
      <c r="NPM268" s="30"/>
      <c r="NPN268" s="30"/>
      <c r="NPO268" s="30"/>
      <c r="NPP268" s="30"/>
      <c r="NPQ268" s="30"/>
      <c r="NPR268" s="30"/>
      <c r="NPS268" s="30"/>
      <c r="NPT268" s="30"/>
      <c r="NPU268" s="30"/>
      <c r="NPV268" s="30"/>
      <c r="NPW268" s="30"/>
      <c r="NPX268" s="30"/>
      <c r="NPY268" s="30"/>
      <c r="NPZ268" s="30"/>
      <c r="NQA268" s="30"/>
      <c r="NQB268" s="30"/>
      <c r="NQC268" s="30"/>
      <c r="NQD268" s="30"/>
      <c r="NQE268" s="30"/>
      <c r="NQF268" s="30"/>
      <c r="NQG268" s="30"/>
      <c r="NQH268" s="30"/>
      <c r="NQI268" s="30"/>
      <c r="NQJ268" s="30"/>
      <c r="NQK268" s="30"/>
      <c r="NQL268" s="30"/>
      <c r="NQM268" s="30"/>
      <c r="NQN268" s="30"/>
      <c r="NQO268" s="30"/>
      <c r="NQP268" s="30"/>
      <c r="NQQ268" s="30"/>
      <c r="NQR268" s="30"/>
      <c r="NQS268" s="30"/>
      <c r="NQT268" s="30"/>
      <c r="NQU268" s="30"/>
      <c r="NQV268" s="30"/>
      <c r="NQW268" s="30"/>
      <c r="NQX268" s="30"/>
      <c r="NQY268" s="30"/>
      <c r="NQZ268" s="30"/>
      <c r="NRA268" s="30"/>
      <c r="NRB268" s="30"/>
      <c r="NRC268" s="30"/>
      <c r="NRD268" s="30"/>
      <c r="NRE268" s="30"/>
      <c r="NRF268" s="30"/>
      <c r="NRG268" s="30"/>
      <c r="NRH268" s="30"/>
      <c r="NRI268" s="30"/>
      <c r="NRJ268" s="30"/>
      <c r="NRK268" s="30"/>
      <c r="NRL268" s="30"/>
      <c r="NRM268" s="30"/>
      <c r="NRN268" s="30"/>
      <c r="NRO268" s="30"/>
      <c r="NRP268" s="30"/>
      <c r="NRQ268" s="30"/>
      <c r="NRR268" s="30"/>
      <c r="NRS268" s="30"/>
      <c r="NRT268" s="30"/>
      <c r="NRU268" s="30"/>
      <c r="NRV268" s="30"/>
      <c r="NRW268" s="30"/>
      <c r="NRX268" s="30"/>
      <c r="NRY268" s="30"/>
      <c r="NRZ268" s="30"/>
      <c r="NSA268" s="30"/>
      <c r="NSB268" s="30"/>
      <c r="NSC268" s="30"/>
      <c r="NSD268" s="30"/>
      <c r="NSE268" s="30"/>
      <c r="NSF268" s="30"/>
      <c r="NSG268" s="30"/>
      <c r="NSH268" s="30"/>
      <c r="NSI268" s="30"/>
      <c r="NSJ268" s="30"/>
      <c r="NSK268" s="30"/>
      <c r="NSL268" s="30"/>
      <c r="NSM268" s="30"/>
      <c r="NSN268" s="30"/>
      <c r="NSO268" s="30"/>
      <c r="NSP268" s="30"/>
      <c r="NSQ268" s="30"/>
      <c r="NSR268" s="30"/>
      <c r="NSS268" s="30"/>
      <c r="NST268" s="30"/>
      <c r="NSU268" s="30"/>
      <c r="NSV268" s="30"/>
      <c r="NSW268" s="30"/>
      <c r="NSX268" s="30"/>
      <c r="NSY268" s="30"/>
      <c r="NSZ268" s="30"/>
      <c r="NTA268" s="30"/>
      <c r="NTB268" s="30"/>
      <c r="NTC268" s="30"/>
      <c r="NTD268" s="30"/>
      <c r="NTE268" s="30"/>
      <c r="NTF268" s="30"/>
      <c r="NTG268" s="30"/>
      <c r="NTH268" s="30"/>
      <c r="NTI268" s="30"/>
      <c r="NTJ268" s="30"/>
      <c r="NTK268" s="30"/>
      <c r="NTL268" s="30"/>
      <c r="NTM268" s="30"/>
      <c r="NTN268" s="30"/>
      <c r="NTO268" s="30"/>
      <c r="NTP268" s="30"/>
      <c r="NTQ268" s="30"/>
      <c r="NTR268" s="30"/>
      <c r="NTS268" s="30"/>
      <c r="NTT268" s="30"/>
      <c r="NTU268" s="30"/>
      <c r="NTV268" s="30"/>
      <c r="NTW268" s="30"/>
      <c r="NTX268" s="30"/>
      <c r="NTY268" s="30"/>
      <c r="NTZ268" s="30"/>
      <c r="NUA268" s="30"/>
      <c r="NUB268" s="30"/>
      <c r="NUC268" s="30"/>
      <c r="NUD268" s="30"/>
      <c r="NUE268" s="30"/>
      <c r="NUF268" s="30"/>
      <c r="NUG268" s="30"/>
      <c r="NUH268" s="30"/>
      <c r="NUI268" s="30"/>
      <c r="NUJ268" s="30"/>
      <c r="NUK268" s="30"/>
      <c r="NUL268" s="30"/>
      <c r="NUM268" s="30"/>
      <c r="NUN268" s="30"/>
      <c r="NUO268" s="30"/>
      <c r="NUP268" s="30"/>
      <c r="NUQ268" s="30"/>
      <c r="NUR268" s="30"/>
      <c r="NUS268" s="30"/>
      <c r="NUT268" s="30"/>
      <c r="NUU268" s="30"/>
      <c r="NUV268" s="30"/>
      <c r="NUW268" s="30"/>
      <c r="NUX268" s="30"/>
      <c r="NUY268" s="30"/>
      <c r="NUZ268" s="30"/>
      <c r="NVA268" s="30"/>
      <c r="NVB268" s="30"/>
      <c r="NVC268" s="30"/>
      <c r="NVD268" s="30"/>
      <c r="NVE268" s="30"/>
      <c r="NVF268" s="30"/>
      <c r="NVG268" s="30"/>
      <c r="NVH268" s="30"/>
      <c r="NVI268" s="30"/>
      <c r="NVJ268" s="30"/>
      <c r="NVK268" s="30"/>
      <c r="NVL268" s="30"/>
      <c r="NVM268" s="30"/>
      <c r="NVN268" s="30"/>
      <c r="NVO268" s="30"/>
      <c r="NVP268" s="30"/>
      <c r="NVQ268" s="30"/>
      <c r="NVR268" s="30"/>
      <c r="NVS268" s="30"/>
      <c r="NVT268" s="30"/>
      <c r="NVU268" s="30"/>
      <c r="NVV268" s="30"/>
      <c r="NVW268" s="30"/>
      <c r="NVX268" s="30"/>
      <c r="NVY268" s="30"/>
      <c r="NVZ268" s="30"/>
      <c r="NWA268" s="30"/>
      <c r="NWB268" s="30"/>
      <c r="NWC268" s="30"/>
      <c r="NWD268" s="30"/>
      <c r="NWE268" s="30"/>
      <c r="NWF268" s="30"/>
      <c r="NWG268" s="30"/>
      <c r="NWH268" s="30"/>
      <c r="NWI268" s="30"/>
      <c r="NWJ268" s="30"/>
      <c r="NWK268" s="30"/>
      <c r="NWL268" s="30"/>
      <c r="NWM268" s="30"/>
      <c r="NWN268" s="30"/>
      <c r="NWO268" s="30"/>
      <c r="NWP268" s="30"/>
      <c r="NWQ268" s="30"/>
      <c r="NWR268" s="30"/>
      <c r="NWS268" s="30"/>
      <c r="NWT268" s="30"/>
      <c r="NWU268" s="30"/>
      <c r="NWV268" s="30"/>
      <c r="NWW268" s="30"/>
      <c r="NWX268" s="30"/>
      <c r="NWY268" s="30"/>
      <c r="NWZ268" s="30"/>
      <c r="NXA268" s="30"/>
      <c r="NXB268" s="30"/>
      <c r="NXC268" s="30"/>
      <c r="NXD268" s="30"/>
      <c r="NXE268" s="30"/>
      <c r="NXF268" s="30"/>
      <c r="NXG268" s="30"/>
      <c r="NXH268" s="30"/>
      <c r="NXI268" s="30"/>
      <c r="NXJ268" s="30"/>
      <c r="NXK268" s="30"/>
      <c r="NXL268" s="30"/>
      <c r="NXM268" s="30"/>
      <c r="NXN268" s="30"/>
      <c r="NXO268" s="30"/>
      <c r="NXP268" s="30"/>
      <c r="NXQ268" s="30"/>
      <c r="NXR268" s="30"/>
      <c r="NXS268" s="30"/>
      <c r="NXT268" s="30"/>
      <c r="NXU268" s="30"/>
      <c r="NXV268" s="30"/>
      <c r="NXW268" s="30"/>
      <c r="NXX268" s="30"/>
      <c r="NXY268" s="30"/>
      <c r="NXZ268" s="30"/>
      <c r="NYA268" s="30"/>
      <c r="NYB268" s="30"/>
      <c r="NYC268" s="30"/>
      <c r="NYD268" s="30"/>
      <c r="NYE268" s="30"/>
      <c r="NYF268" s="30"/>
      <c r="NYG268" s="30"/>
      <c r="NYH268" s="30"/>
      <c r="NYI268" s="30"/>
      <c r="NYJ268" s="30"/>
      <c r="NYK268" s="30"/>
      <c r="NYL268" s="30"/>
      <c r="NYM268" s="30"/>
      <c r="NYN268" s="30"/>
      <c r="NYO268" s="30"/>
      <c r="NYP268" s="30"/>
      <c r="NYQ268" s="30"/>
      <c r="NYR268" s="30"/>
      <c r="NYS268" s="30"/>
      <c r="NYT268" s="30"/>
      <c r="NYU268" s="30"/>
      <c r="NYV268" s="30"/>
      <c r="NYW268" s="30"/>
      <c r="NYX268" s="30"/>
      <c r="NYY268" s="30"/>
      <c r="NYZ268" s="30"/>
      <c r="NZA268" s="30"/>
      <c r="NZB268" s="30"/>
      <c r="NZC268" s="30"/>
      <c r="NZD268" s="30"/>
      <c r="NZE268" s="30"/>
      <c r="NZF268" s="30"/>
      <c r="NZG268" s="30"/>
      <c r="NZH268" s="30"/>
      <c r="NZI268" s="30"/>
      <c r="NZJ268" s="30"/>
      <c r="NZK268" s="30"/>
      <c r="NZL268" s="30"/>
      <c r="NZM268" s="30"/>
      <c r="NZN268" s="30"/>
      <c r="NZO268" s="30"/>
      <c r="NZP268" s="30"/>
      <c r="NZQ268" s="30"/>
      <c r="NZR268" s="30"/>
      <c r="NZS268" s="30"/>
      <c r="NZT268" s="30"/>
      <c r="NZU268" s="30"/>
      <c r="NZV268" s="30"/>
      <c r="NZW268" s="30"/>
      <c r="NZX268" s="30"/>
      <c r="NZY268" s="30"/>
      <c r="NZZ268" s="30"/>
      <c r="OAA268" s="30"/>
      <c r="OAB268" s="30"/>
      <c r="OAC268" s="30"/>
      <c r="OAD268" s="30"/>
      <c r="OAE268" s="30"/>
      <c r="OAF268" s="30"/>
      <c r="OAG268" s="30"/>
      <c r="OAH268" s="30"/>
      <c r="OAI268" s="30"/>
      <c r="OAJ268" s="30"/>
      <c r="OAK268" s="30"/>
      <c r="OAL268" s="30"/>
      <c r="OAM268" s="30"/>
      <c r="OAN268" s="30"/>
      <c r="OAO268" s="30"/>
      <c r="OAP268" s="30"/>
      <c r="OAQ268" s="30"/>
      <c r="OAR268" s="30"/>
      <c r="OAS268" s="30"/>
      <c r="OAT268" s="30"/>
      <c r="OAU268" s="30"/>
      <c r="OAV268" s="30"/>
      <c r="OAW268" s="30"/>
      <c r="OAX268" s="30"/>
      <c r="OAY268" s="30"/>
      <c r="OAZ268" s="30"/>
      <c r="OBA268" s="30"/>
      <c r="OBB268" s="30"/>
      <c r="OBC268" s="30"/>
      <c r="OBD268" s="30"/>
      <c r="OBE268" s="30"/>
      <c r="OBF268" s="30"/>
      <c r="OBG268" s="30"/>
      <c r="OBH268" s="30"/>
      <c r="OBI268" s="30"/>
      <c r="OBJ268" s="30"/>
      <c r="OBK268" s="30"/>
      <c r="OBL268" s="30"/>
      <c r="OBM268" s="30"/>
      <c r="OBN268" s="30"/>
      <c r="OBO268" s="30"/>
      <c r="OBP268" s="30"/>
      <c r="OBQ268" s="30"/>
      <c r="OBR268" s="30"/>
      <c r="OBS268" s="30"/>
      <c r="OBT268" s="30"/>
      <c r="OBU268" s="30"/>
      <c r="OBV268" s="30"/>
      <c r="OBW268" s="30"/>
      <c r="OBX268" s="30"/>
      <c r="OBY268" s="30"/>
      <c r="OBZ268" s="30"/>
      <c r="OCA268" s="30"/>
      <c r="OCB268" s="30"/>
      <c r="OCC268" s="30"/>
      <c r="OCD268" s="30"/>
      <c r="OCE268" s="30"/>
      <c r="OCF268" s="30"/>
      <c r="OCG268" s="30"/>
      <c r="OCH268" s="30"/>
      <c r="OCI268" s="30"/>
      <c r="OCJ268" s="30"/>
      <c r="OCK268" s="30"/>
      <c r="OCL268" s="30"/>
      <c r="OCM268" s="30"/>
      <c r="OCN268" s="30"/>
      <c r="OCO268" s="30"/>
      <c r="OCP268" s="30"/>
      <c r="OCQ268" s="30"/>
      <c r="OCR268" s="30"/>
      <c r="OCS268" s="30"/>
      <c r="OCT268" s="30"/>
      <c r="OCU268" s="30"/>
      <c r="OCV268" s="30"/>
      <c r="OCW268" s="30"/>
      <c r="OCX268" s="30"/>
      <c r="OCY268" s="30"/>
      <c r="OCZ268" s="30"/>
      <c r="ODA268" s="30"/>
      <c r="ODB268" s="30"/>
      <c r="ODC268" s="30"/>
      <c r="ODD268" s="30"/>
      <c r="ODE268" s="30"/>
      <c r="ODF268" s="30"/>
      <c r="ODG268" s="30"/>
      <c r="ODH268" s="30"/>
      <c r="ODI268" s="30"/>
      <c r="ODJ268" s="30"/>
      <c r="ODK268" s="30"/>
      <c r="ODL268" s="30"/>
      <c r="ODM268" s="30"/>
      <c r="ODN268" s="30"/>
      <c r="ODO268" s="30"/>
      <c r="ODP268" s="30"/>
      <c r="ODQ268" s="30"/>
      <c r="ODR268" s="30"/>
      <c r="ODS268" s="30"/>
      <c r="ODT268" s="30"/>
      <c r="ODU268" s="30"/>
      <c r="ODV268" s="30"/>
      <c r="ODW268" s="30"/>
      <c r="ODX268" s="30"/>
      <c r="ODY268" s="30"/>
      <c r="ODZ268" s="30"/>
      <c r="OEA268" s="30"/>
      <c r="OEB268" s="30"/>
      <c r="OEC268" s="30"/>
      <c r="OED268" s="30"/>
      <c r="OEE268" s="30"/>
      <c r="OEF268" s="30"/>
      <c r="OEG268" s="30"/>
      <c r="OEH268" s="30"/>
      <c r="OEI268" s="30"/>
      <c r="OEJ268" s="30"/>
      <c r="OEK268" s="30"/>
      <c r="OEL268" s="30"/>
      <c r="OEM268" s="30"/>
      <c r="OEN268" s="30"/>
      <c r="OEO268" s="30"/>
      <c r="OEP268" s="30"/>
      <c r="OEQ268" s="30"/>
      <c r="OER268" s="30"/>
      <c r="OES268" s="30"/>
      <c r="OET268" s="30"/>
      <c r="OEU268" s="30"/>
      <c r="OEV268" s="30"/>
      <c r="OEW268" s="30"/>
      <c r="OEX268" s="30"/>
      <c r="OEY268" s="30"/>
      <c r="OEZ268" s="30"/>
      <c r="OFA268" s="30"/>
      <c r="OFB268" s="30"/>
      <c r="OFC268" s="30"/>
      <c r="OFD268" s="30"/>
      <c r="OFE268" s="30"/>
      <c r="OFF268" s="30"/>
      <c r="OFG268" s="30"/>
      <c r="OFH268" s="30"/>
      <c r="OFI268" s="30"/>
      <c r="OFJ268" s="30"/>
      <c r="OFK268" s="30"/>
      <c r="OFL268" s="30"/>
      <c r="OFM268" s="30"/>
      <c r="OFN268" s="30"/>
      <c r="OFO268" s="30"/>
      <c r="OFP268" s="30"/>
      <c r="OFQ268" s="30"/>
      <c r="OFR268" s="30"/>
      <c r="OFS268" s="30"/>
      <c r="OFT268" s="30"/>
      <c r="OFU268" s="30"/>
      <c r="OFV268" s="30"/>
      <c r="OFW268" s="30"/>
      <c r="OFX268" s="30"/>
      <c r="OFY268" s="30"/>
      <c r="OFZ268" s="30"/>
      <c r="OGA268" s="30"/>
      <c r="OGB268" s="30"/>
      <c r="OGC268" s="30"/>
      <c r="OGD268" s="30"/>
      <c r="OGE268" s="30"/>
      <c r="OGF268" s="30"/>
      <c r="OGG268" s="30"/>
      <c r="OGH268" s="30"/>
      <c r="OGI268" s="30"/>
      <c r="OGJ268" s="30"/>
      <c r="OGK268" s="30"/>
      <c r="OGL268" s="30"/>
      <c r="OGM268" s="30"/>
      <c r="OGN268" s="30"/>
      <c r="OGO268" s="30"/>
      <c r="OGP268" s="30"/>
      <c r="OGQ268" s="30"/>
      <c r="OGR268" s="30"/>
      <c r="OGS268" s="30"/>
      <c r="OGT268" s="30"/>
      <c r="OGU268" s="30"/>
      <c r="OGV268" s="30"/>
      <c r="OGW268" s="30"/>
      <c r="OGX268" s="30"/>
      <c r="OGY268" s="30"/>
      <c r="OGZ268" s="30"/>
      <c r="OHA268" s="30"/>
      <c r="OHB268" s="30"/>
      <c r="OHC268" s="30"/>
      <c r="OHD268" s="30"/>
      <c r="OHE268" s="30"/>
      <c r="OHF268" s="30"/>
      <c r="OHG268" s="30"/>
      <c r="OHH268" s="30"/>
      <c r="OHI268" s="30"/>
      <c r="OHJ268" s="30"/>
      <c r="OHK268" s="30"/>
      <c r="OHL268" s="30"/>
      <c r="OHM268" s="30"/>
      <c r="OHN268" s="30"/>
      <c r="OHO268" s="30"/>
      <c r="OHP268" s="30"/>
      <c r="OHQ268" s="30"/>
      <c r="OHR268" s="30"/>
      <c r="OHS268" s="30"/>
      <c r="OHT268" s="30"/>
      <c r="OHU268" s="30"/>
      <c r="OHV268" s="30"/>
      <c r="OHW268" s="30"/>
      <c r="OHX268" s="30"/>
      <c r="OHY268" s="30"/>
      <c r="OHZ268" s="30"/>
      <c r="OIA268" s="30"/>
      <c r="OIB268" s="30"/>
      <c r="OIC268" s="30"/>
      <c r="OID268" s="30"/>
      <c r="OIE268" s="30"/>
      <c r="OIF268" s="30"/>
      <c r="OIG268" s="30"/>
      <c r="OIH268" s="30"/>
      <c r="OII268" s="30"/>
      <c r="OIJ268" s="30"/>
      <c r="OIK268" s="30"/>
      <c r="OIL268" s="30"/>
      <c r="OIM268" s="30"/>
      <c r="OIN268" s="30"/>
      <c r="OIO268" s="30"/>
      <c r="OIP268" s="30"/>
      <c r="OIQ268" s="30"/>
      <c r="OIR268" s="30"/>
      <c r="OIS268" s="30"/>
      <c r="OIT268" s="30"/>
      <c r="OIU268" s="30"/>
      <c r="OIV268" s="30"/>
      <c r="OIW268" s="30"/>
      <c r="OIX268" s="30"/>
      <c r="OIY268" s="30"/>
      <c r="OIZ268" s="30"/>
      <c r="OJA268" s="30"/>
      <c r="OJB268" s="30"/>
      <c r="OJC268" s="30"/>
      <c r="OJD268" s="30"/>
      <c r="OJE268" s="30"/>
      <c r="OJF268" s="30"/>
      <c r="OJG268" s="30"/>
      <c r="OJH268" s="30"/>
      <c r="OJI268" s="30"/>
      <c r="OJJ268" s="30"/>
      <c r="OJK268" s="30"/>
      <c r="OJL268" s="30"/>
      <c r="OJM268" s="30"/>
      <c r="OJN268" s="30"/>
      <c r="OJO268" s="30"/>
      <c r="OJP268" s="30"/>
      <c r="OJQ268" s="30"/>
      <c r="OJR268" s="30"/>
      <c r="OJS268" s="30"/>
      <c r="OJT268" s="30"/>
      <c r="OJU268" s="30"/>
      <c r="OJV268" s="30"/>
      <c r="OJW268" s="30"/>
      <c r="OJX268" s="30"/>
      <c r="OJY268" s="30"/>
      <c r="OJZ268" s="30"/>
      <c r="OKA268" s="30"/>
      <c r="OKB268" s="30"/>
      <c r="OKC268" s="30"/>
      <c r="OKD268" s="30"/>
      <c r="OKE268" s="30"/>
      <c r="OKF268" s="30"/>
      <c r="OKG268" s="30"/>
      <c r="OKH268" s="30"/>
      <c r="OKI268" s="30"/>
      <c r="OKJ268" s="30"/>
      <c r="OKK268" s="30"/>
      <c r="OKL268" s="30"/>
      <c r="OKM268" s="30"/>
      <c r="OKN268" s="30"/>
      <c r="OKO268" s="30"/>
      <c r="OKP268" s="30"/>
      <c r="OKQ268" s="30"/>
      <c r="OKR268" s="30"/>
      <c r="OKS268" s="30"/>
      <c r="OKT268" s="30"/>
      <c r="OKU268" s="30"/>
      <c r="OKV268" s="30"/>
      <c r="OKW268" s="30"/>
      <c r="OKX268" s="30"/>
      <c r="OKY268" s="30"/>
      <c r="OKZ268" s="30"/>
      <c r="OLA268" s="30"/>
      <c r="OLB268" s="30"/>
      <c r="OLC268" s="30"/>
      <c r="OLD268" s="30"/>
      <c r="OLE268" s="30"/>
      <c r="OLF268" s="30"/>
      <c r="OLG268" s="30"/>
      <c r="OLH268" s="30"/>
      <c r="OLI268" s="30"/>
      <c r="OLJ268" s="30"/>
      <c r="OLK268" s="30"/>
      <c r="OLL268" s="30"/>
      <c r="OLM268" s="30"/>
      <c r="OLN268" s="30"/>
      <c r="OLO268" s="30"/>
      <c r="OLP268" s="30"/>
      <c r="OLQ268" s="30"/>
      <c r="OLR268" s="30"/>
      <c r="OLS268" s="30"/>
      <c r="OLT268" s="30"/>
      <c r="OLU268" s="30"/>
      <c r="OLV268" s="30"/>
      <c r="OLW268" s="30"/>
      <c r="OLX268" s="30"/>
      <c r="OLY268" s="30"/>
      <c r="OLZ268" s="30"/>
      <c r="OMA268" s="30"/>
      <c r="OMB268" s="30"/>
      <c r="OMC268" s="30"/>
      <c r="OMD268" s="30"/>
      <c r="OME268" s="30"/>
      <c r="OMF268" s="30"/>
      <c r="OMG268" s="30"/>
      <c r="OMH268" s="30"/>
      <c r="OMI268" s="30"/>
      <c r="OMJ268" s="30"/>
      <c r="OMK268" s="30"/>
      <c r="OML268" s="30"/>
      <c r="OMM268" s="30"/>
      <c r="OMN268" s="30"/>
      <c r="OMO268" s="30"/>
      <c r="OMP268" s="30"/>
      <c r="OMQ268" s="30"/>
      <c r="OMR268" s="30"/>
      <c r="OMS268" s="30"/>
      <c r="OMT268" s="30"/>
      <c r="OMU268" s="30"/>
      <c r="OMV268" s="30"/>
      <c r="OMW268" s="30"/>
      <c r="OMX268" s="30"/>
      <c r="OMY268" s="30"/>
      <c r="OMZ268" s="30"/>
      <c r="ONA268" s="30"/>
      <c r="ONB268" s="30"/>
      <c r="ONC268" s="30"/>
      <c r="OND268" s="30"/>
      <c r="ONE268" s="30"/>
      <c r="ONF268" s="30"/>
      <c r="ONG268" s="30"/>
      <c r="ONH268" s="30"/>
      <c r="ONI268" s="30"/>
      <c r="ONJ268" s="30"/>
      <c r="ONK268" s="30"/>
      <c r="ONL268" s="30"/>
      <c r="ONM268" s="30"/>
      <c r="ONN268" s="30"/>
      <c r="ONO268" s="30"/>
      <c r="ONP268" s="30"/>
      <c r="ONQ268" s="30"/>
      <c r="ONR268" s="30"/>
      <c r="ONS268" s="30"/>
      <c r="ONT268" s="30"/>
      <c r="ONU268" s="30"/>
      <c r="ONV268" s="30"/>
      <c r="ONW268" s="30"/>
      <c r="ONX268" s="30"/>
      <c r="ONY268" s="30"/>
      <c r="ONZ268" s="30"/>
      <c r="OOA268" s="30"/>
      <c r="OOB268" s="30"/>
      <c r="OOC268" s="30"/>
      <c r="OOD268" s="30"/>
      <c r="OOE268" s="30"/>
      <c r="OOF268" s="30"/>
      <c r="OOG268" s="30"/>
      <c r="OOH268" s="30"/>
      <c r="OOI268" s="30"/>
      <c r="OOJ268" s="30"/>
      <c r="OOK268" s="30"/>
      <c r="OOL268" s="30"/>
      <c r="OOM268" s="30"/>
      <c r="OON268" s="30"/>
      <c r="OOO268" s="30"/>
      <c r="OOP268" s="30"/>
      <c r="OOQ268" s="30"/>
      <c r="OOR268" s="30"/>
      <c r="OOS268" s="30"/>
      <c r="OOT268" s="30"/>
      <c r="OOU268" s="30"/>
      <c r="OOV268" s="30"/>
      <c r="OOW268" s="30"/>
      <c r="OOX268" s="30"/>
      <c r="OOY268" s="30"/>
      <c r="OOZ268" s="30"/>
      <c r="OPA268" s="30"/>
      <c r="OPB268" s="30"/>
      <c r="OPC268" s="30"/>
      <c r="OPD268" s="30"/>
      <c r="OPE268" s="30"/>
      <c r="OPF268" s="30"/>
      <c r="OPG268" s="30"/>
      <c r="OPH268" s="30"/>
      <c r="OPI268" s="30"/>
      <c r="OPJ268" s="30"/>
      <c r="OPK268" s="30"/>
      <c r="OPL268" s="30"/>
      <c r="OPM268" s="30"/>
      <c r="OPN268" s="30"/>
      <c r="OPO268" s="30"/>
      <c r="OPP268" s="30"/>
      <c r="OPQ268" s="30"/>
      <c r="OPR268" s="30"/>
      <c r="OPS268" s="30"/>
      <c r="OPT268" s="30"/>
      <c r="OPU268" s="30"/>
      <c r="OPV268" s="30"/>
      <c r="OPW268" s="30"/>
      <c r="OPX268" s="30"/>
      <c r="OPY268" s="30"/>
      <c r="OPZ268" s="30"/>
      <c r="OQA268" s="30"/>
      <c r="OQB268" s="30"/>
      <c r="OQC268" s="30"/>
      <c r="OQD268" s="30"/>
      <c r="OQE268" s="30"/>
      <c r="OQF268" s="30"/>
      <c r="OQG268" s="30"/>
      <c r="OQH268" s="30"/>
      <c r="OQI268" s="30"/>
      <c r="OQJ268" s="30"/>
      <c r="OQK268" s="30"/>
      <c r="OQL268" s="30"/>
      <c r="OQM268" s="30"/>
      <c r="OQN268" s="30"/>
      <c r="OQO268" s="30"/>
      <c r="OQP268" s="30"/>
      <c r="OQQ268" s="30"/>
      <c r="OQR268" s="30"/>
      <c r="OQS268" s="30"/>
      <c r="OQT268" s="30"/>
      <c r="OQU268" s="30"/>
      <c r="OQV268" s="30"/>
      <c r="OQW268" s="30"/>
      <c r="OQX268" s="30"/>
      <c r="OQY268" s="30"/>
      <c r="OQZ268" s="30"/>
      <c r="ORA268" s="30"/>
      <c r="ORB268" s="30"/>
      <c r="ORC268" s="30"/>
      <c r="ORD268" s="30"/>
      <c r="ORE268" s="30"/>
      <c r="ORF268" s="30"/>
      <c r="ORG268" s="30"/>
      <c r="ORH268" s="30"/>
      <c r="ORI268" s="30"/>
      <c r="ORJ268" s="30"/>
      <c r="ORK268" s="30"/>
      <c r="ORL268" s="30"/>
      <c r="ORM268" s="30"/>
      <c r="ORN268" s="30"/>
      <c r="ORO268" s="30"/>
      <c r="ORP268" s="30"/>
      <c r="ORQ268" s="30"/>
      <c r="ORR268" s="30"/>
      <c r="ORS268" s="30"/>
      <c r="ORT268" s="30"/>
      <c r="ORU268" s="30"/>
      <c r="ORV268" s="30"/>
      <c r="ORW268" s="30"/>
      <c r="ORX268" s="30"/>
      <c r="ORY268" s="30"/>
      <c r="ORZ268" s="30"/>
      <c r="OSA268" s="30"/>
      <c r="OSB268" s="30"/>
      <c r="OSC268" s="30"/>
      <c r="OSD268" s="30"/>
      <c r="OSE268" s="30"/>
      <c r="OSF268" s="30"/>
      <c r="OSG268" s="30"/>
      <c r="OSH268" s="30"/>
      <c r="OSI268" s="30"/>
      <c r="OSJ268" s="30"/>
      <c r="OSK268" s="30"/>
      <c r="OSL268" s="30"/>
      <c r="OSM268" s="30"/>
      <c r="OSN268" s="30"/>
      <c r="OSO268" s="30"/>
      <c r="OSP268" s="30"/>
      <c r="OSQ268" s="30"/>
      <c r="OSR268" s="30"/>
      <c r="OSS268" s="30"/>
      <c r="OST268" s="30"/>
      <c r="OSU268" s="30"/>
      <c r="OSV268" s="30"/>
      <c r="OSW268" s="30"/>
      <c r="OSX268" s="30"/>
      <c r="OSY268" s="30"/>
      <c r="OSZ268" s="30"/>
      <c r="OTA268" s="30"/>
      <c r="OTB268" s="30"/>
      <c r="OTC268" s="30"/>
      <c r="OTD268" s="30"/>
      <c r="OTE268" s="30"/>
      <c r="OTF268" s="30"/>
      <c r="OTG268" s="30"/>
      <c r="OTH268" s="30"/>
      <c r="OTI268" s="30"/>
      <c r="OTJ268" s="30"/>
      <c r="OTK268" s="30"/>
      <c r="OTL268" s="30"/>
      <c r="OTM268" s="30"/>
      <c r="OTN268" s="30"/>
      <c r="OTO268" s="30"/>
      <c r="OTP268" s="30"/>
      <c r="OTQ268" s="30"/>
      <c r="OTR268" s="30"/>
      <c r="OTS268" s="30"/>
      <c r="OTT268" s="30"/>
      <c r="OTU268" s="30"/>
      <c r="OTV268" s="30"/>
      <c r="OTW268" s="30"/>
      <c r="OTX268" s="30"/>
      <c r="OTY268" s="30"/>
      <c r="OTZ268" s="30"/>
      <c r="OUA268" s="30"/>
      <c r="OUB268" s="30"/>
      <c r="OUC268" s="30"/>
      <c r="OUD268" s="30"/>
      <c r="OUE268" s="30"/>
      <c r="OUF268" s="30"/>
      <c r="OUG268" s="30"/>
      <c r="OUH268" s="30"/>
      <c r="OUI268" s="30"/>
      <c r="OUJ268" s="30"/>
      <c r="OUK268" s="30"/>
      <c r="OUL268" s="30"/>
      <c r="OUM268" s="30"/>
      <c r="OUN268" s="30"/>
      <c r="OUO268" s="30"/>
      <c r="OUP268" s="30"/>
      <c r="OUQ268" s="30"/>
      <c r="OUR268" s="30"/>
      <c r="OUS268" s="30"/>
      <c r="OUT268" s="30"/>
      <c r="OUU268" s="30"/>
      <c r="OUV268" s="30"/>
      <c r="OUW268" s="30"/>
      <c r="OUX268" s="30"/>
      <c r="OUY268" s="30"/>
      <c r="OUZ268" s="30"/>
      <c r="OVA268" s="30"/>
      <c r="OVB268" s="30"/>
      <c r="OVC268" s="30"/>
      <c r="OVD268" s="30"/>
      <c r="OVE268" s="30"/>
      <c r="OVF268" s="30"/>
      <c r="OVG268" s="30"/>
      <c r="OVH268" s="30"/>
      <c r="OVI268" s="30"/>
      <c r="OVJ268" s="30"/>
      <c r="OVK268" s="30"/>
      <c r="OVL268" s="30"/>
      <c r="OVM268" s="30"/>
      <c r="OVN268" s="30"/>
      <c r="OVO268" s="30"/>
      <c r="OVP268" s="30"/>
      <c r="OVQ268" s="30"/>
      <c r="OVR268" s="30"/>
      <c r="OVS268" s="30"/>
      <c r="OVT268" s="30"/>
      <c r="OVU268" s="30"/>
      <c r="OVV268" s="30"/>
      <c r="OVW268" s="30"/>
      <c r="OVX268" s="30"/>
      <c r="OVY268" s="30"/>
      <c r="OVZ268" s="30"/>
      <c r="OWA268" s="30"/>
      <c r="OWB268" s="30"/>
      <c r="OWC268" s="30"/>
      <c r="OWD268" s="30"/>
      <c r="OWE268" s="30"/>
      <c r="OWF268" s="30"/>
      <c r="OWG268" s="30"/>
      <c r="OWH268" s="30"/>
      <c r="OWI268" s="30"/>
      <c r="OWJ268" s="30"/>
      <c r="OWK268" s="30"/>
      <c r="OWL268" s="30"/>
      <c r="OWM268" s="30"/>
      <c r="OWN268" s="30"/>
      <c r="OWO268" s="30"/>
      <c r="OWP268" s="30"/>
      <c r="OWQ268" s="30"/>
      <c r="OWR268" s="30"/>
      <c r="OWS268" s="30"/>
      <c r="OWT268" s="30"/>
      <c r="OWU268" s="30"/>
      <c r="OWV268" s="30"/>
      <c r="OWW268" s="30"/>
      <c r="OWX268" s="30"/>
      <c r="OWY268" s="30"/>
      <c r="OWZ268" s="30"/>
      <c r="OXA268" s="30"/>
      <c r="OXB268" s="30"/>
      <c r="OXC268" s="30"/>
      <c r="OXD268" s="30"/>
      <c r="OXE268" s="30"/>
      <c r="OXF268" s="30"/>
      <c r="OXG268" s="30"/>
      <c r="OXH268" s="30"/>
      <c r="OXI268" s="30"/>
      <c r="OXJ268" s="30"/>
      <c r="OXK268" s="30"/>
      <c r="OXL268" s="30"/>
      <c r="OXM268" s="30"/>
      <c r="OXN268" s="30"/>
      <c r="OXO268" s="30"/>
      <c r="OXP268" s="30"/>
      <c r="OXQ268" s="30"/>
      <c r="OXR268" s="30"/>
      <c r="OXS268" s="30"/>
      <c r="OXT268" s="30"/>
      <c r="OXU268" s="30"/>
      <c r="OXV268" s="30"/>
      <c r="OXW268" s="30"/>
      <c r="OXX268" s="30"/>
      <c r="OXY268" s="30"/>
      <c r="OXZ268" s="30"/>
      <c r="OYA268" s="30"/>
      <c r="OYB268" s="30"/>
      <c r="OYC268" s="30"/>
      <c r="OYD268" s="30"/>
      <c r="OYE268" s="30"/>
      <c r="OYF268" s="30"/>
      <c r="OYG268" s="30"/>
      <c r="OYH268" s="30"/>
      <c r="OYI268" s="30"/>
      <c r="OYJ268" s="30"/>
      <c r="OYK268" s="30"/>
      <c r="OYL268" s="30"/>
      <c r="OYM268" s="30"/>
      <c r="OYN268" s="30"/>
      <c r="OYO268" s="30"/>
      <c r="OYP268" s="30"/>
      <c r="OYQ268" s="30"/>
      <c r="OYR268" s="30"/>
      <c r="OYS268" s="30"/>
      <c r="OYT268" s="30"/>
      <c r="OYU268" s="30"/>
      <c r="OYV268" s="30"/>
      <c r="OYW268" s="30"/>
      <c r="OYX268" s="30"/>
      <c r="OYY268" s="30"/>
      <c r="OYZ268" s="30"/>
      <c r="OZA268" s="30"/>
      <c r="OZB268" s="30"/>
      <c r="OZC268" s="30"/>
      <c r="OZD268" s="30"/>
      <c r="OZE268" s="30"/>
      <c r="OZF268" s="30"/>
      <c r="OZG268" s="30"/>
      <c r="OZH268" s="30"/>
      <c r="OZI268" s="30"/>
      <c r="OZJ268" s="30"/>
      <c r="OZK268" s="30"/>
      <c r="OZL268" s="30"/>
      <c r="OZM268" s="30"/>
      <c r="OZN268" s="30"/>
      <c r="OZO268" s="30"/>
      <c r="OZP268" s="30"/>
      <c r="OZQ268" s="30"/>
      <c r="OZR268" s="30"/>
      <c r="OZS268" s="30"/>
      <c r="OZT268" s="30"/>
      <c r="OZU268" s="30"/>
      <c r="OZV268" s="30"/>
      <c r="OZW268" s="30"/>
      <c r="OZX268" s="30"/>
      <c r="OZY268" s="30"/>
      <c r="OZZ268" s="30"/>
      <c r="PAA268" s="30"/>
      <c r="PAB268" s="30"/>
      <c r="PAC268" s="30"/>
      <c r="PAD268" s="30"/>
      <c r="PAE268" s="30"/>
      <c r="PAF268" s="30"/>
      <c r="PAG268" s="30"/>
      <c r="PAH268" s="30"/>
      <c r="PAI268" s="30"/>
      <c r="PAJ268" s="30"/>
      <c r="PAK268" s="30"/>
      <c r="PAL268" s="30"/>
      <c r="PAM268" s="30"/>
      <c r="PAN268" s="30"/>
      <c r="PAO268" s="30"/>
      <c r="PAP268" s="30"/>
      <c r="PAQ268" s="30"/>
      <c r="PAR268" s="30"/>
      <c r="PAS268" s="30"/>
      <c r="PAT268" s="30"/>
      <c r="PAU268" s="30"/>
      <c r="PAV268" s="30"/>
      <c r="PAW268" s="30"/>
      <c r="PAX268" s="30"/>
      <c r="PAY268" s="30"/>
      <c r="PAZ268" s="30"/>
      <c r="PBA268" s="30"/>
      <c r="PBB268" s="30"/>
      <c r="PBC268" s="30"/>
      <c r="PBD268" s="30"/>
      <c r="PBE268" s="30"/>
      <c r="PBF268" s="30"/>
      <c r="PBG268" s="30"/>
      <c r="PBH268" s="30"/>
      <c r="PBI268" s="30"/>
      <c r="PBJ268" s="30"/>
      <c r="PBK268" s="30"/>
      <c r="PBL268" s="30"/>
      <c r="PBM268" s="30"/>
      <c r="PBN268" s="30"/>
      <c r="PBO268" s="30"/>
      <c r="PBP268" s="30"/>
      <c r="PBQ268" s="30"/>
      <c r="PBR268" s="30"/>
      <c r="PBS268" s="30"/>
      <c r="PBT268" s="30"/>
      <c r="PBU268" s="30"/>
      <c r="PBV268" s="30"/>
      <c r="PBW268" s="30"/>
      <c r="PBX268" s="30"/>
      <c r="PBY268" s="30"/>
      <c r="PBZ268" s="30"/>
      <c r="PCA268" s="30"/>
      <c r="PCB268" s="30"/>
      <c r="PCC268" s="30"/>
      <c r="PCD268" s="30"/>
      <c r="PCE268" s="30"/>
      <c r="PCF268" s="30"/>
      <c r="PCG268" s="30"/>
      <c r="PCH268" s="30"/>
      <c r="PCI268" s="30"/>
      <c r="PCJ268" s="30"/>
      <c r="PCK268" s="30"/>
      <c r="PCL268" s="30"/>
      <c r="PCM268" s="30"/>
      <c r="PCN268" s="30"/>
      <c r="PCO268" s="30"/>
      <c r="PCP268" s="30"/>
      <c r="PCQ268" s="30"/>
      <c r="PCR268" s="30"/>
      <c r="PCS268" s="30"/>
      <c r="PCT268" s="30"/>
      <c r="PCU268" s="30"/>
      <c r="PCV268" s="30"/>
      <c r="PCW268" s="30"/>
      <c r="PCX268" s="30"/>
      <c r="PCY268" s="30"/>
      <c r="PCZ268" s="30"/>
      <c r="PDA268" s="30"/>
      <c r="PDB268" s="30"/>
      <c r="PDC268" s="30"/>
      <c r="PDD268" s="30"/>
      <c r="PDE268" s="30"/>
      <c r="PDF268" s="30"/>
      <c r="PDG268" s="30"/>
      <c r="PDH268" s="30"/>
      <c r="PDI268" s="30"/>
      <c r="PDJ268" s="30"/>
      <c r="PDK268" s="30"/>
      <c r="PDL268" s="30"/>
      <c r="PDM268" s="30"/>
      <c r="PDN268" s="30"/>
      <c r="PDO268" s="30"/>
      <c r="PDP268" s="30"/>
      <c r="PDQ268" s="30"/>
      <c r="PDR268" s="30"/>
      <c r="PDS268" s="30"/>
      <c r="PDT268" s="30"/>
      <c r="PDU268" s="30"/>
      <c r="PDV268" s="30"/>
      <c r="PDW268" s="30"/>
      <c r="PDX268" s="30"/>
      <c r="PDY268" s="30"/>
      <c r="PDZ268" s="30"/>
      <c r="PEA268" s="30"/>
      <c r="PEB268" s="30"/>
      <c r="PEC268" s="30"/>
      <c r="PED268" s="30"/>
      <c r="PEE268" s="30"/>
      <c r="PEF268" s="30"/>
      <c r="PEG268" s="30"/>
      <c r="PEH268" s="30"/>
      <c r="PEI268" s="30"/>
      <c r="PEJ268" s="30"/>
      <c r="PEK268" s="30"/>
      <c r="PEL268" s="30"/>
      <c r="PEM268" s="30"/>
      <c r="PEN268" s="30"/>
      <c r="PEO268" s="30"/>
      <c r="PEP268" s="30"/>
      <c r="PEQ268" s="30"/>
      <c r="PER268" s="30"/>
      <c r="PES268" s="30"/>
      <c r="PET268" s="30"/>
      <c r="PEU268" s="30"/>
      <c r="PEV268" s="30"/>
      <c r="PEW268" s="30"/>
      <c r="PEX268" s="30"/>
      <c r="PEY268" s="30"/>
      <c r="PEZ268" s="30"/>
      <c r="PFA268" s="30"/>
      <c r="PFB268" s="30"/>
      <c r="PFC268" s="30"/>
      <c r="PFD268" s="30"/>
      <c r="PFE268" s="30"/>
      <c r="PFF268" s="30"/>
      <c r="PFG268" s="30"/>
      <c r="PFH268" s="30"/>
      <c r="PFI268" s="30"/>
      <c r="PFJ268" s="30"/>
      <c r="PFK268" s="30"/>
      <c r="PFL268" s="30"/>
      <c r="PFM268" s="30"/>
      <c r="PFN268" s="30"/>
      <c r="PFO268" s="30"/>
      <c r="PFP268" s="30"/>
      <c r="PFQ268" s="30"/>
      <c r="PFR268" s="30"/>
      <c r="PFS268" s="30"/>
      <c r="PFT268" s="30"/>
      <c r="PFU268" s="30"/>
      <c r="PFV268" s="30"/>
      <c r="PFW268" s="30"/>
      <c r="PFX268" s="30"/>
      <c r="PFY268" s="30"/>
      <c r="PFZ268" s="30"/>
      <c r="PGA268" s="30"/>
      <c r="PGB268" s="30"/>
      <c r="PGC268" s="30"/>
      <c r="PGD268" s="30"/>
      <c r="PGE268" s="30"/>
      <c r="PGF268" s="30"/>
      <c r="PGG268" s="30"/>
      <c r="PGH268" s="30"/>
      <c r="PGI268" s="30"/>
      <c r="PGJ268" s="30"/>
      <c r="PGK268" s="30"/>
      <c r="PGL268" s="30"/>
      <c r="PGM268" s="30"/>
      <c r="PGN268" s="30"/>
      <c r="PGO268" s="30"/>
      <c r="PGP268" s="30"/>
      <c r="PGQ268" s="30"/>
      <c r="PGR268" s="30"/>
      <c r="PGS268" s="30"/>
      <c r="PGT268" s="30"/>
      <c r="PGU268" s="30"/>
      <c r="PGV268" s="30"/>
      <c r="PGW268" s="30"/>
      <c r="PGX268" s="30"/>
      <c r="PGY268" s="30"/>
      <c r="PGZ268" s="30"/>
      <c r="PHA268" s="30"/>
      <c r="PHB268" s="30"/>
      <c r="PHC268" s="30"/>
      <c r="PHD268" s="30"/>
      <c r="PHE268" s="30"/>
      <c r="PHF268" s="30"/>
      <c r="PHG268" s="30"/>
      <c r="PHH268" s="30"/>
      <c r="PHI268" s="30"/>
      <c r="PHJ268" s="30"/>
      <c r="PHK268" s="30"/>
      <c r="PHL268" s="30"/>
      <c r="PHM268" s="30"/>
      <c r="PHN268" s="30"/>
      <c r="PHO268" s="30"/>
      <c r="PHP268" s="30"/>
      <c r="PHQ268" s="30"/>
      <c r="PHR268" s="30"/>
      <c r="PHS268" s="30"/>
      <c r="PHT268" s="30"/>
      <c r="PHU268" s="30"/>
      <c r="PHV268" s="30"/>
      <c r="PHW268" s="30"/>
      <c r="PHX268" s="30"/>
      <c r="PHY268" s="30"/>
      <c r="PHZ268" s="30"/>
      <c r="PIA268" s="30"/>
      <c r="PIB268" s="30"/>
      <c r="PIC268" s="30"/>
      <c r="PID268" s="30"/>
      <c r="PIE268" s="30"/>
      <c r="PIF268" s="30"/>
      <c r="PIG268" s="30"/>
      <c r="PIH268" s="30"/>
      <c r="PII268" s="30"/>
      <c r="PIJ268" s="30"/>
      <c r="PIK268" s="30"/>
      <c r="PIL268" s="30"/>
      <c r="PIM268" s="30"/>
      <c r="PIN268" s="30"/>
      <c r="PIO268" s="30"/>
      <c r="PIP268" s="30"/>
      <c r="PIQ268" s="30"/>
      <c r="PIR268" s="30"/>
      <c r="PIS268" s="30"/>
      <c r="PIT268" s="30"/>
      <c r="PIU268" s="30"/>
      <c r="PIV268" s="30"/>
      <c r="PIW268" s="30"/>
      <c r="PIX268" s="30"/>
      <c r="PIY268" s="30"/>
      <c r="PIZ268" s="30"/>
      <c r="PJA268" s="30"/>
      <c r="PJB268" s="30"/>
      <c r="PJC268" s="30"/>
      <c r="PJD268" s="30"/>
      <c r="PJE268" s="30"/>
      <c r="PJF268" s="30"/>
      <c r="PJG268" s="30"/>
      <c r="PJH268" s="30"/>
      <c r="PJI268" s="30"/>
      <c r="PJJ268" s="30"/>
      <c r="PJK268" s="30"/>
      <c r="PJL268" s="30"/>
      <c r="PJM268" s="30"/>
      <c r="PJN268" s="30"/>
      <c r="PJO268" s="30"/>
      <c r="PJP268" s="30"/>
      <c r="PJQ268" s="30"/>
      <c r="PJR268" s="30"/>
      <c r="PJS268" s="30"/>
      <c r="PJT268" s="30"/>
      <c r="PJU268" s="30"/>
      <c r="PJV268" s="30"/>
      <c r="PJW268" s="30"/>
      <c r="PJX268" s="30"/>
      <c r="PJY268" s="30"/>
      <c r="PJZ268" s="30"/>
      <c r="PKA268" s="30"/>
      <c r="PKB268" s="30"/>
      <c r="PKC268" s="30"/>
      <c r="PKD268" s="30"/>
      <c r="PKE268" s="30"/>
      <c r="PKF268" s="30"/>
      <c r="PKG268" s="30"/>
      <c r="PKH268" s="30"/>
      <c r="PKI268" s="30"/>
      <c r="PKJ268" s="30"/>
      <c r="PKK268" s="30"/>
      <c r="PKL268" s="30"/>
      <c r="PKM268" s="30"/>
      <c r="PKN268" s="30"/>
      <c r="PKO268" s="30"/>
      <c r="PKP268" s="30"/>
      <c r="PKQ268" s="30"/>
      <c r="PKR268" s="30"/>
      <c r="PKS268" s="30"/>
      <c r="PKT268" s="30"/>
      <c r="PKU268" s="30"/>
      <c r="PKV268" s="30"/>
      <c r="PKW268" s="30"/>
      <c r="PKX268" s="30"/>
      <c r="PKY268" s="30"/>
      <c r="PKZ268" s="30"/>
      <c r="PLA268" s="30"/>
      <c r="PLB268" s="30"/>
      <c r="PLC268" s="30"/>
      <c r="PLD268" s="30"/>
      <c r="PLE268" s="30"/>
      <c r="PLF268" s="30"/>
      <c r="PLG268" s="30"/>
      <c r="PLH268" s="30"/>
      <c r="PLI268" s="30"/>
      <c r="PLJ268" s="30"/>
      <c r="PLK268" s="30"/>
      <c r="PLL268" s="30"/>
      <c r="PLM268" s="30"/>
      <c r="PLN268" s="30"/>
      <c r="PLO268" s="30"/>
      <c r="PLP268" s="30"/>
      <c r="PLQ268" s="30"/>
      <c r="PLR268" s="30"/>
      <c r="PLS268" s="30"/>
      <c r="PLT268" s="30"/>
      <c r="PLU268" s="30"/>
      <c r="PLV268" s="30"/>
      <c r="PLW268" s="30"/>
      <c r="PLX268" s="30"/>
      <c r="PLY268" s="30"/>
      <c r="PLZ268" s="30"/>
      <c r="PMA268" s="30"/>
      <c r="PMB268" s="30"/>
      <c r="PMC268" s="30"/>
      <c r="PMD268" s="30"/>
      <c r="PME268" s="30"/>
      <c r="PMF268" s="30"/>
      <c r="PMG268" s="30"/>
      <c r="PMH268" s="30"/>
      <c r="PMI268" s="30"/>
      <c r="PMJ268" s="30"/>
      <c r="PMK268" s="30"/>
      <c r="PML268" s="30"/>
      <c r="PMM268" s="30"/>
      <c r="PMN268" s="30"/>
      <c r="PMO268" s="30"/>
      <c r="PMP268" s="30"/>
      <c r="PMQ268" s="30"/>
      <c r="PMR268" s="30"/>
      <c r="PMS268" s="30"/>
      <c r="PMT268" s="30"/>
      <c r="PMU268" s="30"/>
      <c r="PMV268" s="30"/>
      <c r="PMW268" s="30"/>
      <c r="PMX268" s="30"/>
      <c r="PMY268" s="30"/>
      <c r="PMZ268" s="30"/>
      <c r="PNA268" s="30"/>
      <c r="PNB268" s="30"/>
      <c r="PNC268" s="30"/>
      <c r="PND268" s="30"/>
      <c r="PNE268" s="30"/>
      <c r="PNF268" s="30"/>
      <c r="PNG268" s="30"/>
      <c r="PNH268" s="30"/>
      <c r="PNI268" s="30"/>
      <c r="PNJ268" s="30"/>
      <c r="PNK268" s="30"/>
      <c r="PNL268" s="30"/>
      <c r="PNM268" s="30"/>
      <c r="PNN268" s="30"/>
      <c r="PNO268" s="30"/>
      <c r="PNP268" s="30"/>
      <c r="PNQ268" s="30"/>
      <c r="PNR268" s="30"/>
      <c r="PNS268" s="30"/>
      <c r="PNT268" s="30"/>
      <c r="PNU268" s="30"/>
      <c r="PNV268" s="30"/>
      <c r="PNW268" s="30"/>
      <c r="PNX268" s="30"/>
      <c r="PNY268" s="30"/>
      <c r="PNZ268" s="30"/>
      <c r="POA268" s="30"/>
      <c r="POB268" s="30"/>
      <c r="POC268" s="30"/>
      <c r="POD268" s="30"/>
      <c r="POE268" s="30"/>
      <c r="POF268" s="30"/>
      <c r="POG268" s="30"/>
      <c r="POH268" s="30"/>
      <c r="POI268" s="30"/>
      <c r="POJ268" s="30"/>
      <c r="POK268" s="30"/>
      <c r="POL268" s="30"/>
      <c r="POM268" s="30"/>
      <c r="PON268" s="30"/>
      <c r="POO268" s="30"/>
      <c r="POP268" s="30"/>
      <c r="POQ268" s="30"/>
      <c r="POR268" s="30"/>
      <c r="POS268" s="30"/>
      <c r="POT268" s="30"/>
      <c r="POU268" s="30"/>
      <c r="POV268" s="30"/>
      <c r="POW268" s="30"/>
      <c r="POX268" s="30"/>
      <c r="POY268" s="30"/>
      <c r="POZ268" s="30"/>
      <c r="PPA268" s="30"/>
      <c r="PPB268" s="30"/>
      <c r="PPC268" s="30"/>
      <c r="PPD268" s="30"/>
      <c r="PPE268" s="30"/>
      <c r="PPF268" s="30"/>
      <c r="PPG268" s="30"/>
      <c r="PPH268" s="30"/>
      <c r="PPI268" s="30"/>
      <c r="PPJ268" s="30"/>
      <c r="PPK268" s="30"/>
      <c r="PPL268" s="30"/>
      <c r="PPM268" s="30"/>
      <c r="PPN268" s="30"/>
      <c r="PPO268" s="30"/>
      <c r="PPP268" s="30"/>
      <c r="PPQ268" s="30"/>
      <c r="PPR268" s="30"/>
      <c r="PPS268" s="30"/>
      <c r="PPT268" s="30"/>
      <c r="PPU268" s="30"/>
      <c r="PPV268" s="30"/>
      <c r="PPW268" s="30"/>
      <c r="PPX268" s="30"/>
      <c r="PPY268" s="30"/>
      <c r="PPZ268" s="30"/>
      <c r="PQA268" s="30"/>
      <c r="PQB268" s="30"/>
      <c r="PQC268" s="30"/>
      <c r="PQD268" s="30"/>
      <c r="PQE268" s="30"/>
      <c r="PQF268" s="30"/>
      <c r="PQG268" s="30"/>
      <c r="PQH268" s="30"/>
      <c r="PQI268" s="30"/>
      <c r="PQJ268" s="30"/>
      <c r="PQK268" s="30"/>
      <c r="PQL268" s="30"/>
      <c r="PQM268" s="30"/>
      <c r="PQN268" s="30"/>
      <c r="PQO268" s="30"/>
      <c r="PQP268" s="30"/>
      <c r="PQQ268" s="30"/>
      <c r="PQR268" s="30"/>
      <c r="PQS268" s="30"/>
      <c r="PQT268" s="30"/>
      <c r="PQU268" s="30"/>
      <c r="PQV268" s="30"/>
      <c r="PQW268" s="30"/>
      <c r="PQX268" s="30"/>
      <c r="PQY268" s="30"/>
      <c r="PQZ268" s="30"/>
      <c r="PRA268" s="30"/>
      <c r="PRB268" s="30"/>
      <c r="PRC268" s="30"/>
      <c r="PRD268" s="30"/>
      <c r="PRE268" s="30"/>
      <c r="PRF268" s="30"/>
      <c r="PRG268" s="30"/>
      <c r="PRH268" s="30"/>
      <c r="PRI268" s="30"/>
      <c r="PRJ268" s="30"/>
      <c r="PRK268" s="30"/>
      <c r="PRL268" s="30"/>
      <c r="PRM268" s="30"/>
      <c r="PRN268" s="30"/>
      <c r="PRO268" s="30"/>
      <c r="PRP268" s="30"/>
      <c r="PRQ268" s="30"/>
      <c r="PRR268" s="30"/>
      <c r="PRS268" s="30"/>
      <c r="PRT268" s="30"/>
      <c r="PRU268" s="30"/>
      <c r="PRV268" s="30"/>
      <c r="PRW268" s="30"/>
      <c r="PRX268" s="30"/>
      <c r="PRY268" s="30"/>
      <c r="PRZ268" s="30"/>
      <c r="PSA268" s="30"/>
      <c r="PSB268" s="30"/>
      <c r="PSC268" s="30"/>
      <c r="PSD268" s="30"/>
      <c r="PSE268" s="30"/>
      <c r="PSF268" s="30"/>
      <c r="PSG268" s="30"/>
      <c r="PSH268" s="30"/>
      <c r="PSI268" s="30"/>
      <c r="PSJ268" s="30"/>
      <c r="PSK268" s="30"/>
      <c r="PSL268" s="30"/>
      <c r="PSM268" s="30"/>
      <c r="PSN268" s="30"/>
      <c r="PSO268" s="30"/>
      <c r="PSP268" s="30"/>
      <c r="PSQ268" s="30"/>
      <c r="PSR268" s="30"/>
      <c r="PSS268" s="30"/>
      <c r="PST268" s="30"/>
      <c r="PSU268" s="30"/>
      <c r="PSV268" s="30"/>
      <c r="PSW268" s="30"/>
      <c r="PSX268" s="30"/>
      <c r="PSY268" s="30"/>
      <c r="PSZ268" s="30"/>
      <c r="PTA268" s="30"/>
      <c r="PTB268" s="30"/>
      <c r="PTC268" s="30"/>
      <c r="PTD268" s="30"/>
      <c r="PTE268" s="30"/>
      <c r="PTF268" s="30"/>
      <c r="PTG268" s="30"/>
      <c r="PTH268" s="30"/>
      <c r="PTI268" s="30"/>
      <c r="PTJ268" s="30"/>
      <c r="PTK268" s="30"/>
      <c r="PTL268" s="30"/>
      <c r="PTM268" s="30"/>
      <c r="PTN268" s="30"/>
      <c r="PTO268" s="30"/>
      <c r="PTP268" s="30"/>
      <c r="PTQ268" s="30"/>
      <c r="PTR268" s="30"/>
      <c r="PTS268" s="30"/>
      <c r="PTT268" s="30"/>
      <c r="PTU268" s="30"/>
      <c r="PTV268" s="30"/>
      <c r="PTW268" s="30"/>
      <c r="PTX268" s="30"/>
      <c r="PTY268" s="30"/>
      <c r="PTZ268" s="30"/>
      <c r="PUA268" s="30"/>
      <c r="PUB268" s="30"/>
      <c r="PUC268" s="30"/>
      <c r="PUD268" s="30"/>
      <c r="PUE268" s="30"/>
      <c r="PUF268" s="30"/>
      <c r="PUG268" s="30"/>
      <c r="PUH268" s="30"/>
      <c r="PUI268" s="30"/>
      <c r="PUJ268" s="30"/>
      <c r="PUK268" s="30"/>
      <c r="PUL268" s="30"/>
      <c r="PUM268" s="30"/>
      <c r="PUN268" s="30"/>
      <c r="PUO268" s="30"/>
      <c r="PUP268" s="30"/>
      <c r="PUQ268" s="30"/>
      <c r="PUR268" s="30"/>
      <c r="PUS268" s="30"/>
      <c r="PUT268" s="30"/>
      <c r="PUU268" s="30"/>
      <c r="PUV268" s="30"/>
      <c r="PUW268" s="30"/>
      <c r="PUX268" s="30"/>
      <c r="PUY268" s="30"/>
      <c r="PUZ268" s="30"/>
      <c r="PVA268" s="30"/>
      <c r="PVB268" s="30"/>
      <c r="PVC268" s="30"/>
      <c r="PVD268" s="30"/>
      <c r="PVE268" s="30"/>
      <c r="PVF268" s="30"/>
      <c r="PVG268" s="30"/>
      <c r="PVH268" s="30"/>
      <c r="PVI268" s="30"/>
      <c r="PVJ268" s="30"/>
      <c r="PVK268" s="30"/>
      <c r="PVL268" s="30"/>
      <c r="PVM268" s="30"/>
      <c r="PVN268" s="30"/>
      <c r="PVO268" s="30"/>
      <c r="PVP268" s="30"/>
      <c r="PVQ268" s="30"/>
      <c r="PVR268" s="30"/>
      <c r="PVS268" s="30"/>
      <c r="PVT268" s="30"/>
      <c r="PVU268" s="30"/>
      <c r="PVV268" s="30"/>
      <c r="PVW268" s="30"/>
      <c r="PVX268" s="30"/>
      <c r="PVY268" s="30"/>
      <c r="PVZ268" s="30"/>
      <c r="PWA268" s="30"/>
      <c r="PWB268" s="30"/>
      <c r="PWC268" s="30"/>
      <c r="PWD268" s="30"/>
      <c r="PWE268" s="30"/>
      <c r="PWF268" s="30"/>
      <c r="PWG268" s="30"/>
      <c r="PWH268" s="30"/>
      <c r="PWI268" s="30"/>
      <c r="PWJ268" s="30"/>
      <c r="PWK268" s="30"/>
      <c r="PWL268" s="30"/>
      <c r="PWM268" s="30"/>
      <c r="PWN268" s="30"/>
      <c r="PWO268" s="30"/>
      <c r="PWP268" s="30"/>
      <c r="PWQ268" s="30"/>
      <c r="PWR268" s="30"/>
      <c r="PWS268" s="30"/>
      <c r="PWT268" s="30"/>
      <c r="PWU268" s="30"/>
      <c r="PWV268" s="30"/>
      <c r="PWW268" s="30"/>
      <c r="PWX268" s="30"/>
      <c r="PWY268" s="30"/>
      <c r="PWZ268" s="30"/>
      <c r="PXA268" s="30"/>
      <c r="PXB268" s="30"/>
      <c r="PXC268" s="30"/>
      <c r="PXD268" s="30"/>
      <c r="PXE268" s="30"/>
      <c r="PXF268" s="30"/>
      <c r="PXG268" s="30"/>
      <c r="PXH268" s="30"/>
      <c r="PXI268" s="30"/>
      <c r="PXJ268" s="30"/>
      <c r="PXK268" s="30"/>
      <c r="PXL268" s="30"/>
      <c r="PXM268" s="30"/>
      <c r="PXN268" s="30"/>
      <c r="PXO268" s="30"/>
      <c r="PXP268" s="30"/>
      <c r="PXQ268" s="30"/>
      <c r="PXR268" s="30"/>
      <c r="PXS268" s="30"/>
      <c r="PXT268" s="30"/>
      <c r="PXU268" s="30"/>
      <c r="PXV268" s="30"/>
      <c r="PXW268" s="30"/>
      <c r="PXX268" s="30"/>
      <c r="PXY268" s="30"/>
      <c r="PXZ268" s="30"/>
      <c r="PYA268" s="30"/>
      <c r="PYB268" s="30"/>
      <c r="PYC268" s="30"/>
      <c r="PYD268" s="30"/>
      <c r="PYE268" s="30"/>
      <c r="PYF268" s="30"/>
      <c r="PYG268" s="30"/>
      <c r="PYH268" s="30"/>
      <c r="PYI268" s="30"/>
      <c r="PYJ268" s="30"/>
      <c r="PYK268" s="30"/>
      <c r="PYL268" s="30"/>
      <c r="PYM268" s="30"/>
      <c r="PYN268" s="30"/>
      <c r="PYO268" s="30"/>
      <c r="PYP268" s="30"/>
      <c r="PYQ268" s="30"/>
      <c r="PYR268" s="30"/>
      <c r="PYS268" s="30"/>
      <c r="PYT268" s="30"/>
      <c r="PYU268" s="30"/>
      <c r="PYV268" s="30"/>
      <c r="PYW268" s="30"/>
      <c r="PYX268" s="30"/>
      <c r="PYY268" s="30"/>
      <c r="PYZ268" s="30"/>
      <c r="PZA268" s="30"/>
      <c r="PZB268" s="30"/>
      <c r="PZC268" s="30"/>
      <c r="PZD268" s="30"/>
      <c r="PZE268" s="30"/>
      <c r="PZF268" s="30"/>
      <c r="PZG268" s="30"/>
      <c r="PZH268" s="30"/>
      <c r="PZI268" s="30"/>
      <c r="PZJ268" s="30"/>
      <c r="PZK268" s="30"/>
      <c r="PZL268" s="30"/>
      <c r="PZM268" s="30"/>
      <c r="PZN268" s="30"/>
      <c r="PZO268" s="30"/>
      <c r="PZP268" s="30"/>
      <c r="PZQ268" s="30"/>
      <c r="PZR268" s="30"/>
      <c r="PZS268" s="30"/>
      <c r="PZT268" s="30"/>
      <c r="PZU268" s="30"/>
      <c r="PZV268" s="30"/>
      <c r="PZW268" s="30"/>
      <c r="PZX268" s="30"/>
      <c r="PZY268" s="30"/>
      <c r="PZZ268" s="30"/>
      <c r="QAA268" s="30"/>
      <c r="QAB268" s="30"/>
      <c r="QAC268" s="30"/>
      <c r="QAD268" s="30"/>
      <c r="QAE268" s="30"/>
      <c r="QAF268" s="30"/>
      <c r="QAG268" s="30"/>
      <c r="QAH268" s="30"/>
      <c r="QAI268" s="30"/>
      <c r="QAJ268" s="30"/>
      <c r="QAK268" s="30"/>
      <c r="QAL268" s="30"/>
      <c r="QAM268" s="30"/>
      <c r="QAN268" s="30"/>
      <c r="QAO268" s="30"/>
      <c r="QAP268" s="30"/>
      <c r="QAQ268" s="30"/>
      <c r="QAR268" s="30"/>
      <c r="QAS268" s="30"/>
      <c r="QAT268" s="30"/>
      <c r="QAU268" s="30"/>
      <c r="QAV268" s="30"/>
      <c r="QAW268" s="30"/>
      <c r="QAX268" s="30"/>
      <c r="QAY268" s="30"/>
      <c r="QAZ268" s="30"/>
      <c r="QBA268" s="30"/>
      <c r="QBB268" s="30"/>
      <c r="QBC268" s="30"/>
      <c r="QBD268" s="30"/>
      <c r="QBE268" s="30"/>
      <c r="QBF268" s="30"/>
      <c r="QBG268" s="30"/>
      <c r="QBH268" s="30"/>
      <c r="QBI268" s="30"/>
      <c r="QBJ268" s="30"/>
      <c r="QBK268" s="30"/>
      <c r="QBL268" s="30"/>
      <c r="QBM268" s="30"/>
      <c r="QBN268" s="30"/>
      <c r="QBO268" s="30"/>
      <c r="QBP268" s="30"/>
      <c r="QBQ268" s="30"/>
      <c r="QBR268" s="30"/>
      <c r="QBS268" s="30"/>
      <c r="QBT268" s="30"/>
      <c r="QBU268" s="30"/>
      <c r="QBV268" s="30"/>
      <c r="QBW268" s="30"/>
      <c r="QBX268" s="30"/>
      <c r="QBY268" s="30"/>
      <c r="QBZ268" s="30"/>
      <c r="QCA268" s="30"/>
      <c r="QCB268" s="30"/>
      <c r="QCC268" s="30"/>
      <c r="QCD268" s="30"/>
      <c r="QCE268" s="30"/>
      <c r="QCF268" s="30"/>
      <c r="QCG268" s="30"/>
      <c r="QCH268" s="30"/>
      <c r="QCI268" s="30"/>
      <c r="QCJ268" s="30"/>
      <c r="QCK268" s="30"/>
      <c r="QCL268" s="30"/>
      <c r="QCM268" s="30"/>
      <c r="QCN268" s="30"/>
      <c r="QCO268" s="30"/>
      <c r="QCP268" s="30"/>
      <c r="QCQ268" s="30"/>
      <c r="QCR268" s="30"/>
      <c r="QCS268" s="30"/>
      <c r="QCT268" s="30"/>
      <c r="QCU268" s="30"/>
      <c r="QCV268" s="30"/>
      <c r="QCW268" s="30"/>
      <c r="QCX268" s="30"/>
      <c r="QCY268" s="30"/>
      <c r="QCZ268" s="30"/>
      <c r="QDA268" s="30"/>
      <c r="QDB268" s="30"/>
      <c r="QDC268" s="30"/>
      <c r="QDD268" s="30"/>
      <c r="QDE268" s="30"/>
      <c r="QDF268" s="30"/>
      <c r="QDG268" s="30"/>
      <c r="QDH268" s="30"/>
      <c r="QDI268" s="30"/>
      <c r="QDJ268" s="30"/>
      <c r="QDK268" s="30"/>
      <c r="QDL268" s="30"/>
      <c r="QDM268" s="30"/>
      <c r="QDN268" s="30"/>
      <c r="QDO268" s="30"/>
      <c r="QDP268" s="30"/>
      <c r="QDQ268" s="30"/>
      <c r="QDR268" s="30"/>
      <c r="QDS268" s="30"/>
      <c r="QDT268" s="30"/>
      <c r="QDU268" s="30"/>
      <c r="QDV268" s="30"/>
      <c r="QDW268" s="30"/>
      <c r="QDX268" s="30"/>
      <c r="QDY268" s="30"/>
      <c r="QDZ268" s="30"/>
      <c r="QEA268" s="30"/>
      <c r="QEB268" s="30"/>
      <c r="QEC268" s="30"/>
      <c r="QED268" s="30"/>
      <c r="QEE268" s="30"/>
      <c r="QEF268" s="30"/>
      <c r="QEG268" s="30"/>
      <c r="QEH268" s="30"/>
      <c r="QEI268" s="30"/>
      <c r="QEJ268" s="30"/>
      <c r="QEK268" s="30"/>
      <c r="QEL268" s="30"/>
      <c r="QEM268" s="30"/>
      <c r="QEN268" s="30"/>
      <c r="QEO268" s="30"/>
      <c r="QEP268" s="30"/>
      <c r="QEQ268" s="30"/>
      <c r="QER268" s="30"/>
      <c r="QES268" s="30"/>
      <c r="QET268" s="30"/>
      <c r="QEU268" s="30"/>
      <c r="QEV268" s="30"/>
      <c r="QEW268" s="30"/>
      <c r="QEX268" s="30"/>
      <c r="QEY268" s="30"/>
      <c r="QEZ268" s="30"/>
      <c r="QFA268" s="30"/>
      <c r="QFB268" s="30"/>
      <c r="QFC268" s="30"/>
      <c r="QFD268" s="30"/>
      <c r="QFE268" s="30"/>
      <c r="QFF268" s="30"/>
      <c r="QFG268" s="30"/>
      <c r="QFH268" s="30"/>
      <c r="QFI268" s="30"/>
      <c r="QFJ268" s="30"/>
      <c r="QFK268" s="30"/>
      <c r="QFL268" s="30"/>
      <c r="QFM268" s="30"/>
      <c r="QFN268" s="30"/>
      <c r="QFO268" s="30"/>
      <c r="QFP268" s="30"/>
      <c r="QFQ268" s="30"/>
      <c r="QFR268" s="30"/>
      <c r="QFS268" s="30"/>
      <c r="QFT268" s="30"/>
      <c r="QFU268" s="30"/>
      <c r="QFV268" s="30"/>
      <c r="QFW268" s="30"/>
      <c r="QFX268" s="30"/>
      <c r="QFY268" s="30"/>
      <c r="QFZ268" s="30"/>
      <c r="QGA268" s="30"/>
      <c r="QGB268" s="30"/>
      <c r="QGC268" s="30"/>
      <c r="QGD268" s="30"/>
      <c r="QGE268" s="30"/>
      <c r="QGF268" s="30"/>
      <c r="QGG268" s="30"/>
      <c r="QGH268" s="30"/>
      <c r="QGI268" s="30"/>
      <c r="QGJ268" s="30"/>
      <c r="QGK268" s="30"/>
      <c r="QGL268" s="30"/>
      <c r="QGM268" s="30"/>
      <c r="QGN268" s="30"/>
      <c r="QGO268" s="30"/>
      <c r="QGP268" s="30"/>
      <c r="QGQ268" s="30"/>
      <c r="QGR268" s="30"/>
      <c r="QGS268" s="30"/>
      <c r="QGT268" s="30"/>
      <c r="QGU268" s="30"/>
      <c r="QGV268" s="30"/>
      <c r="QGW268" s="30"/>
      <c r="QGX268" s="30"/>
      <c r="QGY268" s="30"/>
      <c r="QGZ268" s="30"/>
      <c r="QHA268" s="30"/>
      <c r="QHB268" s="30"/>
      <c r="QHC268" s="30"/>
      <c r="QHD268" s="30"/>
      <c r="QHE268" s="30"/>
      <c r="QHF268" s="30"/>
      <c r="QHG268" s="30"/>
      <c r="QHH268" s="30"/>
      <c r="QHI268" s="30"/>
      <c r="QHJ268" s="30"/>
      <c r="QHK268" s="30"/>
      <c r="QHL268" s="30"/>
      <c r="QHM268" s="30"/>
      <c r="QHN268" s="30"/>
      <c r="QHO268" s="30"/>
      <c r="QHP268" s="30"/>
      <c r="QHQ268" s="30"/>
      <c r="QHR268" s="30"/>
      <c r="QHS268" s="30"/>
      <c r="QHT268" s="30"/>
      <c r="QHU268" s="30"/>
      <c r="QHV268" s="30"/>
      <c r="QHW268" s="30"/>
      <c r="QHX268" s="30"/>
      <c r="QHY268" s="30"/>
      <c r="QHZ268" s="30"/>
      <c r="QIA268" s="30"/>
      <c r="QIB268" s="30"/>
      <c r="QIC268" s="30"/>
      <c r="QID268" s="30"/>
      <c r="QIE268" s="30"/>
      <c r="QIF268" s="30"/>
      <c r="QIG268" s="30"/>
      <c r="QIH268" s="30"/>
      <c r="QII268" s="30"/>
      <c r="QIJ268" s="30"/>
      <c r="QIK268" s="30"/>
      <c r="QIL268" s="30"/>
      <c r="QIM268" s="30"/>
      <c r="QIN268" s="30"/>
      <c r="QIO268" s="30"/>
      <c r="QIP268" s="30"/>
      <c r="QIQ268" s="30"/>
      <c r="QIR268" s="30"/>
      <c r="QIS268" s="30"/>
      <c r="QIT268" s="30"/>
      <c r="QIU268" s="30"/>
      <c r="QIV268" s="30"/>
      <c r="QIW268" s="30"/>
      <c r="QIX268" s="30"/>
      <c r="QIY268" s="30"/>
      <c r="QIZ268" s="30"/>
      <c r="QJA268" s="30"/>
      <c r="QJB268" s="30"/>
      <c r="QJC268" s="30"/>
      <c r="QJD268" s="30"/>
      <c r="QJE268" s="30"/>
      <c r="QJF268" s="30"/>
      <c r="QJG268" s="30"/>
      <c r="QJH268" s="30"/>
      <c r="QJI268" s="30"/>
      <c r="QJJ268" s="30"/>
      <c r="QJK268" s="30"/>
      <c r="QJL268" s="30"/>
      <c r="QJM268" s="30"/>
      <c r="QJN268" s="30"/>
      <c r="QJO268" s="30"/>
      <c r="QJP268" s="30"/>
      <c r="QJQ268" s="30"/>
      <c r="QJR268" s="30"/>
      <c r="QJS268" s="30"/>
      <c r="QJT268" s="30"/>
      <c r="QJU268" s="30"/>
      <c r="QJV268" s="30"/>
      <c r="QJW268" s="30"/>
      <c r="QJX268" s="30"/>
      <c r="QJY268" s="30"/>
      <c r="QJZ268" s="30"/>
      <c r="QKA268" s="30"/>
      <c r="QKB268" s="30"/>
      <c r="QKC268" s="30"/>
      <c r="QKD268" s="30"/>
      <c r="QKE268" s="30"/>
      <c r="QKF268" s="30"/>
      <c r="QKG268" s="30"/>
      <c r="QKH268" s="30"/>
      <c r="QKI268" s="30"/>
      <c r="QKJ268" s="30"/>
      <c r="QKK268" s="30"/>
      <c r="QKL268" s="30"/>
      <c r="QKM268" s="30"/>
      <c r="QKN268" s="30"/>
      <c r="QKO268" s="30"/>
      <c r="QKP268" s="30"/>
      <c r="QKQ268" s="30"/>
      <c r="QKR268" s="30"/>
      <c r="QKS268" s="30"/>
      <c r="QKT268" s="30"/>
      <c r="QKU268" s="30"/>
      <c r="QKV268" s="30"/>
      <c r="QKW268" s="30"/>
      <c r="QKX268" s="30"/>
      <c r="QKY268" s="30"/>
      <c r="QKZ268" s="30"/>
      <c r="QLA268" s="30"/>
      <c r="QLB268" s="30"/>
      <c r="QLC268" s="30"/>
      <c r="QLD268" s="30"/>
      <c r="QLE268" s="30"/>
      <c r="QLF268" s="30"/>
      <c r="QLG268" s="30"/>
      <c r="QLH268" s="30"/>
      <c r="QLI268" s="30"/>
      <c r="QLJ268" s="30"/>
      <c r="QLK268" s="30"/>
      <c r="QLL268" s="30"/>
      <c r="QLM268" s="30"/>
      <c r="QLN268" s="30"/>
      <c r="QLO268" s="30"/>
      <c r="QLP268" s="30"/>
      <c r="QLQ268" s="30"/>
      <c r="QLR268" s="30"/>
      <c r="QLS268" s="30"/>
      <c r="QLT268" s="30"/>
      <c r="QLU268" s="30"/>
      <c r="QLV268" s="30"/>
      <c r="QLW268" s="30"/>
      <c r="QLX268" s="30"/>
      <c r="QLY268" s="30"/>
      <c r="QLZ268" s="30"/>
      <c r="QMA268" s="30"/>
      <c r="QMB268" s="30"/>
      <c r="QMC268" s="30"/>
      <c r="QMD268" s="30"/>
      <c r="QME268" s="30"/>
      <c r="QMF268" s="30"/>
      <c r="QMG268" s="30"/>
      <c r="QMH268" s="30"/>
      <c r="QMI268" s="30"/>
      <c r="QMJ268" s="30"/>
      <c r="QMK268" s="30"/>
      <c r="QML268" s="30"/>
      <c r="QMM268" s="30"/>
      <c r="QMN268" s="30"/>
      <c r="QMO268" s="30"/>
      <c r="QMP268" s="30"/>
      <c r="QMQ268" s="30"/>
      <c r="QMR268" s="30"/>
      <c r="QMS268" s="30"/>
      <c r="QMT268" s="30"/>
      <c r="QMU268" s="30"/>
      <c r="QMV268" s="30"/>
      <c r="QMW268" s="30"/>
      <c r="QMX268" s="30"/>
      <c r="QMY268" s="30"/>
      <c r="QMZ268" s="30"/>
      <c r="QNA268" s="30"/>
      <c r="QNB268" s="30"/>
      <c r="QNC268" s="30"/>
      <c r="QND268" s="30"/>
      <c r="QNE268" s="30"/>
      <c r="QNF268" s="30"/>
      <c r="QNG268" s="30"/>
      <c r="QNH268" s="30"/>
      <c r="QNI268" s="30"/>
      <c r="QNJ268" s="30"/>
      <c r="QNK268" s="30"/>
      <c r="QNL268" s="30"/>
      <c r="QNM268" s="30"/>
      <c r="QNN268" s="30"/>
      <c r="QNO268" s="30"/>
      <c r="QNP268" s="30"/>
      <c r="QNQ268" s="30"/>
      <c r="QNR268" s="30"/>
      <c r="QNS268" s="30"/>
      <c r="QNT268" s="30"/>
      <c r="QNU268" s="30"/>
      <c r="QNV268" s="30"/>
      <c r="QNW268" s="30"/>
      <c r="QNX268" s="30"/>
      <c r="QNY268" s="30"/>
      <c r="QNZ268" s="30"/>
      <c r="QOA268" s="30"/>
      <c r="QOB268" s="30"/>
      <c r="QOC268" s="30"/>
      <c r="QOD268" s="30"/>
      <c r="QOE268" s="30"/>
      <c r="QOF268" s="30"/>
      <c r="QOG268" s="30"/>
      <c r="QOH268" s="30"/>
      <c r="QOI268" s="30"/>
      <c r="QOJ268" s="30"/>
      <c r="QOK268" s="30"/>
      <c r="QOL268" s="30"/>
      <c r="QOM268" s="30"/>
      <c r="QON268" s="30"/>
      <c r="QOO268" s="30"/>
      <c r="QOP268" s="30"/>
      <c r="QOQ268" s="30"/>
      <c r="QOR268" s="30"/>
      <c r="QOS268" s="30"/>
      <c r="QOT268" s="30"/>
      <c r="QOU268" s="30"/>
      <c r="QOV268" s="30"/>
      <c r="QOW268" s="30"/>
      <c r="QOX268" s="30"/>
      <c r="QOY268" s="30"/>
      <c r="QOZ268" s="30"/>
      <c r="QPA268" s="30"/>
      <c r="QPB268" s="30"/>
      <c r="QPC268" s="30"/>
      <c r="QPD268" s="30"/>
      <c r="QPE268" s="30"/>
      <c r="QPF268" s="30"/>
      <c r="QPG268" s="30"/>
      <c r="QPH268" s="30"/>
      <c r="QPI268" s="30"/>
      <c r="QPJ268" s="30"/>
      <c r="QPK268" s="30"/>
      <c r="QPL268" s="30"/>
      <c r="QPM268" s="30"/>
      <c r="QPN268" s="30"/>
      <c r="QPO268" s="30"/>
      <c r="QPP268" s="30"/>
      <c r="QPQ268" s="30"/>
      <c r="QPR268" s="30"/>
      <c r="QPS268" s="30"/>
      <c r="QPT268" s="30"/>
      <c r="QPU268" s="30"/>
      <c r="QPV268" s="30"/>
      <c r="QPW268" s="30"/>
      <c r="QPX268" s="30"/>
      <c r="QPY268" s="30"/>
      <c r="QPZ268" s="30"/>
      <c r="QQA268" s="30"/>
      <c r="QQB268" s="30"/>
      <c r="QQC268" s="30"/>
      <c r="QQD268" s="30"/>
      <c r="QQE268" s="30"/>
      <c r="QQF268" s="30"/>
      <c r="QQG268" s="30"/>
      <c r="QQH268" s="30"/>
      <c r="QQI268" s="30"/>
      <c r="QQJ268" s="30"/>
      <c r="QQK268" s="30"/>
      <c r="QQL268" s="30"/>
      <c r="QQM268" s="30"/>
      <c r="QQN268" s="30"/>
      <c r="QQO268" s="30"/>
      <c r="QQP268" s="30"/>
      <c r="QQQ268" s="30"/>
      <c r="QQR268" s="30"/>
      <c r="QQS268" s="30"/>
      <c r="QQT268" s="30"/>
      <c r="QQU268" s="30"/>
      <c r="QQV268" s="30"/>
      <c r="QQW268" s="30"/>
      <c r="QQX268" s="30"/>
      <c r="QQY268" s="30"/>
      <c r="QQZ268" s="30"/>
      <c r="QRA268" s="30"/>
      <c r="QRB268" s="30"/>
      <c r="QRC268" s="30"/>
      <c r="QRD268" s="30"/>
      <c r="QRE268" s="30"/>
      <c r="QRF268" s="30"/>
      <c r="QRG268" s="30"/>
      <c r="QRH268" s="30"/>
      <c r="QRI268" s="30"/>
      <c r="QRJ268" s="30"/>
      <c r="QRK268" s="30"/>
      <c r="QRL268" s="30"/>
      <c r="QRM268" s="30"/>
      <c r="QRN268" s="30"/>
      <c r="QRO268" s="30"/>
      <c r="QRP268" s="30"/>
      <c r="QRQ268" s="30"/>
      <c r="QRR268" s="30"/>
      <c r="QRS268" s="30"/>
      <c r="QRT268" s="30"/>
      <c r="QRU268" s="30"/>
      <c r="QRV268" s="30"/>
      <c r="QRW268" s="30"/>
      <c r="QRX268" s="30"/>
      <c r="QRY268" s="30"/>
      <c r="QRZ268" s="30"/>
      <c r="QSA268" s="30"/>
      <c r="QSB268" s="30"/>
      <c r="QSC268" s="30"/>
      <c r="QSD268" s="30"/>
      <c r="QSE268" s="30"/>
      <c r="QSF268" s="30"/>
      <c r="QSG268" s="30"/>
      <c r="QSH268" s="30"/>
      <c r="QSI268" s="30"/>
      <c r="QSJ268" s="30"/>
      <c r="QSK268" s="30"/>
      <c r="QSL268" s="30"/>
      <c r="QSM268" s="30"/>
      <c r="QSN268" s="30"/>
      <c r="QSO268" s="30"/>
      <c r="QSP268" s="30"/>
      <c r="QSQ268" s="30"/>
      <c r="QSR268" s="30"/>
      <c r="QSS268" s="30"/>
      <c r="QST268" s="30"/>
      <c r="QSU268" s="30"/>
      <c r="QSV268" s="30"/>
      <c r="QSW268" s="30"/>
      <c r="QSX268" s="30"/>
      <c r="QSY268" s="30"/>
      <c r="QSZ268" s="30"/>
      <c r="QTA268" s="30"/>
      <c r="QTB268" s="30"/>
      <c r="QTC268" s="30"/>
      <c r="QTD268" s="30"/>
      <c r="QTE268" s="30"/>
      <c r="QTF268" s="30"/>
      <c r="QTG268" s="30"/>
      <c r="QTH268" s="30"/>
      <c r="QTI268" s="30"/>
      <c r="QTJ268" s="30"/>
      <c r="QTK268" s="30"/>
      <c r="QTL268" s="30"/>
      <c r="QTM268" s="30"/>
      <c r="QTN268" s="30"/>
      <c r="QTO268" s="30"/>
      <c r="QTP268" s="30"/>
      <c r="QTQ268" s="30"/>
      <c r="QTR268" s="30"/>
      <c r="QTS268" s="30"/>
      <c r="QTT268" s="30"/>
      <c r="QTU268" s="30"/>
      <c r="QTV268" s="30"/>
      <c r="QTW268" s="30"/>
      <c r="QTX268" s="30"/>
      <c r="QTY268" s="30"/>
      <c r="QTZ268" s="30"/>
      <c r="QUA268" s="30"/>
      <c r="QUB268" s="30"/>
      <c r="QUC268" s="30"/>
      <c r="QUD268" s="30"/>
      <c r="QUE268" s="30"/>
      <c r="QUF268" s="30"/>
      <c r="QUG268" s="30"/>
      <c r="QUH268" s="30"/>
      <c r="QUI268" s="30"/>
      <c r="QUJ268" s="30"/>
      <c r="QUK268" s="30"/>
      <c r="QUL268" s="30"/>
      <c r="QUM268" s="30"/>
      <c r="QUN268" s="30"/>
      <c r="QUO268" s="30"/>
      <c r="QUP268" s="30"/>
      <c r="QUQ268" s="30"/>
      <c r="QUR268" s="30"/>
      <c r="QUS268" s="30"/>
      <c r="QUT268" s="30"/>
      <c r="QUU268" s="30"/>
      <c r="QUV268" s="30"/>
      <c r="QUW268" s="30"/>
      <c r="QUX268" s="30"/>
      <c r="QUY268" s="30"/>
      <c r="QUZ268" s="30"/>
      <c r="QVA268" s="30"/>
      <c r="QVB268" s="30"/>
      <c r="QVC268" s="30"/>
      <c r="QVD268" s="30"/>
      <c r="QVE268" s="30"/>
      <c r="QVF268" s="30"/>
      <c r="QVG268" s="30"/>
      <c r="QVH268" s="30"/>
      <c r="QVI268" s="30"/>
      <c r="QVJ268" s="30"/>
      <c r="QVK268" s="30"/>
      <c r="QVL268" s="30"/>
      <c r="QVM268" s="30"/>
      <c r="QVN268" s="30"/>
      <c r="QVO268" s="30"/>
      <c r="QVP268" s="30"/>
      <c r="QVQ268" s="30"/>
      <c r="QVR268" s="30"/>
      <c r="QVS268" s="30"/>
      <c r="QVT268" s="30"/>
      <c r="QVU268" s="30"/>
      <c r="QVV268" s="30"/>
      <c r="QVW268" s="30"/>
      <c r="QVX268" s="30"/>
      <c r="QVY268" s="30"/>
      <c r="QVZ268" s="30"/>
      <c r="QWA268" s="30"/>
      <c r="QWB268" s="30"/>
      <c r="QWC268" s="30"/>
      <c r="QWD268" s="30"/>
      <c r="QWE268" s="30"/>
      <c r="QWF268" s="30"/>
      <c r="QWG268" s="30"/>
      <c r="QWH268" s="30"/>
      <c r="QWI268" s="30"/>
      <c r="QWJ268" s="30"/>
      <c r="QWK268" s="30"/>
      <c r="QWL268" s="30"/>
      <c r="QWM268" s="30"/>
      <c r="QWN268" s="30"/>
      <c r="QWO268" s="30"/>
      <c r="QWP268" s="30"/>
      <c r="QWQ268" s="30"/>
      <c r="QWR268" s="30"/>
      <c r="QWS268" s="30"/>
      <c r="QWT268" s="30"/>
      <c r="QWU268" s="30"/>
      <c r="QWV268" s="30"/>
      <c r="QWW268" s="30"/>
      <c r="QWX268" s="30"/>
      <c r="QWY268" s="30"/>
      <c r="QWZ268" s="30"/>
      <c r="QXA268" s="30"/>
      <c r="QXB268" s="30"/>
      <c r="QXC268" s="30"/>
      <c r="QXD268" s="30"/>
      <c r="QXE268" s="30"/>
      <c r="QXF268" s="30"/>
      <c r="QXG268" s="30"/>
      <c r="QXH268" s="30"/>
      <c r="QXI268" s="30"/>
      <c r="QXJ268" s="30"/>
      <c r="QXK268" s="30"/>
      <c r="QXL268" s="30"/>
      <c r="QXM268" s="30"/>
      <c r="QXN268" s="30"/>
      <c r="QXO268" s="30"/>
      <c r="QXP268" s="30"/>
      <c r="QXQ268" s="30"/>
      <c r="QXR268" s="30"/>
      <c r="QXS268" s="30"/>
      <c r="QXT268" s="30"/>
      <c r="QXU268" s="30"/>
      <c r="QXV268" s="30"/>
      <c r="QXW268" s="30"/>
      <c r="QXX268" s="30"/>
      <c r="QXY268" s="30"/>
      <c r="QXZ268" s="30"/>
      <c r="QYA268" s="30"/>
      <c r="QYB268" s="30"/>
      <c r="QYC268" s="30"/>
      <c r="QYD268" s="30"/>
      <c r="QYE268" s="30"/>
      <c r="QYF268" s="30"/>
      <c r="QYG268" s="30"/>
      <c r="QYH268" s="30"/>
      <c r="QYI268" s="30"/>
      <c r="QYJ268" s="30"/>
      <c r="QYK268" s="30"/>
      <c r="QYL268" s="30"/>
      <c r="QYM268" s="30"/>
      <c r="QYN268" s="30"/>
      <c r="QYO268" s="30"/>
      <c r="QYP268" s="30"/>
      <c r="QYQ268" s="30"/>
      <c r="QYR268" s="30"/>
      <c r="QYS268" s="30"/>
      <c r="QYT268" s="30"/>
      <c r="QYU268" s="30"/>
      <c r="QYV268" s="30"/>
      <c r="QYW268" s="30"/>
      <c r="QYX268" s="30"/>
      <c r="QYY268" s="30"/>
      <c r="QYZ268" s="30"/>
      <c r="QZA268" s="30"/>
      <c r="QZB268" s="30"/>
      <c r="QZC268" s="30"/>
      <c r="QZD268" s="30"/>
      <c r="QZE268" s="30"/>
      <c r="QZF268" s="30"/>
      <c r="QZG268" s="30"/>
      <c r="QZH268" s="30"/>
      <c r="QZI268" s="30"/>
      <c r="QZJ268" s="30"/>
      <c r="QZK268" s="30"/>
      <c r="QZL268" s="30"/>
      <c r="QZM268" s="30"/>
      <c r="QZN268" s="30"/>
      <c r="QZO268" s="30"/>
      <c r="QZP268" s="30"/>
      <c r="QZQ268" s="30"/>
      <c r="QZR268" s="30"/>
      <c r="QZS268" s="30"/>
      <c r="QZT268" s="30"/>
      <c r="QZU268" s="30"/>
      <c r="QZV268" s="30"/>
      <c r="QZW268" s="30"/>
      <c r="QZX268" s="30"/>
      <c r="QZY268" s="30"/>
      <c r="QZZ268" s="30"/>
      <c r="RAA268" s="30"/>
      <c r="RAB268" s="30"/>
      <c r="RAC268" s="30"/>
      <c r="RAD268" s="30"/>
      <c r="RAE268" s="30"/>
      <c r="RAF268" s="30"/>
      <c r="RAG268" s="30"/>
      <c r="RAH268" s="30"/>
      <c r="RAI268" s="30"/>
      <c r="RAJ268" s="30"/>
      <c r="RAK268" s="30"/>
      <c r="RAL268" s="30"/>
      <c r="RAM268" s="30"/>
      <c r="RAN268" s="30"/>
      <c r="RAO268" s="30"/>
      <c r="RAP268" s="30"/>
      <c r="RAQ268" s="30"/>
      <c r="RAR268" s="30"/>
      <c r="RAS268" s="30"/>
      <c r="RAT268" s="30"/>
      <c r="RAU268" s="30"/>
      <c r="RAV268" s="30"/>
      <c r="RAW268" s="30"/>
      <c r="RAX268" s="30"/>
      <c r="RAY268" s="30"/>
      <c r="RAZ268" s="30"/>
      <c r="RBA268" s="30"/>
      <c r="RBB268" s="30"/>
      <c r="RBC268" s="30"/>
      <c r="RBD268" s="30"/>
      <c r="RBE268" s="30"/>
      <c r="RBF268" s="30"/>
      <c r="RBG268" s="30"/>
      <c r="RBH268" s="30"/>
      <c r="RBI268" s="30"/>
      <c r="RBJ268" s="30"/>
      <c r="RBK268" s="30"/>
      <c r="RBL268" s="30"/>
      <c r="RBM268" s="30"/>
      <c r="RBN268" s="30"/>
      <c r="RBO268" s="30"/>
      <c r="RBP268" s="30"/>
      <c r="RBQ268" s="30"/>
      <c r="RBR268" s="30"/>
      <c r="RBS268" s="30"/>
      <c r="RBT268" s="30"/>
      <c r="RBU268" s="30"/>
      <c r="RBV268" s="30"/>
      <c r="RBW268" s="30"/>
      <c r="RBX268" s="30"/>
      <c r="RBY268" s="30"/>
      <c r="RBZ268" s="30"/>
      <c r="RCA268" s="30"/>
      <c r="RCB268" s="30"/>
      <c r="RCC268" s="30"/>
      <c r="RCD268" s="30"/>
      <c r="RCE268" s="30"/>
      <c r="RCF268" s="30"/>
      <c r="RCG268" s="30"/>
      <c r="RCH268" s="30"/>
      <c r="RCI268" s="30"/>
      <c r="RCJ268" s="30"/>
      <c r="RCK268" s="30"/>
      <c r="RCL268" s="30"/>
      <c r="RCM268" s="30"/>
      <c r="RCN268" s="30"/>
      <c r="RCO268" s="30"/>
      <c r="RCP268" s="30"/>
      <c r="RCQ268" s="30"/>
      <c r="RCR268" s="30"/>
      <c r="RCS268" s="30"/>
      <c r="RCT268" s="30"/>
      <c r="RCU268" s="30"/>
      <c r="RCV268" s="30"/>
      <c r="RCW268" s="30"/>
      <c r="RCX268" s="30"/>
      <c r="RCY268" s="30"/>
      <c r="RCZ268" s="30"/>
      <c r="RDA268" s="30"/>
      <c r="RDB268" s="30"/>
      <c r="RDC268" s="30"/>
      <c r="RDD268" s="30"/>
      <c r="RDE268" s="30"/>
      <c r="RDF268" s="30"/>
      <c r="RDG268" s="30"/>
      <c r="RDH268" s="30"/>
      <c r="RDI268" s="30"/>
      <c r="RDJ268" s="30"/>
      <c r="RDK268" s="30"/>
      <c r="RDL268" s="30"/>
      <c r="RDM268" s="30"/>
      <c r="RDN268" s="30"/>
      <c r="RDO268" s="30"/>
      <c r="RDP268" s="30"/>
      <c r="RDQ268" s="30"/>
      <c r="RDR268" s="30"/>
      <c r="RDS268" s="30"/>
      <c r="RDT268" s="30"/>
      <c r="RDU268" s="30"/>
      <c r="RDV268" s="30"/>
      <c r="RDW268" s="30"/>
      <c r="RDX268" s="30"/>
      <c r="RDY268" s="30"/>
      <c r="RDZ268" s="30"/>
      <c r="REA268" s="30"/>
      <c r="REB268" s="30"/>
      <c r="REC268" s="30"/>
      <c r="RED268" s="30"/>
      <c r="REE268" s="30"/>
      <c r="REF268" s="30"/>
      <c r="REG268" s="30"/>
      <c r="REH268" s="30"/>
      <c r="REI268" s="30"/>
      <c r="REJ268" s="30"/>
      <c r="REK268" s="30"/>
      <c r="REL268" s="30"/>
      <c r="REM268" s="30"/>
      <c r="REN268" s="30"/>
      <c r="REO268" s="30"/>
      <c r="REP268" s="30"/>
      <c r="REQ268" s="30"/>
      <c r="RER268" s="30"/>
      <c r="RES268" s="30"/>
      <c r="RET268" s="30"/>
      <c r="REU268" s="30"/>
      <c r="REV268" s="30"/>
      <c r="REW268" s="30"/>
      <c r="REX268" s="30"/>
      <c r="REY268" s="30"/>
      <c r="REZ268" s="30"/>
      <c r="RFA268" s="30"/>
      <c r="RFB268" s="30"/>
      <c r="RFC268" s="30"/>
      <c r="RFD268" s="30"/>
      <c r="RFE268" s="30"/>
      <c r="RFF268" s="30"/>
      <c r="RFG268" s="30"/>
      <c r="RFH268" s="30"/>
      <c r="RFI268" s="30"/>
      <c r="RFJ268" s="30"/>
      <c r="RFK268" s="30"/>
      <c r="RFL268" s="30"/>
      <c r="RFM268" s="30"/>
      <c r="RFN268" s="30"/>
      <c r="RFO268" s="30"/>
      <c r="RFP268" s="30"/>
      <c r="RFQ268" s="30"/>
      <c r="RFR268" s="30"/>
      <c r="RFS268" s="30"/>
      <c r="RFT268" s="30"/>
      <c r="RFU268" s="30"/>
      <c r="RFV268" s="30"/>
      <c r="RFW268" s="30"/>
      <c r="RFX268" s="30"/>
      <c r="RFY268" s="30"/>
      <c r="RFZ268" s="30"/>
      <c r="RGA268" s="30"/>
      <c r="RGB268" s="30"/>
      <c r="RGC268" s="30"/>
      <c r="RGD268" s="30"/>
      <c r="RGE268" s="30"/>
      <c r="RGF268" s="30"/>
      <c r="RGG268" s="30"/>
      <c r="RGH268" s="30"/>
      <c r="RGI268" s="30"/>
      <c r="RGJ268" s="30"/>
      <c r="RGK268" s="30"/>
      <c r="RGL268" s="30"/>
      <c r="RGM268" s="30"/>
      <c r="RGN268" s="30"/>
      <c r="RGO268" s="30"/>
      <c r="RGP268" s="30"/>
      <c r="RGQ268" s="30"/>
      <c r="RGR268" s="30"/>
      <c r="RGS268" s="30"/>
      <c r="RGT268" s="30"/>
      <c r="RGU268" s="30"/>
      <c r="RGV268" s="30"/>
      <c r="RGW268" s="30"/>
      <c r="RGX268" s="30"/>
      <c r="RGY268" s="30"/>
      <c r="RGZ268" s="30"/>
      <c r="RHA268" s="30"/>
      <c r="RHB268" s="30"/>
      <c r="RHC268" s="30"/>
      <c r="RHD268" s="30"/>
      <c r="RHE268" s="30"/>
      <c r="RHF268" s="30"/>
      <c r="RHG268" s="30"/>
      <c r="RHH268" s="30"/>
      <c r="RHI268" s="30"/>
      <c r="RHJ268" s="30"/>
      <c r="RHK268" s="30"/>
      <c r="RHL268" s="30"/>
      <c r="RHM268" s="30"/>
      <c r="RHN268" s="30"/>
      <c r="RHO268" s="30"/>
      <c r="RHP268" s="30"/>
      <c r="RHQ268" s="30"/>
      <c r="RHR268" s="30"/>
      <c r="RHS268" s="30"/>
      <c r="RHT268" s="30"/>
      <c r="RHU268" s="30"/>
      <c r="RHV268" s="30"/>
      <c r="RHW268" s="30"/>
      <c r="RHX268" s="30"/>
      <c r="RHY268" s="30"/>
      <c r="RHZ268" s="30"/>
      <c r="RIA268" s="30"/>
      <c r="RIB268" s="30"/>
      <c r="RIC268" s="30"/>
      <c r="RID268" s="30"/>
      <c r="RIE268" s="30"/>
      <c r="RIF268" s="30"/>
      <c r="RIG268" s="30"/>
      <c r="RIH268" s="30"/>
      <c r="RII268" s="30"/>
      <c r="RIJ268" s="30"/>
      <c r="RIK268" s="30"/>
      <c r="RIL268" s="30"/>
      <c r="RIM268" s="30"/>
      <c r="RIN268" s="30"/>
      <c r="RIO268" s="30"/>
      <c r="RIP268" s="30"/>
      <c r="RIQ268" s="30"/>
      <c r="RIR268" s="30"/>
      <c r="RIS268" s="30"/>
      <c r="RIT268" s="30"/>
      <c r="RIU268" s="30"/>
      <c r="RIV268" s="30"/>
      <c r="RIW268" s="30"/>
      <c r="RIX268" s="30"/>
      <c r="RIY268" s="30"/>
      <c r="RIZ268" s="30"/>
      <c r="RJA268" s="30"/>
      <c r="RJB268" s="30"/>
      <c r="RJC268" s="30"/>
      <c r="RJD268" s="30"/>
      <c r="RJE268" s="30"/>
      <c r="RJF268" s="30"/>
      <c r="RJG268" s="30"/>
      <c r="RJH268" s="30"/>
      <c r="RJI268" s="30"/>
      <c r="RJJ268" s="30"/>
      <c r="RJK268" s="30"/>
      <c r="RJL268" s="30"/>
      <c r="RJM268" s="30"/>
      <c r="RJN268" s="30"/>
      <c r="RJO268" s="30"/>
      <c r="RJP268" s="30"/>
      <c r="RJQ268" s="30"/>
      <c r="RJR268" s="30"/>
      <c r="RJS268" s="30"/>
      <c r="RJT268" s="30"/>
      <c r="RJU268" s="30"/>
      <c r="RJV268" s="30"/>
      <c r="RJW268" s="30"/>
      <c r="RJX268" s="30"/>
      <c r="RJY268" s="30"/>
      <c r="RJZ268" s="30"/>
      <c r="RKA268" s="30"/>
      <c r="RKB268" s="30"/>
      <c r="RKC268" s="30"/>
      <c r="RKD268" s="30"/>
      <c r="RKE268" s="30"/>
      <c r="RKF268" s="30"/>
      <c r="RKG268" s="30"/>
      <c r="RKH268" s="30"/>
      <c r="RKI268" s="30"/>
      <c r="RKJ268" s="30"/>
      <c r="RKK268" s="30"/>
      <c r="RKL268" s="30"/>
      <c r="RKM268" s="30"/>
      <c r="RKN268" s="30"/>
      <c r="RKO268" s="30"/>
      <c r="RKP268" s="30"/>
      <c r="RKQ268" s="30"/>
      <c r="RKR268" s="30"/>
      <c r="RKS268" s="30"/>
      <c r="RKT268" s="30"/>
      <c r="RKU268" s="30"/>
      <c r="RKV268" s="30"/>
      <c r="RKW268" s="30"/>
      <c r="RKX268" s="30"/>
      <c r="RKY268" s="30"/>
      <c r="RKZ268" s="30"/>
      <c r="RLA268" s="30"/>
      <c r="RLB268" s="30"/>
      <c r="RLC268" s="30"/>
      <c r="RLD268" s="30"/>
      <c r="RLE268" s="30"/>
      <c r="RLF268" s="30"/>
      <c r="RLG268" s="30"/>
      <c r="RLH268" s="30"/>
      <c r="RLI268" s="30"/>
      <c r="RLJ268" s="30"/>
      <c r="RLK268" s="30"/>
      <c r="RLL268" s="30"/>
      <c r="RLM268" s="30"/>
      <c r="RLN268" s="30"/>
      <c r="RLO268" s="30"/>
      <c r="RLP268" s="30"/>
      <c r="RLQ268" s="30"/>
      <c r="RLR268" s="30"/>
      <c r="RLS268" s="30"/>
      <c r="RLT268" s="30"/>
      <c r="RLU268" s="30"/>
      <c r="RLV268" s="30"/>
      <c r="RLW268" s="30"/>
      <c r="RLX268" s="30"/>
      <c r="RLY268" s="30"/>
      <c r="RLZ268" s="30"/>
      <c r="RMA268" s="30"/>
      <c r="RMB268" s="30"/>
      <c r="RMC268" s="30"/>
      <c r="RMD268" s="30"/>
      <c r="RME268" s="30"/>
      <c r="RMF268" s="30"/>
      <c r="RMG268" s="30"/>
      <c r="RMH268" s="30"/>
      <c r="RMI268" s="30"/>
      <c r="RMJ268" s="30"/>
      <c r="RMK268" s="30"/>
      <c r="RML268" s="30"/>
      <c r="RMM268" s="30"/>
      <c r="RMN268" s="30"/>
      <c r="RMO268" s="30"/>
      <c r="RMP268" s="30"/>
      <c r="RMQ268" s="30"/>
      <c r="RMR268" s="30"/>
      <c r="RMS268" s="30"/>
      <c r="RMT268" s="30"/>
      <c r="RMU268" s="30"/>
      <c r="RMV268" s="30"/>
      <c r="RMW268" s="30"/>
      <c r="RMX268" s="30"/>
      <c r="RMY268" s="30"/>
      <c r="RMZ268" s="30"/>
      <c r="RNA268" s="30"/>
      <c r="RNB268" s="30"/>
      <c r="RNC268" s="30"/>
      <c r="RND268" s="30"/>
      <c r="RNE268" s="30"/>
      <c r="RNF268" s="30"/>
      <c r="RNG268" s="30"/>
      <c r="RNH268" s="30"/>
      <c r="RNI268" s="30"/>
      <c r="RNJ268" s="30"/>
      <c r="RNK268" s="30"/>
      <c r="RNL268" s="30"/>
      <c r="RNM268" s="30"/>
      <c r="RNN268" s="30"/>
      <c r="RNO268" s="30"/>
      <c r="RNP268" s="30"/>
      <c r="RNQ268" s="30"/>
      <c r="RNR268" s="30"/>
      <c r="RNS268" s="30"/>
      <c r="RNT268" s="30"/>
      <c r="RNU268" s="30"/>
      <c r="RNV268" s="30"/>
      <c r="RNW268" s="30"/>
      <c r="RNX268" s="30"/>
      <c r="RNY268" s="30"/>
      <c r="RNZ268" s="30"/>
      <c r="ROA268" s="30"/>
      <c r="ROB268" s="30"/>
      <c r="ROC268" s="30"/>
      <c r="ROD268" s="30"/>
      <c r="ROE268" s="30"/>
      <c r="ROF268" s="30"/>
      <c r="ROG268" s="30"/>
      <c r="ROH268" s="30"/>
      <c r="ROI268" s="30"/>
      <c r="ROJ268" s="30"/>
      <c r="ROK268" s="30"/>
      <c r="ROL268" s="30"/>
      <c r="ROM268" s="30"/>
      <c r="RON268" s="30"/>
      <c r="ROO268" s="30"/>
      <c r="ROP268" s="30"/>
      <c r="ROQ268" s="30"/>
      <c r="ROR268" s="30"/>
      <c r="ROS268" s="30"/>
      <c r="ROT268" s="30"/>
      <c r="ROU268" s="30"/>
      <c r="ROV268" s="30"/>
      <c r="ROW268" s="30"/>
      <c r="ROX268" s="30"/>
      <c r="ROY268" s="30"/>
      <c r="ROZ268" s="30"/>
      <c r="RPA268" s="30"/>
      <c r="RPB268" s="30"/>
      <c r="RPC268" s="30"/>
      <c r="RPD268" s="30"/>
      <c r="RPE268" s="30"/>
      <c r="RPF268" s="30"/>
      <c r="RPG268" s="30"/>
      <c r="RPH268" s="30"/>
      <c r="RPI268" s="30"/>
      <c r="RPJ268" s="30"/>
      <c r="RPK268" s="30"/>
      <c r="RPL268" s="30"/>
      <c r="RPM268" s="30"/>
      <c r="RPN268" s="30"/>
      <c r="RPO268" s="30"/>
      <c r="RPP268" s="30"/>
      <c r="RPQ268" s="30"/>
      <c r="RPR268" s="30"/>
      <c r="RPS268" s="30"/>
      <c r="RPT268" s="30"/>
      <c r="RPU268" s="30"/>
      <c r="RPV268" s="30"/>
      <c r="RPW268" s="30"/>
      <c r="RPX268" s="30"/>
      <c r="RPY268" s="30"/>
      <c r="RPZ268" s="30"/>
      <c r="RQA268" s="30"/>
      <c r="RQB268" s="30"/>
      <c r="RQC268" s="30"/>
      <c r="RQD268" s="30"/>
      <c r="RQE268" s="30"/>
      <c r="RQF268" s="30"/>
      <c r="RQG268" s="30"/>
      <c r="RQH268" s="30"/>
      <c r="RQI268" s="30"/>
      <c r="RQJ268" s="30"/>
      <c r="RQK268" s="30"/>
      <c r="RQL268" s="30"/>
      <c r="RQM268" s="30"/>
      <c r="RQN268" s="30"/>
      <c r="RQO268" s="30"/>
      <c r="RQP268" s="30"/>
      <c r="RQQ268" s="30"/>
      <c r="RQR268" s="30"/>
      <c r="RQS268" s="30"/>
      <c r="RQT268" s="30"/>
      <c r="RQU268" s="30"/>
      <c r="RQV268" s="30"/>
      <c r="RQW268" s="30"/>
      <c r="RQX268" s="30"/>
      <c r="RQY268" s="30"/>
      <c r="RQZ268" s="30"/>
      <c r="RRA268" s="30"/>
      <c r="RRB268" s="30"/>
      <c r="RRC268" s="30"/>
      <c r="RRD268" s="30"/>
      <c r="RRE268" s="30"/>
      <c r="RRF268" s="30"/>
      <c r="RRG268" s="30"/>
      <c r="RRH268" s="30"/>
      <c r="RRI268" s="30"/>
      <c r="RRJ268" s="30"/>
      <c r="RRK268" s="30"/>
      <c r="RRL268" s="30"/>
      <c r="RRM268" s="30"/>
      <c r="RRN268" s="30"/>
      <c r="RRO268" s="30"/>
      <c r="RRP268" s="30"/>
      <c r="RRQ268" s="30"/>
      <c r="RRR268" s="30"/>
      <c r="RRS268" s="30"/>
      <c r="RRT268" s="30"/>
      <c r="RRU268" s="30"/>
      <c r="RRV268" s="30"/>
      <c r="RRW268" s="30"/>
      <c r="RRX268" s="30"/>
      <c r="RRY268" s="30"/>
      <c r="RRZ268" s="30"/>
      <c r="RSA268" s="30"/>
      <c r="RSB268" s="30"/>
      <c r="RSC268" s="30"/>
      <c r="RSD268" s="30"/>
      <c r="RSE268" s="30"/>
      <c r="RSF268" s="30"/>
      <c r="RSG268" s="30"/>
      <c r="RSH268" s="30"/>
      <c r="RSI268" s="30"/>
      <c r="RSJ268" s="30"/>
      <c r="RSK268" s="30"/>
      <c r="RSL268" s="30"/>
      <c r="RSM268" s="30"/>
      <c r="RSN268" s="30"/>
      <c r="RSO268" s="30"/>
      <c r="RSP268" s="30"/>
      <c r="RSQ268" s="30"/>
      <c r="RSR268" s="30"/>
      <c r="RSS268" s="30"/>
      <c r="RST268" s="30"/>
      <c r="RSU268" s="30"/>
      <c r="RSV268" s="30"/>
      <c r="RSW268" s="30"/>
      <c r="RSX268" s="30"/>
      <c r="RSY268" s="30"/>
      <c r="RSZ268" s="30"/>
      <c r="RTA268" s="30"/>
      <c r="RTB268" s="30"/>
      <c r="RTC268" s="30"/>
      <c r="RTD268" s="30"/>
      <c r="RTE268" s="30"/>
      <c r="RTF268" s="30"/>
      <c r="RTG268" s="30"/>
      <c r="RTH268" s="30"/>
      <c r="RTI268" s="30"/>
      <c r="RTJ268" s="30"/>
      <c r="RTK268" s="30"/>
      <c r="RTL268" s="30"/>
      <c r="RTM268" s="30"/>
      <c r="RTN268" s="30"/>
      <c r="RTO268" s="30"/>
      <c r="RTP268" s="30"/>
      <c r="RTQ268" s="30"/>
      <c r="RTR268" s="30"/>
      <c r="RTS268" s="30"/>
      <c r="RTT268" s="30"/>
      <c r="RTU268" s="30"/>
      <c r="RTV268" s="30"/>
      <c r="RTW268" s="30"/>
      <c r="RTX268" s="30"/>
      <c r="RTY268" s="30"/>
      <c r="RTZ268" s="30"/>
      <c r="RUA268" s="30"/>
      <c r="RUB268" s="30"/>
      <c r="RUC268" s="30"/>
      <c r="RUD268" s="30"/>
      <c r="RUE268" s="30"/>
      <c r="RUF268" s="30"/>
      <c r="RUG268" s="30"/>
      <c r="RUH268" s="30"/>
      <c r="RUI268" s="30"/>
      <c r="RUJ268" s="30"/>
      <c r="RUK268" s="30"/>
      <c r="RUL268" s="30"/>
      <c r="RUM268" s="30"/>
      <c r="RUN268" s="30"/>
      <c r="RUO268" s="30"/>
      <c r="RUP268" s="30"/>
      <c r="RUQ268" s="30"/>
      <c r="RUR268" s="30"/>
      <c r="RUS268" s="30"/>
      <c r="RUT268" s="30"/>
      <c r="RUU268" s="30"/>
      <c r="RUV268" s="30"/>
      <c r="RUW268" s="30"/>
      <c r="RUX268" s="30"/>
      <c r="RUY268" s="30"/>
      <c r="RUZ268" s="30"/>
      <c r="RVA268" s="30"/>
      <c r="RVB268" s="30"/>
      <c r="RVC268" s="30"/>
      <c r="RVD268" s="30"/>
      <c r="RVE268" s="30"/>
      <c r="RVF268" s="30"/>
      <c r="RVG268" s="30"/>
      <c r="RVH268" s="30"/>
      <c r="RVI268" s="30"/>
      <c r="RVJ268" s="30"/>
      <c r="RVK268" s="30"/>
      <c r="RVL268" s="30"/>
      <c r="RVM268" s="30"/>
      <c r="RVN268" s="30"/>
      <c r="RVO268" s="30"/>
      <c r="RVP268" s="30"/>
      <c r="RVQ268" s="30"/>
      <c r="RVR268" s="30"/>
      <c r="RVS268" s="30"/>
      <c r="RVT268" s="30"/>
      <c r="RVU268" s="30"/>
      <c r="RVV268" s="30"/>
      <c r="RVW268" s="30"/>
      <c r="RVX268" s="30"/>
      <c r="RVY268" s="30"/>
      <c r="RVZ268" s="30"/>
      <c r="RWA268" s="30"/>
      <c r="RWB268" s="30"/>
      <c r="RWC268" s="30"/>
      <c r="RWD268" s="30"/>
      <c r="RWE268" s="30"/>
      <c r="RWF268" s="30"/>
      <c r="RWG268" s="30"/>
      <c r="RWH268" s="30"/>
      <c r="RWI268" s="30"/>
      <c r="RWJ268" s="30"/>
      <c r="RWK268" s="30"/>
      <c r="RWL268" s="30"/>
      <c r="RWM268" s="30"/>
      <c r="RWN268" s="30"/>
      <c r="RWO268" s="30"/>
      <c r="RWP268" s="30"/>
      <c r="RWQ268" s="30"/>
      <c r="RWR268" s="30"/>
      <c r="RWS268" s="30"/>
      <c r="RWT268" s="30"/>
      <c r="RWU268" s="30"/>
      <c r="RWV268" s="30"/>
      <c r="RWW268" s="30"/>
      <c r="RWX268" s="30"/>
      <c r="RWY268" s="30"/>
      <c r="RWZ268" s="30"/>
      <c r="RXA268" s="30"/>
      <c r="RXB268" s="30"/>
      <c r="RXC268" s="30"/>
      <c r="RXD268" s="30"/>
      <c r="RXE268" s="30"/>
      <c r="RXF268" s="30"/>
      <c r="RXG268" s="30"/>
      <c r="RXH268" s="30"/>
      <c r="RXI268" s="30"/>
      <c r="RXJ268" s="30"/>
      <c r="RXK268" s="30"/>
      <c r="RXL268" s="30"/>
      <c r="RXM268" s="30"/>
      <c r="RXN268" s="30"/>
      <c r="RXO268" s="30"/>
      <c r="RXP268" s="30"/>
      <c r="RXQ268" s="30"/>
      <c r="RXR268" s="30"/>
      <c r="RXS268" s="30"/>
      <c r="RXT268" s="30"/>
      <c r="RXU268" s="30"/>
      <c r="RXV268" s="30"/>
      <c r="RXW268" s="30"/>
      <c r="RXX268" s="30"/>
      <c r="RXY268" s="30"/>
      <c r="RXZ268" s="30"/>
      <c r="RYA268" s="30"/>
      <c r="RYB268" s="30"/>
      <c r="RYC268" s="30"/>
      <c r="RYD268" s="30"/>
      <c r="RYE268" s="30"/>
      <c r="RYF268" s="30"/>
      <c r="RYG268" s="30"/>
      <c r="RYH268" s="30"/>
      <c r="RYI268" s="30"/>
      <c r="RYJ268" s="30"/>
      <c r="RYK268" s="30"/>
      <c r="RYL268" s="30"/>
      <c r="RYM268" s="30"/>
      <c r="RYN268" s="30"/>
      <c r="RYO268" s="30"/>
      <c r="RYP268" s="30"/>
      <c r="RYQ268" s="30"/>
      <c r="RYR268" s="30"/>
      <c r="RYS268" s="30"/>
      <c r="RYT268" s="30"/>
      <c r="RYU268" s="30"/>
      <c r="RYV268" s="30"/>
      <c r="RYW268" s="30"/>
      <c r="RYX268" s="30"/>
      <c r="RYY268" s="30"/>
      <c r="RYZ268" s="30"/>
      <c r="RZA268" s="30"/>
      <c r="RZB268" s="30"/>
      <c r="RZC268" s="30"/>
      <c r="RZD268" s="30"/>
      <c r="RZE268" s="30"/>
      <c r="RZF268" s="30"/>
      <c r="RZG268" s="30"/>
      <c r="RZH268" s="30"/>
      <c r="RZI268" s="30"/>
      <c r="RZJ268" s="30"/>
      <c r="RZK268" s="30"/>
      <c r="RZL268" s="30"/>
      <c r="RZM268" s="30"/>
      <c r="RZN268" s="30"/>
      <c r="RZO268" s="30"/>
      <c r="RZP268" s="30"/>
      <c r="RZQ268" s="30"/>
      <c r="RZR268" s="30"/>
      <c r="RZS268" s="30"/>
      <c r="RZT268" s="30"/>
      <c r="RZU268" s="30"/>
      <c r="RZV268" s="30"/>
      <c r="RZW268" s="30"/>
      <c r="RZX268" s="30"/>
      <c r="RZY268" s="30"/>
      <c r="RZZ268" s="30"/>
      <c r="SAA268" s="30"/>
      <c r="SAB268" s="30"/>
      <c r="SAC268" s="30"/>
      <c r="SAD268" s="30"/>
      <c r="SAE268" s="30"/>
      <c r="SAF268" s="30"/>
      <c r="SAG268" s="30"/>
      <c r="SAH268" s="30"/>
      <c r="SAI268" s="30"/>
      <c r="SAJ268" s="30"/>
      <c r="SAK268" s="30"/>
      <c r="SAL268" s="30"/>
      <c r="SAM268" s="30"/>
      <c r="SAN268" s="30"/>
      <c r="SAO268" s="30"/>
      <c r="SAP268" s="30"/>
      <c r="SAQ268" s="30"/>
      <c r="SAR268" s="30"/>
      <c r="SAS268" s="30"/>
      <c r="SAT268" s="30"/>
      <c r="SAU268" s="30"/>
      <c r="SAV268" s="30"/>
      <c r="SAW268" s="30"/>
      <c r="SAX268" s="30"/>
      <c r="SAY268" s="30"/>
      <c r="SAZ268" s="30"/>
      <c r="SBA268" s="30"/>
      <c r="SBB268" s="30"/>
      <c r="SBC268" s="30"/>
      <c r="SBD268" s="30"/>
      <c r="SBE268" s="30"/>
      <c r="SBF268" s="30"/>
      <c r="SBG268" s="30"/>
      <c r="SBH268" s="30"/>
      <c r="SBI268" s="30"/>
      <c r="SBJ268" s="30"/>
      <c r="SBK268" s="30"/>
      <c r="SBL268" s="30"/>
      <c r="SBM268" s="30"/>
      <c r="SBN268" s="30"/>
      <c r="SBO268" s="30"/>
      <c r="SBP268" s="30"/>
      <c r="SBQ268" s="30"/>
      <c r="SBR268" s="30"/>
      <c r="SBS268" s="30"/>
      <c r="SBT268" s="30"/>
      <c r="SBU268" s="30"/>
      <c r="SBV268" s="30"/>
      <c r="SBW268" s="30"/>
      <c r="SBX268" s="30"/>
      <c r="SBY268" s="30"/>
      <c r="SBZ268" s="30"/>
      <c r="SCA268" s="30"/>
      <c r="SCB268" s="30"/>
      <c r="SCC268" s="30"/>
      <c r="SCD268" s="30"/>
      <c r="SCE268" s="30"/>
      <c r="SCF268" s="30"/>
      <c r="SCG268" s="30"/>
      <c r="SCH268" s="30"/>
      <c r="SCI268" s="30"/>
      <c r="SCJ268" s="30"/>
      <c r="SCK268" s="30"/>
      <c r="SCL268" s="30"/>
      <c r="SCM268" s="30"/>
      <c r="SCN268" s="30"/>
      <c r="SCO268" s="30"/>
      <c r="SCP268" s="30"/>
      <c r="SCQ268" s="30"/>
      <c r="SCR268" s="30"/>
      <c r="SCS268" s="30"/>
      <c r="SCT268" s="30"/>
      <c r="SCU268" s="30"/>
      <c r="SCV268" s="30"/>
      <c r="SCW268" s="30"/>
      <c r="SCX268" s="30"/>
      <c r="SCY268" s="30"/>
      <c r="SCZ268" s="30"/>
      <c r="SDA268" s="30"/>
      <c r="SDB268" s="30"/>
      <c r="SDC268" s="30"/>
      <c r="SDD268" s="30"/>
      <c r="SDE268" s="30"/>
      <c r="SDF268" s="30"/>
      <c r="SDG268" s="30"/>
      <c r="SDH268" s="30"/>
      <c r="SDI268" s="30"/>
      <c r="SDJ268" s="30"/>
      <c r="SDK268" s="30"/>
      <c r="SDL268" s="30"/>
      <c r="SDM268" s="30"/>
      <c r="SDN268" s="30"/>
      <c r="SDO268" s="30"/>
      <c r="SDP268" s="30"/>
      <c r="SDQ268" s="30"/>
      <c r="SDR268" s="30"/>
      <c r="SDS268" s="30"/>
      <c r="SDT268" s="30"/>
      <c r="SDU268" s="30"/>
      <c r="SDV268" s="30"/>
      <c r="SDW268" s="30"/>
      <c r="SDX268" s="30"/>
      <c r="SDY268" s="30"/>
      <c r="SDZ268" s="30"/>
      <c r="SEA268" s="30"/>
      <c r="SEB268" s="30"/>
      <c r="SEC268" s="30"/>
      <c r="SED268" s="30"/>
      <c r="SEE268" s="30"/>
      <c r="SEF268" s="30"/>
      <c r="SEG268" s="30"/>
      <c r="SEH268" s="30"/>
      <c r="SEI268" s="30"/>
      <c r="SEJ268" s="30"/>
      <c r="SEK268" s="30"/>
      <c r="SEL268" s="30"/>
      <c r="SEM268" s="30"/>
      <c r="SEN268" s="30"/>
      <c r="SEO268" s="30"/>
      <c r="SEP268" s="30"/>
      <c r="SEQ268" s="30"/>
      <c r="SER268" s="30"/>
      <c r="SES268" s="30"/>
      <c r="SET268" s="30"/>
      <c r="SEU268" s="30"/>
      <c r="SEV268" s="30"/>
      <c r="SEW268" s="30"/>
      <c r="SEX268" s="30"/>
      <c r="SEY268" s="30"/>
      <c r="SEZ268" s="30"/>
      <c r="SFA268" s="30"/>
      <c r="SFB268" s="30"/>
      <c r="SFC268" s="30"/>
      <c r="SFD268" s="30"/>
      <c r="SFE268" s="30"/>
      <c r="SFF268" s="30"/>
      <c r="SFG268" s="30"/>
      <c r="SFH268" s="30"/>
      <c r="SFI268" s="30"/>
      <c r="SFJ268" s="30"/>
      <c r="SFK268" s="30"/>
      <c r="SFL268" s="30"/>
      <c r="SFM268" s="30"/>
      <c r="SFN268" s="30"/>
      <c r="SFO268" s="30"/>
      <c r="SFP268" s="30"/>
      <c r="SFQ268" s="30"/>
      <c r="SFR268" s="30"/>
      <c r="SFS268" s="30"/>
      <c r="SFT268" s="30"/>
      <c r="SFU268" s="30"/>
      <c r="SFV268" s="30"/>
      <c r="SFW268" s="30"/>
      <c r="SFX268" s="30"/>
      <c r="SFY268" s="30"/>
      <c r="SFZ268" s="30"/>
      <c r="SGA268" s="30"/>
      <c r="SGB268" s="30"/>
      <c r="SGC268" s="30"/>
      <c r="SGD268" s="30"/>
      <c r="SGE268" s="30"/>
      <c r="SGF268" s="30"/>
      <c r="SGG268" s="30"/>
      <c r="SGH268" s="30"/>
      <c r="SGI268" s="30"/>
      <c r="SGJ268" s="30"/>
      <c r="SGK268" s="30"/>
      <c r="SGL268" s="30"/>
      <c r="SGM268" s="30"/>
      <c r="SGN268" s="30"/>
      <c r="SGO268" s="30"/>
      <c r="SGP268" s="30"/>
      <c r="SGQ268" s="30"/>
      <c r="SGR268" s="30"/>
      <c r="SGS268" s="30"/>
      <c r="SGT268" s="30"/>
      <c r="SGU268" s="30"/>
      <c r="SGV268" s="30"/>
      <c r="SGW268" s="30"/>
      <c r="SGX268" s="30"/>
      <c r="SGY268" s="30"/>
      <c r="SGZ268" s="30"/>
      <c r="SHA268" s="30"/>
      <c r="SHB268" s="30"/>
      <c r="SHC268" s="30"/>
      <c r="SHD268" s="30"/>
      <c r="SHE268" s="30"/>
      <c r="SHF268" s="30"/>
      <c r="SHG268" s="30"/>
      <c r="SHH268" s="30"/>
      <c r="SHI268" s="30"/>
      <c r="SHJ268" s="30"/>
      <c r="SHK268" s="30"/>
      <c r="SHL268" s="30"/>
      <c r="SHM268" s="30"/>
      <c r="SHN268" s="30"/>
      <c r="SHO268" s="30"/>
      <c r="SHP268" s="30"/>
      <c r="SHQ268" s="30"/>
      <c r="SHR268" s="30"/>
      <c r="SHS268" s="30"/>
      <c r="SHT268" s="30"/>
      <c r="SHU268" s="30"/>
      <c r="SHV268" s="30"/>
      <c r="SHW268" s="30"/>
      <c r="SHX268" s="30"/>
      <c r="SHY268" s="30"/>
      <c r="SHZ268" s="30"/>
      <c r="SIA268" s="30"/>
      <c r="SIB268" s="30"/>
      <c r="SIC268" s="30"/>
      <c r="SID268" s="30"/>
      <c r="SIE268" s="30"/>
      <c r="SIF268" s="30"/>
      <c r="SIG268" s="30"/>
      <c r="SIH268" s="30"/>
      <c r="SII268" s="30"/>
      <c r="SIJ268" s="30"/>
      <c r="SIK268" s="30"/>
      <c r="SIL268" s="30"/>
      <c r="SIM268" s="30"/>
      <c r="SIN268" s="30"/>
      <c r="SIO268" s="30"/>
      <c r="SIP268" s="30"/>
      <c r="SIQ268" s="30"/>
      <c r="SIR268" s="30"/>
      <c r="SIS268" s="30"/>
      <c r="SIT268" s="30"/>
      <c r="SIU268" s="30"/>
      <c r="SIV268" s="30"/>
      <c r="SIW268" s="30"/>
      <c r="SIX268" s="30"/>
      <c r="SIY268" s="30"/>
      <c r="SIZ268" s="30"/>
      <c r="SJA268" s="30"/>
      <c r="SJB268" s="30"/>
      <c r="SJC268" s="30"/>
      <c r="SJD268" s="30"/>
      <c r="SJE268" s="30"/>
      <c r="SJF268" s="30"/>
      <c r="SJG268" s="30"/>
      <c r="SJH268" s="30"/>
      <c r="SJI268" s="30"/>
      <c r="SJJ268" s="30"/>
      <c r="SJK268" s="30"/>
      <c r="SJL268" s="30"/>
      <c r="SJM268" s="30"/>
      <c r="SJN268" s="30"/>
      <c r="SJO268" s="30"/>
      <c r="SJP268" s="30"/>
      <c r="SJQ268" s="30"/>
      <c r="SJR268" s="30"/>
      <c r="SJS268" s="30"/>
      <c r="SJT268" s="30"/>
      <c r="SJU268" s="30"/>
      <c r="SJV268" s="30"/>
      <c r="SJW268" s="30"/>
      <c r="SJX268" s="30"/>
      <c r="SJY268" s="30"/>
      <c r="SJZ268" s="30"/>
      <c r="SKA268" s="30"/>
      <c r="SKB268" s="30"/>
      <c r="SKC268" s="30"/>
      <c r="SKD268" s="30"/>
      <c r="SKE268" s="30"/>
      <c r="SKF268" s="30"/>
      <c r="SKG268" s="30"/>
      <c r="SKH268" s="30"/>
      <c r="SKI268" s="30"/>
      <c r="SKJ268" s="30"/>
      <c r="SKK268" s="30"/>
      <c r="SKL268" s="30"/>
      <c r="SKM268" s="30"/>
      <c r="SKN268" s="30"/>
      <c r="SKO268" s="30"/>
      <c r="SKP268" s="30"/>
      <c r="SKQ268" s="30"/>
      <c r="SKR268" s="30"/>
      <c r="SKS268" s="30"/>
      <c r="SKT268" s="30"/>
      <c r="SKU268" s="30"/>
      <c r="SKV268" s="30"/>
      <c r="SKW268" s="30"/>
      <c r="SKX268" s="30"/>
      <c r="SKY268" s="30"/>
      <c r="SKZ268" s="30"/>
      <c r="SLA268" s="30"/>
      <c r="SLB268" s="30"/>
      <c r="SLC268" s="30"/>
      <c r="SLD268" s="30"/>
      <c r="SLE268" s="30"/>
      <c r="SLF268" s="30"/>
      <c r="SLG268" s="30"/>
      <c r="SLH268" s="30"/>
      <c r="SLI268" s="30"/>
      <c r="SLJ268" s="30"/>
      <c r="SLK268" s="30"/>
      <c r="SLL268" s="30"/>
      <c r="SLM268" s="30"/>
      <c r="SLN268" s="30"/>
      <c r="SLO268" s="30"/>
      <c r="SLP268" s="30"/>
      <c r="SLQ268" s="30"/>
      <c r="SLR268" s="30"/>
      <c r="SLS268" s="30"/>
      <c r="SLT268" s="30"/>
      <c r="SLU268" s="30"/>
      <c r="SLV268" s="30"/>
      <c r="SLW268" s="30"/>
      <c r="SLX268" s="30"/>
      <c r="SLY268" s="30"/>
      <c r="SLZ268" s="30"/>
      <c r="SMA268" s="30"/>
      <c r="SMB268" s="30"/>
      <c r="SMC268" s="30"/>
      <c r="SMD268" s="30"/>
      <c r="SME268" s="30"/>
      <c r="SMF268" s="30"/>
      <c r="SMG268" s="30"/>
      <c r="SMH268" s="30"/>
      <c r="SMI268" s="30"/>
      <c r="SMJ268" s="30"/>
      <c r="SMK268" s="30"/>
      <c r="SML268" s="30"/>
      <c r="SMM268" s="30"/>
      <c r="SMN268" s="30"/>
      <c r="SMO268" s="30"/>
      <c r="SMP268" s="30"/>
      <c r="SMQ268" s="30"/>
      <c r="SMR268" s="30"/>
      <c r="SMS268" s="30"/>
      <c r="SMT268" s="30"/>
      <c r="SMU268" s="30"/>
      <c r="SMV268" s="30"/>
      <c r="SMW268" s="30"/>
      <c r="SMX268" s="30"/>
      <c r="SMY268" s="30"/>
      <c r="SMZ268" s="30"/>
      <c r="SNA268" s="30"/>
      <c r="SNB268" s="30"/>
      <c r="SNC268" s="30"/>
      <c r="SND268" s="30"/>
      <c r="SNE268" s="30"/>
      <c r="SNF268" s="30"/>
      <c r="SNG268" s="30"/>
      <c r="SNH268" s="30"/>
      <c r="SNI268" s="30"/>
      <c r="SNJ268" s="30"/>
      <c r="SNK268" s="30"/>
      <c r="SNL268" s="30"/>
      <c r="SNM268" s="30"/>
      <c r="SNN268" s="30"/>
      <c r="SNO268" s="30"/>
      <c r="SNP268" s="30"/>
      <c r="SNQ268" s="30"/>
      <c r="SNR268" s="30"/>
      <c r="SNS268" s="30"/>
      <c r="SNT268" s="30"/>
      <c r="SNU268" s="30"/>
      <c r="SNV268" s="30"/>
      <c r="SNW268" s="30"/>
      <c r="SNX268" s="30"/>
      <c r="SNY268" s="30"/>
      <c r="SNZ268" s="30"/>
      <c r="SOA268" s="30"/>
      <c r="SOB268" s="30"/>
      <c r="SOC268" s="30"/>
      <c r="SOD268" s="30"/>
      <c r="SOE268" s="30"/>
      <c r="SOF268" s="30"/>
      <c r="SOG268" s="30"/>
      <c r="SOH268" s="30"/>
      <c r="SOI268" s="30"/>
      <c r="SOJ268" s="30"/>
      <c r="SOK268" s="30"/>
      <c r="SOL268" s="30"/>
      <c r="SOM268" s="30"/>
      <c r="SON268" s="30"/>
      <c r="SOO268" s="30"/>
      <c r="SOP268" s="30"/>
      <c r="SOQ268" s="30"/>
      <c r="SOR268" s="30"/>
      <c r="SOS268" s="30"/>
      <c r="SOT268" s="30"/>
      <c r="SOU268" s="30"/>
      <c r="SOV268" s="30"/>
      <c r="SOW268" s="30"/>
      <c r="SOX268" s="30"/>
      <c r="SOY268" s="30"/>
      <c r="SOZ268" s="30"/>
      <c r="SPA268" s="30"/>
      <c r="SPB268" s="30"/>
      <c r="SPC268" s="30"/>
      <c r="SPD268" s="30"/>
      <c r="SPE268" s="30"/>
      <c r="SPF268" s="30"/>
      <c r="SPG268" s="30"/>
      <c r="SPH268" s="30"/>
      <c r="SPI268" s="30"/>
      <c r="SPJ268" s="30"/>
      <c r="SPK268" s="30"/>
      <c r="SPL268" s="30"/>
      <c r="SPM268" s="30"/>
      <c r="SPN268" s="30"/>
      <c r="SPO268" s="30"/>
      <c r="SPP268" s="30"/>
      <c r="SPQ268" s="30"/>
      <c r="SPR268" s="30"/>
      <c r="SPS268" s="30"/>
      <c r="SPT268" s="30"/>
      <c r="SPU268" s="30"/>
      <c r="SPV268" s="30"/>
      <c r="SPW268" s="30"/>
      <c r="SPX268" s="30"/>
      <c r="SPY268" s="30"/>
      <c r="SPZ268" s="30"/>
      <c r="SQA268" s="30"/>
      <c r="SQB268" s="30"/>
      <c r="SQC268" s="30"/>
      <c r="SQD268" s="30"/>
      <c r="SQE268" s="30"/>
      <c r="SQF268" s="30"/>
      <c r="SQG268" s="30"/>
      <c r="SQH268" s="30"/>
      <c r="SQI268" s="30"/>
      <c r="SQJ268" s="30"/>
      <c r="SQK268" s="30"/>
      <c r="SQL268" s="30"/>
      <c r="SQM268" s="30"/>
      <c r="SQN268" s="30"/>
      <c r="SQO268" s="30"/>
      <c r="SQP268" s="30"/>
      <c r="SQQ268" s="30"/>
      <c r="SQR268" s="30"/>
      <c r="SQS268" s="30"/>
      <c r="SQT268" s="30"/>
      <c r="SQU268" s="30"/>
      <c r="SQV268" s="30"/>
      <c r="SQW268" s="30"/>
      <c r="SQX268" s="30"/>
      <c r="SQY268" s="30"/>
      <c r="SQZ268" s="30"/>
      <c r="SRA268" s="30"/>
      <c r="SRB268" s="30"/>
      <c r="SRC268" s="30"/>
      <c r="SRD268" s="30"/>
      <c r="SRE268" s="30"/>
      <c r="SRF268" s="30"/>
      <c r="SRG268" s="30"/>
      <c r="SRH268" s="30"/>
      <c r="SRI268" s="30"/>
      <c r="SRJ268" s="30"/>
      <c r="SRK268" s="30"/>
      <c r="SRL268" s="30"/>
      <c r="SRM268" s="30"/>
      <c r="SRN268" s="30"/>
      <c r="SRO268" s="30"/>
      <c r="SRP268" s="30"/>
      <c r="SRQ268" s="30"/>
      <c r="SRR268" s="30"/>
      <c r="SRS268" s="30"/>
      <c r="SRT268" s="30"/>
      <c r="SRU268" s="30"/>
      <c r="SRV268" s="30"/>
      <c r="SRW268" s="30"/>
      <c r="SRX268" s="30"/>
      <c r="SRY268" s="30"/>
      <c r="SRZ268" s="30"/>
      <c r="SSA268" s="30"/>
      <c r="SSB268" s="30"/>
      <c r="SSC268" s="30"/>
      <c r="SSD268" s="30"/>
      <c r="SSE268" s="30"/>
      <c r="SSF268" s="30"/>
      <c r="SSG268" s="30"/>
      <c r="SSH268" s="30"/>
      <c r="SSI268" s="30"/>
      <c r="SSJ268" s="30"/>
      <c r="SSK268" s="30"/>
      <c r="SSL268" s="30"/>
      <c r="SSM268" s="30"/>
      <c r="SSN268" s="30"/>
      <c r="SSO268" s="30"/>
      <c r="SSP268" s="30"/>
      <c r="SSQ268" s="30"/>
      <c r="SSR268" s="30"/>
      <c r="SSS268" s="30"/>
      <c r="SST268" s="30"/>
      <c r="SSU268" s="30"/>
      <c r="SSV268" s="30"/>
      <c r="SSW268" s="30"/>
      <c r="SSX268" s="30"/>
      <c r="SSY268" s="30"/>
      <c r="SSZ268" s="30"/>
      <c r="STA268" s="30"/>
      <c r="STB268" s="30"/>
      <c r="STC268" s="30"/>
      <c r="STD268" s="30"/>
      <c r="STE268" s="30"/>
      <c r="STF268" s="30"/>
      <c r="STG268" s="30"/>
      <c r="STH268" s="30"/>
      <c r="STI268" s="30"/>
      <c r="STJ268" s="30"/>
      <c r="STK268" s="30"/>
      <c r="STL268" s="30"/>
      <c r="STM268" s="30"/>
      <c r="STN268" s="30"/>
      <c r="STO268" s="30"/>
      <c r="STP268" s="30"/>
      <c r="STQ268" s="30"/>
      <c r="STR268" s="30"/>
      <c r="STS268" s="30"/>
      <c r="STT268" s="30"/>
      <c r="STU268" s="30"/>
      <c r="STV268" s="30"/>
      <c r="STW268" s="30"/>
      <c r="STX268" s="30"/>
      <c r="STY268" s="30"/>
      <c r="STZ268" s="30"/>
      <c r="SUA268" s="30"/>
      <c r="SUB268" s="30"/>
      <c r="SUC268" s="30"/>
      <c r="SUD268" s="30"/>
      <c r="SUE268" s="30"/>
      <c r="SUF268" s="30"/>
      <c r="SUG268" s="30"/>
      <c r="SUH268" s="30"/>
      <c r="SUI268" s="30"/>
      <c r="SUJ268" s="30"/>
      <c r="SUK268" s="30"/>
      <c r="SUL268" s="30"/>
      <c r="SUM268" s="30"/>
      <c r="SUN268" s="30"/>
      <c r="SUO268" s="30"/>
      <c r="SUP268" s="30"/>
      <c r="SUQ268" s="30"/>
      <c r="SUR268" s="30"/>
      <c r="SUS268" s="30"/>
      <c r="SUT268" s="30"/>
      <c r="SUU268" s="30"/>
      <c r="SUV268" s="30"/>
      <c r="SUW268" s="30"/>
      <c r="SUX268" s="30"/>
      <c r="SUY268" s="30"/>
      <c r="SUZ268" s="30"/>
      <c r="SVA268" s="30"/>
      <c r="SVB268" s="30"/>
      <c r="SVC268" s="30"/>
      <c r="SVD268" s="30"/>
      <c r="SVE268" s="30"/>
      <c r="SVF268" s="30"/>
      <c r="SVG268" s="30"/>
      <c r="SVH268" s="30"/>
      <c r="SVI268" s="30"/>
      <c r="SVJ268" s="30"/>
      <c r="SVK268" s="30"/>
      <c r="SVL268" s="30"/>
      <c r="SVM268" s="30"/>
      <c r="SVN268" s="30"/>
      <c r="SVO268" s="30"/>
      <c r="SVP268" s="30"/>
      <c r="SVQ268" s="30"/>
      <c r="SVR268" s="30"/>
      <c r="SVS268" s="30"/>
      <c r="SVT268" s="30"/>
      <c r="SVU268" s="30"/>
      <c r="SVV268" s="30"/>
      <c r="SVW268" s="30"/>
      <c r="SVX268" s="30"/>
      <c r="SVY268" s="30"/>
      <c r="SVZ268" s="30"/>
      <c r="SWA268" s="30"/>
      <c r="SWB268" s="30"/>
      <c r="SWC268" s="30"/>
      <c r="SWD268" s="30"/>
      <c r="SWE268" s="30"/>
      <c r="SWF268" s="30"/>
      <c r="SWG268" s="30"/>
      <c r="SWH268" s="30"/>
      <c r="SWI268" s="30"/>
      <c r="SWJ268" s="30"/>
      <c r="SWK268" s="30"/>
      <c r="SWL268" s="30"/>
      <c r="SWM268" s="30"/>
      <c r="SWN268" s="30"/>
      <c r="SWO268" s="30"/>
      <c r="SWP268" s="30"/>
      <c r="SWQ268" s="30"/>
      <c r="SWR268" s="30"/>
      <c r="SWS268" s="30"/>
      <c r="SWT268" s="30"/>
      <c r="SWU268" s="30"/>
      <c r="SWV268" s="30"/>
      <c r="SWW268" s="30"/>
      <c r="SWX268" s="30"/>
      <c r="SWY268" s="30"/>
      <c r="SWZ268" s="30"/>
      <c r="SXA268" s="30"/>
      <c r="SXB268" s="30"/>
      <c r="SXC268" s="30"/>
      <c r="SXD268" s="30"/>
      <c r="SXE268" s="30"/>
      <c r="SXF268" s="30"/>
      <c r="SXG268" s="30"/>
      <c r="SXH268" s="30"/>
      <c r="SXI268" s="30"/>
      <c r="SXJ268" s="30"/>
      <c r="SXK268" s="30"/>
      <c r="SXL268" s="30"/>
      <c r="SXM268" s="30"/>
      <c r="SXN268" s="30"/>
      <c r="SXO268" s="30"/>
      <c r="SXP268" s="30"/>
      <c r="SXQ268" s="30"/>
      <c r="SXR268" s="30"/>
      <c r="SXS268" s="30"/>
      <c r="SXT268" s="30"/>
      <c r="SXU268" s="30"/>
      <c r="SXV268" s="30"/>
      <c r="SXW268" s="30"/>
      <c r="SXX268" s="30"/>
      <c r="SXY268" s="30"/>
      <c r="SXZ268" s="30"/>
      <c r="SYA268" s="30"/>
      <c r="SYB268" s="30"/>
      <c r="SYC268" s="30"/>
      <c r="SYD268" s="30"/>
      <c r="SYE268" s="30"/>
      <c r="SYF268" s="30"/>
      <c r="SYG268" s="30"/>
      <c r="SYH268" s="30"/>
      <c r="SYI268" s="30"/>
      <c r="SYJ268" s="30"/>
      <c r="SYK268" s="30"/>
      <c r="SYL268" s="30"/>
      <c r="SYM268" s="30"/>
      <c r="SYN268" s="30"/>
      <c r="SYO268" s="30"/>
      <c r="SYP268" s="30"/>
      <c r="SYQ268" s="30"/>
      <c r="SYR268" s="30"/>
      <c r="SYS268" s="30"/>
      <c r="SYT268" s="30"/>
      <c r="SYU268" s="30"/>
      <c r="SYV268" s="30"/>
      <c r="SYW268" s="30"/>
      <c r="SYX268" s="30"/>
      <c r="SYY268" s="30"/>
      <c r="SYZ268" s="30"/>
      <c r="SZA268" s="30"/>
      <c r="SZB268" s="30"/>
      <c r="SZC268" s="30"/>
      <c r="SZD268" s="30"/>
      <c r="SZE268" s="30"/>
      <c r="SZF268" s="30"/>
      <c r="SZG268" s="30"/>
      <c r="SZH268" s="30"/>
      <c r="SZI268" s="30"/>
      <c r="SZJ268" s="30"/>
      <c r="SZK268" s="30"/>
      <c r="SZL268" s="30"/>
      <c r="SZM268" s="30"/>
      <c r="SZN268" s="30"/>
      <c r="SZO268" s="30"/>
      <c r="SZP268" s="30"/>
      <c r="SZQ268" s="30"/>
      <c r="SZR268" s="30"/>
      <c r="SZS268" s="30"/>
      <c r="SZT268" s="30"/>
      <c r="SZU268" s="30"/>
      <c r="SZV268" s="30"/>
      <c r="SZW268" s="30"/>
      <c r="SZX268" s="30"/>
      <c r="SZY268" s="30"/>
      <c r="SZZ268" s="30"/>
      <c r="TAA268" s="30"/>
      <c r="TAB268" s="30"/>
      <c r="TAC268" s="30"/>
      <c r="TAD268" s="30"/>
      <c r="TAE268" s="30"/>
      <c r="TAF268" s="30"/>
      <c r="TAG268" s="30"/>
      <c r="TAH268" s="30"/>
      <c r="TAI268" s="30"/>
      <c r="TAJ268" s="30"/>
      <c r="TAK268" s="30"/>
      <c r="TAL268" s="30"/>
      <c r="TAM268" s="30"/>
      <c r="TAN268" s="30"/>
      <c r="TAO268" s="30"/>
      <c r="TAP268" s="30"/>
      <c r="TAQ268" s="30"/>
      <c r="TAR268" s="30"/>
      <c r="TAS268" s="30"/>
      <c r="TAT268" s="30"/>
      <c r="TAU268" s="30"/>
      <c r="TAV268" s="30"/>
      <c r="TAW268" s="30"/>
      <c r="TAX268" s="30"/>
      <c r="TAY268" s="30"/>
      <c r="TAZ268" s="30"/>
      <c r="TBA268" s="30"/>
      <c r="TBB268" s="30"/>
      <c r="TBC268" s="30"/>
      <c r="TBD268" s="30"/>
      <c r="TBE268" s="30"/>
      <c r="TBF268" s="30"/>
      <c r="TBG268" s="30"/>
      <c r="TBH268" s="30"/>
      <c r="TBI268" s="30"/>
      <c r="TBJ268" s="30"/>
      <c r="TBK268" s="30"/>
      <c r="TBL268" s="30"/>
      <c r="TBM268" s="30"/>
      <c r="TBN268" s="30"/>
      <c r="TBO268" s="30"/>
      <c r="TBP268" s="30"/>
      <c r="TBQ268" s="30"/>
      <c r="TBR268" s="30"/>
      <c r="TBS268" s="30"/>
      <c r="TBT268" s="30"/>
      <c r="TBU268" s="30"/>
      <c r="TBV268" s="30"/>
      <c r="TBW268" s="30"/>
      <c r="TBX268" s="30"/>
      <c r="TBY268" s="30"/>
      <c r="TBZ268" s="30"/>
      <c r="TCA268" s="30"/>
      <c r="TCB268" s="30"/>
      <c r="TCC268" s="30"/>
      <c r="TCD268" s="30"/>
      <c r="TCE268" s="30"/>
      <c r="TCF268" s="30"/>
      <c r="TCG268" s="30"/>
      <c r="TCH268" s="30"/>
      <c r="TCI268" s="30"/>
      <c r="TCJ268" s="30"/>
      <c r="TCK268" s="30"/>
      <c r="TCL268" s="30"/>
      <c r="TCM268" s="30"/>
      <c r="TCN268" s="30"/>
      <c r="TCO268" s="30"/>
      <c r="TCP268" s="30"/>
      <c r="TCQ268" s="30"/>
      <c r="TCR268" s="30"/>
      <c r="TCS268" s="30"/>
      <c r="TCT268" s="30"/>
      <c r="TCU268" s="30"/>
      <c r="TCV268" s="30"/>
      <c r="TCW268" s="30"/>
      <c r="TCX268" s="30"/>
      <c r="TCY268" s="30"/>
      <c r="TCZ268" s="30"/>
      <c r="TDA268" s="30"/>
      <c r="TDB268" s="30"/>
      <c r="TDC268" s="30"/>
      <c r="TDD268" s="30"/>
      <c r="TDE268" s="30"/>
      <c r="TDF268" s="30"/>
      <c r="TDG268" s="30"/>
      <c r="TDH268" s="30"/>
      <c r="TDI268" s="30"/>
      <c r="TDJ268" s="30"/>
      <c r="TDK268" s="30"/>
      <c r="TDL268" s="30"/>
      <c r="TDM268" s="30"/>
      <c r="TDN268" s="30"/>
      <c r="TDO268" s="30"/>
      <c r="TDP268" s="30"/>
      <c r="TDQ268" s="30"/>
      <c r="TDR268" s="30"/>
      <c r="TDS268" s="30"/>
      <c r="TDT268" s="30"/>
      <c r="TDU268" s="30"/>
      <c r="TDV268" s="30"/>
      <c r="TDW268" s="30"/>
      <c r="TDX268" s="30"/>
      <c r="TDY268" s="30"/>
      <c r="TDZ268" s="30"/>
      <c r="TEA268" s="30"/>
      <c r="TEB268" s="30"/>
      <c r="TEC268" s="30"/>
      <c r="TED268" s="30"/>
      <c r="TEE268" s="30"/>
      <c r="TEF268" s="30"/>
      <c r="TEG268" s="30"/>
      <c r="TEH268" s="30"/>
      <c r="TEI268" s="30"/>
      <c r="TEJ268" s="30"/>
      <c r="TEK268" s="30"/>
      <c r="TEL268" s="30"/>
      <c r="TEM268" s="30"/>
      <c r="TEN268" s="30"/>
      <c r="TEO268" s="30"/>
      <c r="TEP268" s="30"/>
      <c r="TEQ268" s="30"/>
      <c r="TER268" s="30"/>
      <c r="TES268" s="30"/>
      <c r="TET268" s="30"/>
      <c r="TEU268" s="30"/>
      <c r="TEV268" s="30"/>
      <c r="TEW268" s="30"/>
      <c r="TEX268" s="30"/>
      <c r="TEY268" s="30"/>
      <c r="TEZ268" s="30"/>
      <c r="TFA268" s="30"/>
      <c r="TFB268" s="30"/>
      <c r="TFC268" s="30"/>
      <c r="TFD268" s="30"/>
      <c r="TFE268" s="30"/>
      <c r="TFF268" s="30"/>
      <c r="TFG268" s="30"/>
      <c r="TFH268" s="30"/>
      <c r="TFI268" s="30"/>
      <c r="TFJ268" s="30"/>
      <c r="TFK268" s="30"/>
      <c r="TFL268" s="30"/>
      <c r="TFM268" s="30"/>
      <c r="TFN268" s="30"/>
      <c r="TFO268" s="30"/>
      <c r="TFP268" s="30"/>
      <c r="TFQ268" s="30"/>
      <c r="TFR268" s="30"/>
      <c r="TFS268" s="30"/>
      <c r="TFT268" s="30"/>
      <c r="TFU268" s="30"/>
      <c r="TFV268" s="30"/>
      <c r="TFW268" s="30"/>
      <c r="TFX268" s="30"/>
      <c r="TFY268" s="30"/>
      <c r="TFZ268" s="30"/>
      <c r="TGA268" s="30"/>
      <c r="TGB268" s="30"/>
      <c r="TGC268" s="30"/>
      <c r="TGD268" s="30"/>
      <c r="TGE268" s="30"/>
      <c r="TGF268" s="30"/>
      <c r="TGG268" s="30"/>
      <c r="TGH268" s="30"/>
      <c r="TGI268" s="30"/>
      <c r="TGJ268" s="30"/>
      <c r="TGK268" s="30"/>
      <c r="TGL268" s="30"/>
      <c r="TGM268" s="30"/>
      <c r="TGN268" s="30"/>
      <c r="TGO268" s="30"/>
      <c r="TGP268" s="30"/>
      <c r="TGQ268" s="30"/>
      <c r="TGR268" s="30"/>
      <c r="TGS268" s="30"/>
      <c r="TGT268" s="30"/>
      <c r="TGU268" s="30"/>
      <c r="TGV268" s="30"/>
      <c r="TGW268" s="30"/>
      <c r="TGX268" s="30"/>
      <c r="TGY268" s="30"/>
      <c r="TGZ268" s="30"/>
      <c r="THA268" s="30"/>
      <c r="THB268" s="30"/>
      <c r="THC268" s="30"/>
      <c r="THD268" s="30"/>
      <c r="THE268" s="30"/>
      <c r="THF268" s="30"/>
      <c r="THG268" s="30"/>
      <c r="THH268" s="30"/>
      <c r="THI268" s="30"/>
      <c r="THJ268" s="30"/>
      <c r="THK268" s="30"/>
      <c r="THL268" s="30"/>
      <c r="THM268" s="30"/>
      <c r="THN268" s="30"/>
      <c r="THO268" s="30"/>
      <c r="THP268" s="30"/>
      <c r="THQ268" s="30"/>
      <c r="THR268" s="30"/>
      <c r="THS268" s="30"/>
      <c r="THT268" s="30"/>
      <c r="THU268" s="30"/>
      <c r="THV268" s="30"/>
      <c r="THW268" s="30"/>
      <c r="THX268" s="30"/>
      <c r="THY268" s="30"/>
      <c r="THZ268" s="30"/>
      <c r="TIA268" s="30"/>
      <c r="TIB268" s="30"/>
      <c r="TIC268" s="30"/>
      <c r="TID268" s="30"/>
      <c r="TIE268" s="30"/>
      <c r="TIF268" s="30"/>
      <c r="TIG268" s="30"/>
      <c r="TIH268" s="30"/>
      <c r="TII268" s="30"/>
      <c r="TIJ268" s="30"/>
      <c r="TIK268" s="30"/>
      <c r="TIL268" s="30"/>
      <c r="TIM268" s="30"/>
      <c r="TIN268" s="30"/>
      <c r="TIO268" s="30"/>
      <c r="TIP268" s="30"/>
      <c r="TIQ268" s="30"/>
      <c r="TIR268" s="30"/>
      <c r="TIS268" s="30"/>
      <c r="TIT268" s="30"/>
      <c r="TIU268" s="30"/>
      <c r="TIV268" s="30"/>
      <c r="TIW268" s="30"/>
      <c r="TIX268" s="30"/>
      <c r="TIY268" s="30"/>
      <c r="TIZ268" s="30"/>
      <c r="TJA268" s="30"/>
      <c r="TJB268" s="30"/>
      <c r="TJC268" s="30"/>
      <c r="TJD268" s="30"/>
      <c r="TJE268" s="30"/>
      <c r="TJF268" s="30"/>
      <c r="TJG268" s="30"/>
      <c r="TJH268" s="30"/>
      <c r="TJI268" s="30"/>
      <c r="TJJ268" s="30"/>
      <c r="TJK268" s="30"/>
      <c r="TJL268" s="30"/>
      <c r="TJM268" s="30"/>
      <c r="TJN268" s="30"/>
      <c r="TJO268" s="30"/>
      <c r="TJP268" s="30"/>
      <c r="TJQ268" s="30"/>
      <c r="TJR268" s="30"/>
      <c r="TJS268" s="30"/>
      <c r="TJT268" s="30"/>
      <c r="TJU268" s="30"/>
      <c r="TJV268" s="30"/>
      <c r="TJW268" s="30"/>
      <c r="TJX268" s="30"/>
      <c r="TJY268" s="30"/>
      <c r="TJZ268" s="30"/>
      <c r="TKA268" s="30"/>
      <c r="TKB268" s="30"/>
      <c r="TKC268" s="30"/>
      <c r="TKD268" s="30"/>
      <c r="TKE268" s="30"/>
      <c r="TKF268" s="30"/>
      <c r="TKG268" s="30"/>
      <c r="TKH268" s="30"/>
      <c r="TKI268" s="30"/>
      <c r="TKJ268" s="30"/>
      <c r="TKK268" s="30"/>
      <c r="TKL268" s="30"/>
      <c r="TKM268" s="30"/>
      <c r="TKN268" s="30"/>
      <c r="TKO268" s="30"/>
      <c r="TKP268" s="30"/>
      <c r="TKQ268" s="30"/>
      <c r="TKR268" s="30"/>
      <c r="TKS268" s="30"/>
      <c r="TKT268" s="30"/>
      <c r="TKU268" s="30"/>
      <c r="TKV268" s="30"/>
      <c r="TKW268" s="30"/>
      <c r="TKX268" s="30"/>
      <c r="TKY268" s="30"/>
      <c r="TKZ268" s="30"/>
      <c r="TLA268" s="30"/>
      <c r="TLB268" s="30"/>
      <c r="TLC268" s="30"/>
      <c r="TLD268" s="30"/>
      <c r="TLE268" s="30"/>
      <c r="TLF268" s="30"/>
      <c r="TLG268" s="30"/>
      <c r="TLH268" s="30"/>
      <c r="TLI268" s="30"/>
      <c r="TLJ268" s="30"/>
      <c r="TLK268" s="30"/>
      <c r="TLL268" s="30"/>
      <c r="TLM268" s="30"/>
      <c r="TLN268" s="30"/>
      <c r="TLO268" s="30"/>
      <c r="TLP268" s="30"/>
      <c r="TLQ268" s="30"/>
      <c r="TLR268" s="30"/>
      <c r="TLS268" s="30"/>
      <c r="TLT268" s="30"/>
      <c r="TLU268" s="30"/>
      <c r="TLV268" s="30"/>
      <c r="TLW268" s="30"/>
      <c r="TLX268" s="30"/>
      <c r="TLY268" s="30"/>
      <c r="TLZ268" s="30"/>
      <c r="TMA268" s="30"/>
      <c r="TMB268" s="30"/>
      <c r="TMC268" s="30"/>
      <c r="TMD268" s="30"/>
      <c r="TME268" s="30"/>
      <c r="TMF268" s="30"/>
      <c r="TMG268" s="30"/>
      <c r="TMH268" s="30"/>
      <c r="TMI268" s="30"/>
      <c r="TMJ268" s="30"/>
      <c r="TMK268" s="30"/>
      <c r="TML268" s="30"/>
      <c r="TMM268" s="30"/>
      <c r="TMN268" s="30"/>
      <c r="TMO268" s="30"/>
      <c r="TMP268" s="30"/>
      <c r="TMQ268" s="30"/>
      <c r="TMR268" s="30"/>
      <c r="TMS268" s="30"/>
      <c r="TMT268" s="30"/>
      <c r="TMU268" s="30"/>
      <c r="TMV268" s="30"/>
      <c r="TMW268" s="30"/>
      <c r="TMX268" s="30"/>
      <c r="TMY268" s="30"/>
      <c r="TMZ268" s="30"/>
      <c r="TNA268" s="30"/>
      <c r="TNB268" s="30"/>
      <c r="TNC268" s="30"/>
      <c r="TND268" s="30"/>
      <c r="TNE268" s="30"/>
      <c r="TNF268" s="30"/>
      <c r="TNG268" s="30"/>
      <c r="TNH268" s="30"/>
      <c r="TNI268" s="30"/>
      <c r="TNJ268" s="30"/>
      <c r="TNK268" s="30"/>
      <c r="TNL268" s="30"/>
      <c r="TNM268" s="30"/>
      <c r="TNN268" s="30"/>
      <c r="TNO268" s="30"/>
      <c r="TNP268" s="30"/>
      <c r="TNQ268" s="30"/>
      <c r="TNR268" s="30"/>
      <c r="TNS268" s="30"/>
      <c r="TNT268" s="30"/>
      <c r="TNU268" s="30"/>
      <c r="TNV268" s="30"/>
      <c r="TNW268" s="30"/>
      <c r="TNX268" s="30"/>
      <c r="TNY268" s="30"/>
      <c r="TNZ268" s="30"/>
      <c r="TOA268" s="30"/>
      <c r="TOB268" s="30"/>
      <c r="TOC268" s="30"/>
      <c r="TOD268" s="30"/>
      <c r="TOE268" s="30"/>
      <c r="TOF268" s="30"/>
      <c r="TOG268" s="30"/>
      <c r="TOH268" s="30"/>
      <c r="TOI268" s="30"/>
      <c r="TOJ268" s="30"/>
      <c r="TOK268" s="30"/>
      <c r="TOL268" s="30"/>
      <c r="TOM268" s="30"/>
      <c r="TON268" s="30"/>
      <c r="TOO268" s="30"/>
      <c r="TOP268" s="30"/>
      <c r="TOQ268" s="30"/>
      <c r="TOR268" s="30"/>
      <c r="TOS268" s="30"/>
      <c r="TOT268" s="30"/>
      <c r="TOU268" s="30"/>
      <c r="TOV268" s="30"/>
      <c r="TOW268" s="30"/>
      <c r="TOX268" s="30"/>
      <c r="TOY268" s="30"/>
      <c r="TOZ268" s="30"/>
      <c r="TPA268" s="30"/>
      <c r="TPB268" s="30"/>
      <c r="TPC268" s="30"/>
      <c r="TPD268" s="30"/>
      <c r="TPE268" s="30"/>
      <c r="TPF268" s="30"/>
      <c r="TPG268" s="30"/>
      <c r="TPH268" s="30"/>
      <c r="TPI268" s="30"/>
      <c r="TPJ268" s="30"/>
      <c r="TPK268" s="30"/>
      <c r="TPL268" s="30"/>
      <c r="TPM268" s="30"/>
      <c r="TPN268" s="30"/>
      <c r="TPO268" s="30"/>
      <c r="TPP268" s="30"/>
      <c r="TPQ268" s="30"/>
      <c r="TPR268" s="30"/>
      <c r="TPS268" s="30"/>
      <c r="TPT268" s="30"/>
      <c r="TPU268" s="30"/>
      <c r="TPV268" s="30"/>
      <c r="TPW268" s="30"/>
      <c r="TPX268" s="30"/>
      <c r="TPY268" s="30"/>
      <c r="TPZ268" s="30"/>
      <c r="TQA268" s="30"/>
      <c r="TQB268" s="30"/>
      <c r="TQC268" s="30"/>
      <c r="TQD268" s="30"/>
      <c r="TQE268" s="30"/>
      <c r="TQF268" s="30"/>
      <c r="TQG268" s="30"/>
      <c r="TQH268" s="30"/>
      <c r="TQI268" s="30"/>
      <c r="TQJ268" s="30"/>
      <c r="TQK268" s="30"/>
      <c r="TQL268" s="30"/>
      <c r="TQM268" s="30"/>
      <c r="TQN268" s="30"/>
      <c r="TQO268" s="30"/>
      <c r="TQP268" s="30"/>
      <c r="TQQ268" s="30"/>
      <c r="TQR268" s="30"/>
      <c r="TQS268" s="30"/>
      <c r="TQT268" s="30"/>
      <c r="TQU268" s="30"/>
      <c r="TQV268" s="30"/>
      <c r="TQW268" s="30"/>
      <c r="TQX268" s="30"/>
      <c r="TQY268" s="30"/>
      <c r="TQZ268" s="30"/>
      <c r="TRA268" s="30"/>
      <c r="TRB268" s="30"/>
      <c r="TRC268" s="30"/>
      <c r="TRD268" s="30"/>
      <c r="TRE268" s="30"/>
      <c r="TRF268" s="30"/>
      <c r="TRG268" s="30"/>
      <c r="TRH268" s="30"/>
      <c r="TRI268" s="30"/>
      <c r="TRJ268" s="30"/>
      <c r="TRK268" s="30"/>
      <c r="TRL268" s="30"/>
      <c r="TRM268" s="30"/>
      <c r="TRN268" s="30"/>
      <c r="TRO268" s="30"/>
      <c r="TRP268" s="30"/>
      <c r="TRQ268" s="30"/>
      <c r="TRR268" s="30"/>
      <c r="TRS268" s="30"/>
      <c r="TRT268" s="30"/>
      <c r="TRU268" s="30"/>
      <c r="TRV268" s="30"/>
      <c r="TRW268" s="30"/>
      <c r="TRX268" s="30"/>
      <c r="TRY268" s="30"/>
      <c r="TRZ268" s="30"/>
      <c r="TSA268" s="30"/>
      <c r="TSB268" s="30"/>
      <c r="TSC268" s="30"/>
      <c r="TSD268" s="30"/>
      <c r="TSE268" s="30"/>
      <c r="TSF268" s="30"/>
      <c r="TSG268" s="30"/>
      <c r="TSH268" s="30"/>
      <c r="TSI268" s="30"/>
      <c r="TSJ268" s="30"/>
      <c r="TSK268" s="30"/>
      <c r="TSL268" s="30"/>
      <c r="TSM268" s="30"/>
      <c r="TSN268" s="30"/>
      <c r="TSO268" s="30"/>
      <c r="TSP268" s="30"/>
      <c r="TSQ268" s="30"/>
      <c r="TSR268" s="30"/>
      <c r="TSS268" s="30"/>
      <c r="TST268" s="30"/>
      <c r="TSU268" s="30"/>
      <c r="TSV268" s="30"/>
      <c r="TSW268" s="30"/>
      <c r="TSX268" s="30"/>
      <c r="TSY268" s="30"/>
      <c r="TSZ268" s="30"/>
      <c r="TTA268" s="30"/>
      <c r="TTB268" s="30"/>
      <c r="TTC268" s="30"/>
      <c r="TTD268" s="30"/>
      <c r="TTE268" s="30"/>
      <c r="TTF268" s="30"/>
      <c r="TTG268" s="30"/>
      <c r="TTH268" s="30"/>
      <c r="TTI268" s="30"/>
      <c r="TTJ268" s="30"/>
      <c r="TTK268" s="30"/>
      <c r="TTL268" s="30"/>
      <c r="TTM268" s="30"/>
      <c r="TTN268" s="30"/>
      <c r="TTO268" s="30"/>
      <c r="TTP268" s="30"/>
      <c r="TTQ268" s="30"/>
      <c r="TTR268" s="30"/>
      <c r="TTS268" s="30"/>
      <c r="TTT268" s="30"/>
      <c r="TTU268" s="30"/>
      <c r="TTV268" s="30"/>
      <c r="TTW268" s="30"/>
      <c r="TTX268" s="30"/>
      <c r="TTY268" s="30"/>
      <c r="TTZ268" s="30"/>
      <c r="TUA268" s="30"/>
      <c r="TUB268" s="30"/>
      <c r="TUC268" s="30"/>
      <c r="TUD268" s="30"/>
      <c r="TUE268" s="30"/>
      <c r="TUF268" s="30"/>
      <c r="TUG268" s="30"/>
      <c r="TUH268" s="30"/>
      <c r="TUI268" s="30"/>
      <c r="TUJ268" s="30"/>
      <c r="TUK268" s="30"/>
      <c r="TUL268" s="30"/>
      <c r="TUM268" s="30"/>
      <c r="TUN268" s="30"/>
      <c r="TUO268" s="30"/>
      <c r="TUP268" s="30"/>
      <c r="TUQ268" s="30"/>
      <c r="TUR268" s="30"/>
      <c r="TUS268" s="30"/>
      <c r="TUT268" s="30"/>
      <c r="TUU268" s="30"/>
      <c r="TUV268" s="30"/>
      <c r="TUW268" s="30"/>
      <c r="TUX268" s="30"/>
      <c r="TUY268" s="30"/>
      <c r="TUZ268" s="30"/>
      <c r="TVA268" s="30"/>
      <c r="TVB268" s="30"/>
      <c r="TVC268" s="30"/>
      <c r="TVD268" s="30"/>
      <c r="TVE268" s="30"/>
      <c r="TVF268" s="30"/>
      <c r="TVG268" s="30"/>
      <c r="TVH268" s="30"/>
      <c r="TVI268" s="30"/>
      <c r="TVJ268" s="30"/>
      <c r="TVK268" s="30"/>
      <c r="TVL268" s="30"/>
      <c r="TVM268" s="30"/>
      <c r="TVN268" s="30"/>
      <c r="TVO268" s="30"/>
      <c r="TVP268" s="30"/>
      <c r="TVQ268" s="30"/>
      <c r="TVR268" s="30"/>
      <c r="TVS268" s="30"/>
      <c r="TVT268" s="30"/>
      <c r="TVU268" s="30"/>
      <c r="TVV268" s="30"/>
      <c r="TVW268" s="30"/>
      <c r="TVX268" s="30"/>
      <c r="TVY268" s="30"/>
      <c r="TVZ268" s="30"/>
      <c r="TWA268" s="30"/>
      <c r="TWB268" s="30"/>
      <c r="TWC268" s="30"/>
      <c r="TWD268" s="30"/>
      <c r="TWE268" s="30"/>
      <c r="TWF268" s="30"/>
      <c r="TWG268" s="30"/>
      <c r="TWH268" s="30"/>
      <c r="TWI268" s="30"/>
      <c r="TWJ268" s="30"/>
      <c r="TWK268" s="30"/>
      <c r="TWL268" s="30"/>
      <c r="TWM268" s="30"/>
      <c r="TWN268" s="30"/>
      <c r="TWO268" s="30"/>
      <c r="TWP268" s="30"/>
      <c r="TWQ268" s="30"/>
      <c r="TWR268" s="30"/>
      <c r="TWS268" s="30"/>
      <c r="TWT268" s="30"/>
      <c r="TWU268" s="30"/>
      <c r="TWV268" s="30"/>
      <c r="TWW268" s="30"/>
      <c r="TWX268" s="30"/>
      <c r="TWY268" s="30"/>
      <c r="TWZ268" s="30"/>
      <c r="TXA268" s="30"/>
      <c r="TXB268" s="30"/>
      <c r="TXC268" s="30"/>
      <c r="TXD268" s="30"/>
      <c r="TXE268" s="30"/>
      <c r="TXF268" s="30"/>
      <c r="TXG268" s="30"/>
      <c r="TXH268" s="30"/>
      <c r="TXI268" s="30"/>
      <c r="TXJ268" s="30"/>
      <c r="TXK268" s="30"/>
      <c r="TXL268" s="30"/>
      <c r="TXM268" s="30"/>
      <c r="TXN268" s="30"/>
      <c r="TXO268" s="30"/>
      <c r="TXP268" s="30"/>
      <c r="TXQ268" s="30"/>
      <c r="TXR268" s="30"/>
      <c r="TXS268" s="30"/>
      <c r="TXT268" s="30"/>
      <c r="TXU268" s="30"/>
      <c r="TXV268" s="30"/>
      <c r="TXW268" s="30"/>
      <c r="TXX268" s="30"/>
      <c r="TXY268" s="30"/>
      <c r="TXZ268" s="30"/>
      <c r="TYA268" s="30"/>
      <c r="TYB268" s="30"/>
      <c r="TYC268" s="30"/>
      <c r="TYD268" s="30"/>
      <c r="TYE268" s="30"/>
      <c r="TYF268" s="30"/>
      <c r="TYG268" s="30"/>
      <c r="TYH268" s="30"/>
      <c r="TYI268" s="30"/>
      <c r="TYJ268" s="30"/>
      <c r="TYK268" s="30"/>
      <c r="TYL268" s="30"/>
      <c r="TYM268" s="30"/>
      <c r="TYN268" s="30"/>
      <c r="TYO268" s="30"/>
      <c r="TYP268" s="30"/>
      <c r="TYQ268" s="30"/>
      <c r="TYR268" s="30"/>
      <c r="TYS268" s="30"/>
      <c r="TYT268" s="30"/>
      <c r="TYU268" s="30"/>
      <c r="TYV268" s="30"/>
      <c r="TYW268" s="30"/>
      <c r="TYX268" s="30"/>
      <c r="TYY268" s="30"/>
      <c r="TYZ268" s="30"/>
      <c r="TZA268" s="30"/>
      <c r="TZB268" s="30"/>
      <c r="TZC268" s="30"/>
      <c r="TZD268" s="30"/>
      <c r="TZE268" s="30"/>
      <c r="TZF268" s="30"/>
      <c r="TZG268" s="30"/>
      <c r="TZH268" s="30"/>
      <c r="TZI268" s="30"/>
      <c r="TZJ268" s="30"/>
      <c r="TZK268" s="30"/>
      <c r="TZL268" s="30"/>
      <c r="TZM268" s="30"/>
      <c r="TZN268" s="30"/>
      <c r="TZO268" s="30"/>
      <c r="TZP268" s="30"/>
      <c r="TZQ268" s="30"/>
      <c r="TZR268" s="30"/>
      <c r="TZS268" s="30"/>
      <c r="TZT268" s="30"/>
      <c r="TZU268" s="30"/>
      <c r="TZV268" s="30"/>
      <c r="TZW268" s="30"/>
      <c r="TZX268" s="30"/>
      <c r="TZY268" s="30"/>
      <c r="TZZ268" s="30"/>
      <c r="UAA268" s="30"/>
      <c r="UAB268" s="30"/>
      <c r="UAC268" s="30"/>
      <c r="UAD268" s="30"/>
      <c r="UAE268" s="30"/>
      <c r="UAF268" s="30"/>
      <c r="UAG268" s="30"/>
      <c r="UAH268" s="30"/>
      <c r="UAI268" s="30"/>
      <c r="UAJ268" s="30"/>
      <c r="UAK268" s="30"/>
      <c r="UAL268" s="30"/>
      <c r="UAM268" s="30"/>
      <c r="UAN268" s="30"/>
      <c r="UAO268" s="30"/>
      <c r="UAP268" s="30"/>
      <c r="UAQ268" s="30"/>
      <c r="UAR268" s="30"/>
      <c r="UAS268" s="30"/>
      <c r="UAT268" s="30"/>
      <c r="UAU268" s="30"/>
      <c r="UAV268" s="30"/>
      <c r="UAW268" s="30"/>
      <c r="UAX268" s="30"/>
      <c r="UAY268" s="30"/>
      <c r="UAZ268" s="30"/>
      <c r="UBA268" s="30"/>
      <c r="UBB268" s="30"/>
      <c r="UBC268" s="30"/>
      <c r="UBD268" s="30"/>
      <c r="UBE268" s="30"/>
      <c r="UBF268" s="30"/>
      <c r="UBG268" s="30"/>
      <c r="UBH268" s="30"/>
      <c r="UBI268" s="30"/>
      <c r="UBJ268" s="30"/>
      <c r="UBK268" s="30"/>
      <c r="UBL268" s="30"/>
      <c r="UBM268" s="30"/>
      <c r="UBN268" s="30"/>
      <c r="UBO268" s="30"/>
      <c r="UBP268" s="30"/>
      <c r="UBQ268" s="30"/>
      <c r="UBR268" s="30"/>
      <c r="UBS268" s="30"/>
      <c r="UBT268" s="30"/>
      <c r="UBU268" s="30"/>
      <c r="UBV268" s="30"/>
      <c r="UBW268" s="30"/>
      <c r="UBX268" s="30"/>
      <c r="UBY268" s="30"/>
      <c r="UBZ268" s="30"/>
      <c r="UCA268" s="30"/>
      <c r="UCB268" s="30"/>
      <c r="UCC268" s="30"/>
      <c r="UCD268" s="30"/>
      <c r="UCE268" s="30"/>
      <c r="UCF268" s="30"/>
      <c r="UCG268" s="30"/>
      <c r="UCH268" s="30"/>
      <c r="UCI268" s="30"/>
      <c r="UCJ268" s="30"/>
      <c r="UCK268" s="30"/>
      <c r="UCL268" s="30"/>
      <c r="UCM268" s="30"/>
      <c r="UCN268" s="30"/>
      <c r="UCO268" s="30"/>
      <c r="UCP268" s="30"/>
      <c r="UCQ268" s="30"/>
      <c r="UCR268" s="30"/>
      <c r="UCS268" s="30"/>
      <c r="UCT268" s="30"/>
      <c r="UCU268" s="30"/>
      <c r="UCV268" s="30"/>
      <c r="UCW268" s="30"/>
      <c r="UCX268" s="30"/>
      <c r="UCY268" s="30"/>
      <c r="UCZ268" s="30"/>
      <c r="UDA268" s="30"/>
      <c r="UDB268" s="30"/>
      <c r="UDC268" s="30"/>
      <c r="UDD268" s="30"/>
      <c r="UDE268" s="30"/>
      <c r="UDF268" s="30"/>
      <c r="UDG268" s="30"/>
      <c r="UDH268" s="30"/>
      <c r="UDI268" s="30"/>
      <c r="UDJ268" s="30"/>
      <c r="UDK268" s="30"/>
      <c r="UDL268" s="30"/>
      <c r="UDM268" s="30"/>
      <c r="UDN268" s="30"/>
      <c r="UDO268" s="30"/>
      <c r="UDP268" s="30"/>
      <c r="UDQ268" s="30"/>
      <c r="UDR268" s="30"/>
      <c r="UDS268" s="30"/>
      <c r="UDT268" s="30"/>
      <c r="UDU268" s="30"/>
      <c r="UDV268" s="30"/>
      <c r="UDW268" s="30"/>
      <c r="UDX268" s="30"/>
      <c r="UDY268" s="30"/>
      <c r="UDZ268" s="30"/>
      <c r="UEA268" s="30"/>
      <c r="UEB268" s="30"/>
      <c r="UEC268" s="30"/>
      <c r="UED268" s="30"/>
      <c r="UEE268" s="30"/>
      <c r="UEF268" s="30"/>
      <c r="UEG268" s="30"/>
      <c r="UEH268" s="30"/>
      <c r="UEI268" s="30"/>
      <c r="UEJ268" s="30"/>
      <c r="UEK268" s="30"/>
      <c r="UEL268" s="30"/>
      <c r="UEM268" s="30"/>
      <c r="UEN268" s="30"/>
      <c r="UEO268" s="30"/>
      <c r="UEP268" s="30"/>
      <c r="UEQ268" s="30"/>
      <c r="UER268" s="30"/>
      <c r="UES268" s="30"/>
      <c r="UET268" s="30"/>
      <c r="UEU268" s="30"/>
      <c r="UEV268" s="30"/>
      <c r="UEW268" s="30"/>
      <c r="UEX268" s="30"/>
      <c r="UEY268" s="30"/>
      <c r="UEZ268" s="30"/>
      <c r="UFA268" s="30"/>
      <c r="UFB268" s="30"/>
      <c r="UFC268" s="30"/>
      <c r="UFD268" s="30"/>
      <c r="UFE268" s="30"/>
      <c r="UFF268" s="30"/>
      <c r="UFG268" s="30"/>
      <c r="UFH268" s="30"/>
      <c r="UFI268" s="30"/>
      <c r="UFJ268" s="30"/>
      <c r="UFK268" s="30"/>
      <c r="UFL268" s="30"/>
      <c r="UFM268" s="30"/>
      <c r="UFN268" s="30"/>
      <c r="UFO268" s="30"/>
      <c r="UFP268" s="30"/>
      <c r="UFQ268" s="30"/>
      <c r="UFR268" s="30"/>
      <c r="UFS268" s="30"/>
      <c r="UFT268" s="30"/>
      <c r="UFU268" s="30"/>
      <c r="UFV268" s="30"/>
      <c r="UFW268" s="30"/>
      <c r="UFX268" s="30"/>
      <c r="UFY268" s="30"/>
      <c r="UFZ268" s="30"/>
      <c r="UGA268" s="30"/>
      <c r="UGB268" s="30"/>
      <c r="UGC268" s="30"/>
      <c r="UGD268" s="30"/>
      <c r="UGE268" s="30"/>
      <c r="UGF268" s="30"/>
      <c r="UGG268" s="30"/>
      <c r="UGH268" s="30"/>
      <c r="UGI268" s="30"/>
      <c r="UGJ268" s="30"/>
      <c r="UGK268" s="30"/>
      <c r="UGL268" s="30"/>
      <c r="UGM268" s="30"/>
      <c r="UGN268" s="30"/>
      <c r="UGO268" s="30"/>
      <c r="UGP268" s="30"/>
      <c r="UGQ268" s="30"/>
      <c r="UGR268" s="30"/>
      <c r="UGS268" s="30"/>
      <c r="UGT268" s="30"/>
      <c r="UGU268" s="30"/>
      <c r="UGV268" s="30"/>
      <c r="UGW268" s="30"/>
      <c r="UGX268" s="30"/>
      <c r="UGY268" s="30"/>
      <c r="UGZ268" s="30"/>
      <c r="UHA268" s="30"/>
      <c r="UHB268" s="30"/>
      <c r="UHC268" s="30"/>
      <c r="UHD268" s="30"/>
      <c r="UHE268" s="30"/>
      <c r="UHF268" s="30"/>
      <c r="UHG268" s="30"/>
      <c r="UHH268" s="30"/>
      <c r="UHI268" s="30"/>
      <c r="UHJ268" s="30"/>
      <c r="UHK268" s="30"/>
      <c r="UHL268" s="30"/>
      <c r="UHM268" s="30"/>
      <c r="UHN268" s="30"/>
      <c r="UHO268" s="30"/>
      <c r="UHP268" s="30"/>
      <c r="UHQ268" s="30"/>
      <c r="UHR268" s="30"/>
      <c r="UHS268" s="30"/>
      <c r="UHT268" s="30"/>
      <c r="UHU268" s="30"/>
      <c r="UHV268" s="30"/>
      <c r="UHW268" s="30"/>
      <c r="UHX268" s="30"/>
      <c r="UHY268" s="30"/>
      <c r="UHZ268" s="30"/>
      <c r="UIA268" s="30"/>
      <c r="UIB268" s="30"/>
      <c r="UIC268" s="30"/>
      <c r="UID268" s="30"/>
      <c r="UIE268" s="30"/>
      <c r="UIF268" s="30"/>
      <c r="UIG268" s="30"/>
      <c r="UIH268" s="30"/>
      <c r="UII268" s="30"/>
      <c r="UIJ268" s="30"/>
      <c r="UIK268" s="30"/>
      <c r="UIL268" s="30"/>
      <c r="UIM268" s="30"/>
      <c r="UIN268" s="30"/>
      <c r="UIO268" s="30"/>
      <c r="UIP268" s="30"/>
      <c r="UIQ268" s="30"/>
      <c r="UIR268" s="30"/>
      <c r="UIS268" s="30"/>
      <c r="UIT268" s="30"/>
      <c r="UIU268" s="30"/>
      <c r="UIV268" s="30"/>
      <c r="UIW268" s="30"/>
      <c r="UIX268" s="30"/>
      <c r="UIY268" s="30"/>
      <c r="UIZ268" s="30"/>
      <c r="UJA268" s="30"/>
      <c r="UJB268" s="30"/>
      <c r="UJC268" s="30"/>
      <c r="UJD268" s="30"/>
      <c r="UJE268" s="30"/>
      <c r="UJF268" s="30"/>
      <c r="UJG268" s="30"/>
      <c r="UJH268" s="30"/>
      <c r="UJI268" s="30"/>
      <c r="UJJ268" s="30"/>
      <c r="UJK268" s="30"/>
      <c r="UJL268" s="30"/>
      <c r="UJM268" s="30"/>
      <c r="UJN268" s="30"/>
      <c r="UJO268" s="30"/>
      <c r="UJP268" s="30"/>
      <c r="UJQ268" s="30"/>
      <c r="UJR268" s="30"/>
      <c r="UJS268" s="30"/>
      <c r="UJT268" s="30"/>
      <c r="UJU268" s="30"/>
      <c r="UJV268" s="30"/>
      <c r="UJW268" s="30"/>
      <c r="UJX268" s="30"/>
      <c r="UJY268" s="30"/>
      <c r="UJZ268" s="30"/>
      <c r="UKA268" s="30"/>
      <c r="UKB268" s="30"/>
      <c r="UKC268" s="30"/>
      <c r="UKD268" s="30"/>
      <c r="UKE268" s="30"/>
      <c r="UKF268" s="30"/>
      <c r="UKG268" s="30"/>
      <c r="UKH268" s="30"/>
      <c r="UKI268" s="30"/>
      <c r="UKJ268" s="30"/>
      <c r="UKK268" s="30"/>
      <c r="UKL268" s="30"/>
      <c r="UKM268" s="30"/>
      <c r="UKN268" s="30"/>
      <c r="UKO268" s="30"/>
      <c r="UKP268" s="30"/>
      <c r="UKQ268" s="30"/>
      <c r="UKR268" s="30"/>
      <c r="UKS268" s="30"/>
      <c r="UKT268" s="30"/>
      <c r="UKU268" s="30"/>
      <c r="UKV268" s="30"/>
      <c r="UKW268" s="30"/>
      <c r="UKX268" s="30"/>
      <c r="UKY268" s="30"/>
      <c r="UKZ268" s="30"/>
      <c r="ULA268" s="30"/>
      <c r="ULB268" s="30"/>
      <c r="ULC268" s="30"/>
      <c r="ULD268" s="30"/>
      <c r="ULE268" s="30"/>
      <c r="ULF268" s="30"/>
      <c r="ULG268" s="30"/>
      <c r="ULH268" s="30"/>
      <c r="ULI268" s="30"/>
      <c r="ULJ268" s="30"/>
      <c r="ULK268" s="30"/>
      <c r="ULL268" s="30"/>
      <c r="ULM268" s="30"/>
      <c r="ULN268" s="30"/>
      <c r="ULO268" s="30"/>
      <c r="ULP268" s="30"/>
      <c r="ULQ268" s="30"/>
      <c r="ULR268" s="30"/>
      <c r="ULS268" s="30"/>
      <c r="ULT268" s="30"/>
      <c r="ULU268" s="30"/>
      <c r="ULV268" s="30"/>
      <c r="ULW268" s="30"/>
      <c r="ULX268" s="30"/>
      <c r="ULY268" s="30"/>
      <c r="ULZ268" s="30"/>
      <c r="UMA268" s="30"/>
      <c r="UMB268" s="30"/>
      <c r="UMC268" s="30"/>
      <c r="UMD268" s="30"/>
      <c r="UME268" s="30"/>
      <c r="UMF268" s="30"/>
      <c r="UMG268" s="30"/>
      <c r="UMH268" s="30"/>
      <c r="UMI268" s="30"/>
      <c r="UMJ268" s="30"/>
      <c r="UMK268" s="30"/>
      <c r="UML268" s="30"/>
      <c r="UMM268" s="30"/>
      <c r="UMN268" s="30"/>
      <c r="UMO268" s="30"/>
      <c r="UMP268" s="30"/>
      <c r="UMQ268" s="30"/>
      <c r="UMR268" s="30"/>
      <c r="UMS268" s="30"/>
      <c r="UMT268" s="30"/>
      <c r="UMU268" s="30"/>
      <c r="UMV268" s="30"/>
      <c r="UMW268" s="30"/>
      <c r="UMX268" s="30"/>
      <c r="UMY268" s="30"/>
      <c r="UMZ268" s="30"/>
      <c r="UNA268" s="30"/>
      <c r="UNB268" s="30"/>
      <c r="UNC268" s="30"/>
      <c r="UND268" s="30"/>
      <c r="UNE268" s="30"/>
      <c r="UNF268" s="30"/>
      <c r="UNG268" s="30"/>
      <c r="UNH268" s="30"/>
      <c r="UNI268" s="30"/>
      <c r="UNJ268" s="30"/>
      <c r="UNK268" s="30"/>
      <c r="UNL268" s="30"/>
      <c r="UNM268" s="30"/>
      <c r="UNN268" s="30"/>
      <c r="UNO268" s="30"/>
      <c r="UNP268" s="30"/>
      <c r="UNQ268" s="30"/>
      <c r="UNR268" s="30"/>
      <c r="UNS268" s="30"/>
      <c r="UNT268" s="30"/>
      <c r="UNU268" s="30"/>
      <c r="UNV268" s="30"/>
      <c r="UNW268" s="30"/>
      <c r="UNX268" s="30"/>
      <c r="UNY268" s="30"/>
      <c r="UNZ268" s="30"/>
      <c r="UOA268" s="30"/>
      <c r="UOB268" s="30"/>
      <c r="UOC268" s="30"/>
      <c r="UOD268" s="30"/>
      <c r="UOE268" s="30"/>
      <c r="UOF268" s="30"/>
      <c r="UOG268" s="30"/>
      <c r="UOH268" s="30"/>
      <c r="UOI268" s="30"/>
      <c r="UOJ268" s="30"/>
      <c r="UOK268" s="30"/>
      <c r="UOL268" s="30"/>
      <c r="UOM268" s="30"/>
      <c r="UON268" s="30"/>
      <c r="UOO268" s="30"/>
      <c r="UOP268" s="30"/>
      <c r="UOQ268" s="30"/>
      <c r="UOR268" s="30"/>
      <c r="UOS268" s="30"/>
      <c r="UOT268" s="30"/>
      <c r="UOU268" s="30"/>
      <c r="UOV268" s="30"/>
      <c r="UOW268" s="30"/>
      <c r="UOX268" s="30"/>
      <c r="UOY268" s="30"/>
      <c r="UOZ268" s="30"/>
      <c r="UPA268" s="30"/>
      <c r="UPB268" s="30"/>
      <c r="UPC268" s="30"/>
      <c r="UPD268" s="30"/>
      <c r="UPE268" s="30"/>
      <c r="UPF268" s="30"/>
      <c r="UPG268" s="30"/>
      <c r="UPH268" s="30"/>
      <c r="UPI268" s="30"/>
      <c r="UPJ268" s="30"/>
      <c r="UPK268" s="30"/>
      <c r="UPL268" s="30"/>
      <c r="UPM268" s="30"/>
      <c r="UPN268" s="30"/>
      <c r="UPO268" s="30"/>
      <c r="UPP268" s="30"/>
      <c r="UPQ268" s="30"/>
      <c r="UPR268" s="30"/>
      <c r="UPS268" s="30"/>
      <c r="UPT268" s="30"/>
      <c r="UPU268" s="30"/>
      <c r="UPV268" s="30"/>
      <c r="UPW268" s="30"/>
      <c r="UPX268" s="30"/>
      <c r="UPY268" s="30"/>
      <c r="UPZ268" s="30"/>
      <c r="UQA268" s="30"/>
      <c r="UQB268" s="30"/>
      <c r="UQC268" s="30"/>
      <c r="UQD268" s="30"/>
      <c r="UQE268" s="30"/>
      <c r="UQF268" s="30"/>
      <c r="UQG268" s="30"/>
      <c r="UQH268" s="30"/>
      <c r="UQI268" s="30"/>
      <c r="UQJ268" s="30"/>
      <c r="UQK268" s="30"/>
      <c r="UQL268" s="30"/>
      <c r="UQM268" s="30"/>
      <c r="UQN268" s="30"/>
      <c r="UQO268" s="30"/>
      <c r="UQP268" s="30"/>
      <c r="UQQ268" s="30"/>
      <c r="UQR268" s="30"/>
      <c r="UQS268" s="30"/>
      <c r="UQT268" s="30"/>
      <c r="UQU268" s="30"/>
      <c r="UQV268" s="30"/>
      <c r="UQW268" s="30"/>
      <c r="UQX268" s="30"/>
      <c r="UQY268" s="30"/>
      <c r="UQZ268" s="30"/>
      <c r="URA268" s="30"/>
      <c r="URB268" s="30"/>
      <c r="URC268" s="30"/>
      <c r="URD268" s="30"/>
      <c r="URE268" s="30"/>
      <c r="URF268" s="30"/>
      <c r="URG268" s="30"/>
      <c r="URH268" s="30"/>
      <c r="URI268" s="30"/>
      <c r="URJ268" s="30"/>
      <c r="URK268" s="30"/>
      <c r="URL268" s="30"/>
      <c r="URM268" s="30"/>
      <c r="URN268" s="30"/>
      <c r="URO268" s="30"/>
      <c r="URP268" s="30"/>
      <c r="URQ268" s="30"/>
      <c r="URR268" s="30"/>
      <c r="URS268" s="30"/>
      <c r="URT268" s="30"/>
      <c r="URU268" s="30"/>
      <c r="URV268" s="30"/>
      <c r="URW268" s="30"/>
      <c r="URX268" s="30"/>
      <c r="URY268" s="30"/>
      <c r="URZ268" s="30"/>
      <c r="USA268" s="30"/>
      <c r="USB268" s="30"/>
      <c r="USC268" s="30"/>
      <c r="USD268" s="30"/>
      <c r="USE268" s="30"/>
      <c r="USF268" s="30"/>
      <c r="USG268" s="30"/>
      <c r="USH268" s="30"/>
      <c r="USI268" s="30"/>
      <c r="USJ268" s="30"/>
      <c r="USK268" s="30"/>
      <c r="USL268" s="30"/>
      <c r="USM268" s="30"/>
      <c r="USN268" s="30"/>
      <c r="USO268" s="30"/>
      <c r="USP268" s="30"/>
      <c r="USQ268" s="30"/>
      <c r="USR268" s="30"/>
      <c r="USS268" s="30"/>
      <c r="UST268" s="30"/>
      <c r="USU268" s="30"/>
      <c r="USV268" s="30"/>
      <c r="USW268" s="30"/>
      <c r="USX268" s="30"/>
      <c r="USY268" s="30"/>
      <c r="USZ268" s="30"/>
      <c r="UTA268" s="30"/>
      <c r="UTB268" s="30"/>
      <c r="UTC268" s="30"/>
      <c r="UTD268" s="30"/>
      <c r="UTE268" s="30"/>
      <c r="UTF268" s="30"/>
      <c r="UTG268" s="30"/>
      <c r="UTH268" s="30"/>
      <c r="UTI268" s="30"/>
      <c r="UTJ268" s="30"/>
      <c r="UTK268" s="30"/>
      <c r="UTL268" s="30"/>
      <c r="UTM268" s="30"/>
      <c r="UTN268" s="30"/>
      <c r="UTO268" s="30"/>
      <c r="UTP268" s="30"/>
      <c r="UTQ268" s="30"/>
      <c r="UTR268" s="30"/>
      <c r="UTS268" s="30"/>
      <c r="UTT268" s="30"/>
      <c r="UTU268" s="30"/>
      <c r="UTV268" s="30"/>
      <c r="UTW268" s="30"/>
      <c r="UTX268" s="30"/>
      <c r="UTY268" s="30"/>
      <c r="UTZ268" s="30"/>
      <c r="UUA268" s="30"/>
      <c r="UUB268" s="30"/>
      <c r="UUC268" s="30"/>
      <c r="UUD268" s="30"/>
      <c r="UUE268" s="30"/>
      <c r="UUF268" s="30"/>
      <c r="UUG268" s="30"/>
      <c r="UUH268" s="30"/>
      <c r="UUI268" s="30"/>
      <c r="UUJ268" s="30"/>
      <c r="UUK268" s="30"/>
      <c r="UUL268" s="30"/>
      <c r="UUM268" s="30"/>
      <c r="UUN268" s="30"/>
      <c r="UUO268" s="30"/>
      <c r="UUP268" s="30"/>
      <c r="UUQ268" s="30"/>
      <c r="UUR268" s="30"/>
      <c r="UUS268" s="30"/>
      <c r="UUT268" s="30"/>
      <c r="UUU268" s="30"/>
      <c r="UUV268" s="30"/>
      <c r="UUW268" s="30"/>
      <c r="UUX268" s="30"/>
      <c r="UUY268" s="30"/>
      <c r="UUZ268" s="30"/>
      <c r="UVA268" s="30"/>
      <c r="UVB268" s="30"/>
      <c r="UVC268" s="30"/>
      <c r="UVD268" s="30"/>
      <c r="UVE268" s="30"/>
      <c r="UVF268" s="30"/>
      <c r="UVG268" s="30"/>
      <c r="UVH268" s="30"/>
      <c r="UVI268" s="30"/>
      <c r="UVJ268" s="30"/>
      <c r="UVK268" s="30"/>
      <c r="UVL268" s="30"/>
      <c r="UVM268" s="30"/>
      <c r="UVN268" s="30"/>
      <c r="UVO268" s="30"/>
      <c r="UVP268" s="30"/>
      <c r="UVQ268" s="30"/>
      <c r="UVR268" s="30"/>
      <c r="UVS268" s="30"/>
      <c r="UVT268" s="30"/>
      <c r="UVU268" s="30"/>
      <c r="UVV268" s="30"/>
      <c r="UVW268" s="30"/>
      <c r="UVX268" s="30"/>
      <c r="UVY268" s="30"/>
      <c r="UVZ268" s="30"/>
      <c r="UWA268" s="30"/>
      <c r="UWB268" s="30"/>
      <c r="UWC268" s="30"/>
      <c r="UWD268" s="30"/>
      <c r="UWE268" s="30"/>
      <c r="UWF268" s="30"/>
      <c r="UWG268" s="30"/>
      <c r="UWH268" s="30"/>
      <c r="UWI268" s="30"/>
      <c r="UWJ268" s="30"/>
      <c r="UWK268" s="30"/>
      <c r="UWL268" s="30"/>
      <c r="UWM268" s="30"/>
      <c r="UWN268" s="30"/>
      <c r="UWO268" s="30"/>
      <c r="UWP268" s="30"/>
      <c r="UWQ268" s="30"/>
      <c r="UWR268" s="30"/>
      <c r="UWS268" s="30"/>
      <c r="UWT268" s="30"/>
      <c r="UWU268" s="30"/>
      <c r="UWV268" s="30"/>
      <c r="UWW268" s="30"/>
      <c r="UWX268" s="30"/>
      <c r="UWY268" s="30"/>
      <c r="UWZ268" s="30"/>
      <c r="UXA268" s="30"/>
      <c r="UXB268" s="30"/>
      <c r="UXC268" s="30"/>
      <c r="UXD268" s="30"/>
      <c r="UXE268" s="30"/>
      <c r="UXF268" s="30"/>
      <c r="UXG268" s="30"/>
      <c r="UXH268" s="30"/>
      <c r="UXI268" s="30"/>
      <c r="UXJ268" s="30"/>
      <c r="UXK268" s="30"/>
      <c r="UXL268" s="30"/>
      <c r="UXM268" s="30"/>
      <c r="UXN268" s="30"/>
      <c r="UXO268" s="30"/>
      <c r="UXP268" s="30"/>
      <c r="UXQ268" s="30"/>
      <c r="UXR268" s="30"/>
      <c r="UXS268" s="30"/>
      <c r="UXT268" s="30"/>
      <c r="UXU268" s="30"/>
      <c r="UXV268" s="30"/>
      <c r="UXW268" s="30"/>
      <c r="UXX268" s="30"/>
      <c r="UXY268" s="30"/>
      <c r="UXZ268" s="30"/>
      <c r="UYA268" s="30"/>
      <c r="UYB268" s="30"/>
      <c r="UYC268" s="30"/>
      <c r="UYD268" s="30"/>
      <c r="UYE268" s="30"/>
      <c r="UYF268" s="30"/>
      <c r="UYG268" s="30"/>
      <c r="UYH268" s="30"/>
      <c r="UYI268" s="30"/>
      <c r="UYJ268" s="30"/>
      <c r="UYK268" s="30"/>
      <c r="UYL268" s="30"/>
      <c r="UYM268" s="30"/>
      <c r="UYN268" s="30"/>
      <c r="UYO268" s="30"/>
      <c r="UYP268" s="30"/>
      <c r="UYQ268" s="30"/>
      <c r="UYR268" s="30"/>
      <c r="UYS268" s="30"/>
      <c r="UYT268" s="30"/>
      <c r="UYU268" s="30"/>
      <c r="UYV268" s="30"/>
      <c r="UYW268" s="30"/>
      <c r="UYX268" s="30"/>
      <c r="UYY268" s="30"/>
      <c r="UYZ268" s="30"/>
      <c r="UZA268" s="30"/>
      <c r="UZB268" s="30"/>
      <c r="UZC268" s="30"/>
      <c r="UZD268" s="30"/>
      <c r="UZE268" s="30"/>
      <c r="UZF268" s="30"/>
      <c r="UZG268" s="30"/>
      <c r="UZH268" s="30"/>
      <c r="UZI268" s="30"/>
      <c r="UZJ268" s="30"/>
      <c r="UZK268" s="30"/>
      <c r="UZL268" s="30"/>
      <c r="UZM268" s="30"/>
      <c r="UZN268" s="30"/>
      <c r="UZO268" s="30"/>
      <c r="UZP268" s="30"/>
      <c r="UZQ268" s="30"/>
      <c r="UZR268" s="30"/>
      <c r="UZS268" s="30"/>
      <c r="UZT268" s="30"/>
      <c r="UZU268" s="30"/>
      <c r="UZV268" s="30"/>
      <c r="UZW268" s="30"/>
      <c r="UZX268" s="30"/>
      <c r="UZY268" s="30"/>
      <c r="UZZ268" s="30"/>
      <c r="VAA268" s="30"/>
      <c r="VAB268" s="30"/>
      <c r="VAC268" s="30"/>
      <c r="VAD268" s="30"/>
      <c r="VAE268" s="30"/>
      <c r="VAF268" s="30"/>
      <c r="VAG268" s="30"/>
      <c r="VAH268" s="30"/>
      <c r="VAI268" s="30"/>
      <c r="VAJ268" s="30"/>
      <c r="VAK268" s="30"/>
      <c r="VAL268" s="30"/>
      <c r="VAM268" s="30"/>
      <c r="VAN268" s="30"/>
      <c r="VAO268" s="30"/>
      <c r="VAP268" s="30"/>
      <c r="VAQ268" s="30"/>
      <c r="VAR268" s="30"/>
      <c r="VAS268" s="30"/>
      <c r="VAT268" s="30"/>
      <c r="VAU268" s="30"/>
      <c r="VAV268" s="30"/>
      <c r="VAW268" s="30"/>
      <c r="VAX268" s="30"/>
      <c r="VAY268" s="30"/>
      <c r="VAZ268" s="30"/>
      <c r="VBA268" s="30"/>
      <c r="VBB268" s="30"/>
      <c r="VBC268" s="30"/>
      <c r="VBD268" s="30"/>
      <c r="VBE268" s="30"/>
      <c r="VBF268" s="30"/>
      <c r="VBG268" s="30"/>
      <c r="VBH268" s="30"/>
      <c r="VBI268" s="30"/>
      <c r="VBJ268" s="30"/>
      <c r="VBK268" s="30"/>
      <c r="VBL268" s="30"/>
      <c r="VBM268" s="30"/>
      <c r="VBN268" s="30"/>
      <c r="VBO268" s="30"/>
      <c r="VBP268" s="30"/>
      <c r="VBQ268" s="30"/>
      <c r="VBR268" s="30"/>
      <c r="VBS268" s="30"/>
      <c r="VBT268" s="30"/>
      <c r="VBU268" s="30"/>
      <c r="VBV268" s="30"/>
      <c r="VBW268" s="30"/>
      <c r="VBX268" s="30"/>
      <c r="VBY268" s="30"/>
      <c r="VBZ268" s="30"/>
      <c r="VCA268" s="30"/>
      <c r="VCB268" s="30"/>
      <c r="VCC268" s="30"/>
      <c r="VCD268" s="30"/>
      <c r="VCE268" s="30"/>
      <c r="VCF268" s="30"/>
      <c r="VCG268" s="30"/>
      <c r="VCH268" s="30"/>
      <c r="VCI268" s="30"/>
      <c r="VCJ268" s="30"/>
      <c r="VCK268" s="30"/>
      <c r="VCL268" s="30"/>
      <c r="VCM268" s="30"/>
      <c r="VCN268" s="30"/>
      <c r="VCO268" s="30"/>
      <c r="VCP268" s="30"/>
      <c r="VCQ268" s="30"/>
      <c r="VCR268" s="30"/>
      <c r="VCS268" s="30"/>
      <c r="VCT268" s="30"/>
      <c r="VCU268" s="30"/>
      <c r="VCV268" s="30"/>
      <c r="VCW268" s="30"/>
      <c r="VCX268" s="30"/>
      <c r="VCY268" s="30"/>
      <c r="VCZ268" s="30"/>
      <c r="VDA268" s="30"/>
      <c r="VDB268" s="30"/>
      <c r="VDC268" s="30"/>
      <c r="VDD268" s="30"/>
      <c r="VDE268" s="30"/>
      <c r="VDF268" s="30"/>
      <c r="VDG268" s="30"/>
      <c r="VDH268" s="30"/>
      <c r="VDI268" s="30"/>
      <c r="VDJ268" s="30"/>
      <c r="VDK268" s="30"/>
      <c r="VDL268" s="30"/>
      <c r="VDM268" s="30"/>
      <c r="VDN268" s="30"/>
      <c r="VDO268" s="30"/>
      <c r="VDP268" s="30"/>
      <c r="VDQ268" s="30"/>
      <c r="VDR268" s="30"/>
      <c r="VDS268" s="30"/>
      <c r="VDT268" s="30"/>
      <c r="VDU268" s="30"/>
      <c r="VDV268" s="30"/>
      <c r="VDW268" s="30"/>
      <c r="VDX268" s="30"/>
      <c r="VDY268" s="30"/>
      <c r="VDZ268" s="30"/>
      <c r="VEA268" s="30"/>
      <c r="VEB268" s="30"/>
      <c r="VEC268" s="30"/>
      <c r="VED268" s="30"/>
      <c r="VEE268" s="30"/>
      <c r="VEF268" s="30"/>
      <c r="VEG268" s="30"/>
      <c r="VEH268" s="30"/>
      <c r="VEI268" s="30"/>
      <c r="VEJ268" s="30"/>
      <c r="VEK268" s="30"/>
      <c r="VEL268" s="30"/>
      <c r="VEM268" s="30"/>
      <c r="VEN268" s="30"/>
      <c r="VEO268" s="30"/>
      <c r="VEP268" s="30"/>
      <c r="VEQ268" s="30"/>
      <c r="VER268" s="30"/>
      <c r="VES268" s="30"/>
      <c r="VET268" s="30"/>
      <c r="VEU268" s="30"/>
      <c r="VEV268" s="30"/>
      <c r="VEW268" s="30"/>
      <c r="VEX268" s="30"/>
      <c r="VEY268" s="30"/>
      <c r="VEZ268" s="30"/>
      <c r="VFA268" s="30"/>
      <c r="VFB268" s="30"/>
      <c r="VFC268" s="30"/>
      <c r="VFD268" s="30"/>
      <c r="VFE268" s="30"/>
      <c r="VFF268" s="30"/>
      <c r="VFG268" s="30"/>
      <c r="VFH268" s="30"/>
      <c r="VFI268" s="30"/>
      <c r="VFJ268" s="30"/>
      <c r="VFK268" s="30"/>
      <c r="VFL268" s="30"/>
      <c r="VFM268" s="30"/>
      <c r="VFN268" s="30"/>
      <c r="VFO268" s="30"/>
      <c r="VFP268" s="30"/>
      <c r="VFQ268" s="30"/>
      <c r="VFR268" s="30"/>
      <c r="VFS268" s="30"/>
      <c r="VFT268" s="30"/>
      <c r="VFU268" s="30"/>
      <c r="VFV268" s="30"/>
      <c r="VFW268" s="30"/>
      <c r="VFX268" s="30"/>
      <c r="VFY268" s="30"/>
      <c r="VFZ268" s="30"/>
      <c r="VGA268" s="30"/>
      <c r="VGB268" s="30"/>
      <c r="VGC268" s="30"/>
      <c r="VGD268" s="30"/>
      <c r="VGE268" s="30"/>
      <c r="VGF268" s="30"/>
      <c r="VGG268" s="30"/>
      <c r="VGH268" s="30"/>
      <c r="VGI268" s="30"/>
      <c r="VGJ268" s="30"/>
      <c r="VGK268" s="30"/>
      <c r="VGL268" s="30"/>
      <c r="VGM268" s="30"/>
      <c r="VGN268" s="30"/>
      <c r="VGO268" s="30"/>
      <c r="VGP268" s="30"/>
      <c r="VGQ268" s="30"/>
      <c r="VGR268" s="30"/>
      <c r="VGS268" s="30"/>
      <c r="VGT268" s="30"/>
      <c r="VGU268" s="30"/>
      <c r="VGV268" s="30"/>
      <c r="VGW268" s="30"/>
      <c r="VGX268" s="30"/>
      <c r="VGY268" s="30"/>
      <c r="VGZ268" s="30"/>
      <c r="VHA268" s="30"/>
      <c r="VHB268" s="30"/>
      <c r="VHC268" s="30"/>
      <c r="VHD268" s="30"/>
      <c r="VHE268" s="30"/>
      <c r="VHF268" s="30"/>
      <c r="VHG268" s="30"/>
      <c r="VHH268" s="30"/>
      <c r="VHI268" s="30"/>
      <c r="VHJ268" s="30"/>
      <c r="VHK268" s="30"/>
      <c r="VHL268" s="30"/>
      <c r="VHM268" s="30"/>
      <c r="VHN268" s="30"/>
      <c r="VHO268" s="30"/>
      <c r="VHP268" s="30"/>
      <c r="VHQ268" s="30"/>
      <c r="VHR268" s="30"/>
      <c r="VHS268" s="30"/>
      <c r="VHT268" s="30"/>
      <c r="VHU268" s="30"/>
      <c r="VHV268" s="30"/>
      <c r="VHW268" s="30"/>
      <c r="VHX268" s="30"/>
      <c r="VHY268" s="30"/>
      <c r="VHZ268" s="30"/>
      <c r="VIA268" s="30"/>
      <c r="VIB268" s="30"/>
      <c r="VIC268" s="30"/>
      <c r="VID268" s="30"/>
      <c r="VIE268" s="30"/>
      <c r="VIF268" s="30"/>
      <c r="VIG268" s="30"/>
      <c r="VIH268" s="30"/>
      <c r="VII268" s="30"/>
      <c r="VIJ268" s="30"/>
      <c r="VIK268" s="30"/>
      <c r="VIL268" s="30"/>
      <c r="VIM268" s="30"/>
      <c r="VIN268" s="30"/>
      <c r="VIO268" s="30"/>
      <c r="VIP268" s="30"/>
      <c r="VIQ268" s="30"/>
      <c r="VIR268" s="30"/>
      <c r="VIS268" s="30"/>
      <c r="VIT268" s="30"/>
      <c r="VIU268" s="30"/>
      <c r="VIV268" s="30"/>
      <c r="VIW268" s="30"/>
      <c r="VIX268" s="30"/>
      <c r="VIY268" s="30"/>
      <c r="VIZ268" s="30"/>
      <c r="VJA268" s="30"/>
      <c r="VJB268" s="30"/>
      <c r="VJC268" s="30"/>
      <c r="VJD268" s="30"/>
      <c r="VJE268" s="30"/>
      <c r="VJF268" s="30"/>
      <c r="VJG268" s="30"/>
      <c r="VJH268" s="30"/>
      <c r="VJI268" s="30"/>
      <c r="VJJ268" s="30"/>
      <c r="VJK268" s="30"/>
      <c r="VJL268" s="30"/>
      <c r="VJM268" s="30"/>
      <c r="VJN268" s="30"/>
      <c r="VJO268" s="30"/>
      <c r="VJP268" s="30"/>
      <c r="VJQ268" s="30"/>
      <c r="VJR268" s="30"/>
      <c r="VJS268" s="30"/>
      <c r="VJT268" s="30"/>
      <c r="VJU268" s="30"/>
      <c r="VJV268" s="30"/>
      <c r="VJW268" s="30"/>
      <c r="VJX268" s="30"/>
      <c r="VJY268" s="30"/>
      <c r="VJZ268" s="30"/>
      <c r="VKA268" s="30"/>
      <c r="VKB268" s="30"/>
      <c r="VKC268" s="30"/>
      <c r="VKD268" s="30"/>
      <c r="VKE268" s="30"/>
      <c r="VKF268" s="30"/>
      <c r="VKG268" s="30"/>
      <c r="VKH268" s="30"/>
      <c r="VKI268" s="30"/>
      <c r="VKJ268" s="30"/>
      <c r="VKK268" s="30"/>
      <c r="VKL268" s="30"/>
      <c r="VKM268" s="30"/>
      <c r="VKN268" s="30"/>
      <c r="VKO268" s="30"/>
      <c r="VKP268" s="30"/>
      <c r="VKQ268" s="30"/>
      <c r="VKR268" s="30"/>
      <c r="VKS268" s="30"/>
      <c r="VKT268" s="30"/>
      <c r="VKU268" s="30"/>
      <c r="VKV268" s="30"/>
      <c r="VKW268" s="30"/>
      <c r="VKX268" s="30"/>
      <c r="VKY268" s="30"/>
      <c r="VKZ268" s="30"/>
      <c r="VLA268" s="30"/>
      <c r="VLB268" s="30"/>
      <c r="VLC268" s="30"/>
      <c r="VLD268" s="30"/>
      <c r="VLE268" s="30"/>
      <c r="VLF268" s="30"/>
      <c r="VLG268" s="30"/>
      <c r="VLH268" s="30"/>
      <c r="VLI268" s="30"/>
      <c r="VLJ268" s="30"/>
      <c r="VLK268" s="30"/>
      <c r="VLL268" s="30"/>
      <c r="VLM268" s="30"/>
      <c r="VLN268" s="30"/>
      <c r="VLO268" s="30"/>
      <c r="VLP268" s="30"/>
      <c r="VLQ268" s="30"/>
      <c r="VLR268" s="30"/>
      <c r="VLS268" s="30"/>
      <c r="VLT268" s="30"/>
      <c r="VLU268" s="30"/>
      <c r="VLV268" s="30"/>
      <c r="VLW268" s="30"/>
      <c r="VLX268" s="30"/>
      <c r="VLY268" s="30"/>
      <c r="VLZ268" s="30"/>
      <c r="VMA268" s="30"/>
      <c r="VMB268" s="30"/>
      <c r="VMC268" s="30"/>
      <c r="VMD268" s="30"/>
      <c r="VME268" s="30"/>
      <c r="VMF268" s="30"/>
      <c r="VMG268" s="30"/>
      <c r="VMH268" s="30"/>
      <c r="VMI268" s="30"/>
      <c r="VMJ268" s="30"/>
      <c r="VMK268" s="30"/>
      <c r="VML268" s="30"/>
      <c r="VMM268" s="30"/>
      <c r="VMN268" s="30"/>
      <c r="VMO268" s="30"/>
      <c r="VMP268" s="30"/>
      <c r="VMQ268" s="30"/>
      <c r="VMR268" s="30"/>
      <c r="VMS268" s="30"/>
      <c r="VMT268" s="30"/>
      <c r="VMU268" s="30"/>
      <c r="VMV268" s="30"/>
      <c r="VMW268" s="30"/>
      <c r="VMX268" s="30"/>
      <c r="VMY268" s="30"/>
      <c r="VMZ268" s="30"/>
      <c r="VNA268" s="30"/>
      <c r="VNB268" s="30"/>
      <c r="VNC268" s="30"/>
      <c r="VND268" s="30"/>
      <c r="VNE268" s="30"/>
      <c r="VNF268" s="30"/>
      <c r="VNG268" s="30"/>
      <c r="VNH268" s="30"/>
      <c r="VNI268" s="30"/>
      <c r="VNJ268" s="30"/>
      <c r="VNK268" s="30"/>
      <c r="VNL268" s="30"/>
      <c r="VNM268" s="30"/>
      <c r="VNN268" s="30"/>
      <c r="VNO268" s="30"/>
      <c r="VNP268" s="30"/>
      <c r="VNQ268" s="30"/>
      <c r="VNR268" s="30"/>
      <c r="VNS268" s="30"/>
      <c r="VNT268" s="30"/>
      <c r="VNU268" s="30"/>
      <c r="VNV268" s="30"/>
      <c r="VNW268" s="30"/>
      <c r="VNX268" s="30"/>
      <c r="VNY268" s="30"/>
      <c r="VNZ268" s="30"/>
      <c r="VOA268" s="30"/>
      <c r="VOB268" s="30"/>
      <c r="VOC268" s="30"/>
      <c r="VOD268" s="30"/>
      <c r="VOE268" s="30"/>
      <c r="VOF268" s="30"/>
      <c r="VOG268" s="30"/>
      <c r="VOH268" s="30"/>
      <c r="VOI268" s="30"/>
      <c r="VOJ268" s="30"/>
      <c r="VOK268" s="30"/>
      <c r="VOL268" s="30"/>
      <c r="VOM268" s="30"/>
      <c r="VON268" s="30"/>
      <c r="VOO268" s="30"/>
      <c r="VOP268" s="30"/>
      <c r="VOQ268" s="30"/>
      <c r="VOR268" s="30"/>
      <c r="VOS268" s="30"/>
      <c r="VOT268" s="30"/>
      <c r="VOU268" s="30"/>
      <c r="VOV268" s="30"/>
      <c r="VOW268" s="30"/>
      <c r="VOX268" s="30"/>
      <c r="VOY268" s="30"/>
      <c r="VOZ268" s="30"/>
      <c r="VPA268" s="30"/>
      <c r="VPB268" s="30"/>
      <c r="VPC268" s="30"/>
      <c r="VPD268" s="30"/>
      <c r="VPE268" s="30"/>
      <c r="VPF268" s="30"/>
      <c r="VPG268" s="30"/>
      <c r="VPH268" s="30"/>
      <c r="VPI268" s="30"/>
      <c r="VPJ268" s="30"/>
      <c r="VPK268" s="30"/>
      <c r="VPL268" s="30"/>
      <c r="VPM268" s="30"/>
      <c r="VPN268" s="30"/>
      <c r="VPO268" s="30"/>
      <c r="VPP268" s="30"/>
      <c r="VPQ268" s="30"/>
      <c r="VPR268" s="30"/>
      <c r="VPS268" s="30"/>
      <c r="VPT268" s="30"/>
      <c r="VPU268" s="30"/>
      <c r="VPV268" s="30"/>
      <c r="VPW268" s="30"/>
      <c r="VPX268" s="30"/>
      <c r="VPY268" s="30"/>
      <c r="VPZ268" s="30"/>
      <c r="VQA268" s="30"/>
      <c r="VQB268" s="30"/>
      <c r="VQC268" s="30"/>
      <c r="VQD268" s="30"/>
      <c r="VQE268" s="30"/>
      <c r="VQF268" s="30"/>
      <c r="VQG268" s="30"/>
      <c r="VQH268" s="30"/>
      <c r="VQI268" s="30"/>
      <c r="VQJ268" s="30"/>
      <c r="VQK268" s="30"/>
      <c r="VQL268" s="30"/>
      <c r="VQM268" s="30"/>
      <c r="VQN268" s="30"/>
      <c r="VQO268" s="30"/>
      <c r="VQP268" s="30"/>
      <c r="VQQ268" s="30"/>
      <c r="VQR268" s="30"/>
      <c r="VQS268" s="30"/>
      <c r="VQT268" s="30"/>
      <c r="VQU268" s="30"/>
      <c r="VQV268" s="30"/>
      <c r="VQW268" s="30"/>
      <c r="VQX268" s="30"/>
      <c r="VQY268" s="30"/>
      <c r="VQZ268" s="30"/>
      <c r="VRA268" s="30"/>
      <c r="VRB268" s="30"/>
      <c r="VRC268" s="30"/>
      <c r="VRD268" s="30"/>
      <c r="VRE268" s="30"/>
      <c r="VRF268" s="30"/>
      <c r="VRG268" s="30"/>
      <c r="VRH268" s="30"/>
      <c r="VRI268" s="30"/>
      <c r="VRJ268" s="30"/>
      <c r="VRK268" s="30"/>
      <c r="VRL268" s="30"/>
      <c r="VRM268" s="30"/>
      <c r="VRN268" s="30"/>
      <c r="VRO268" s="30"/>
      <c r="VRP268" s="30"/>
      <c r="VRQ268" s="30"/>
      <c r="VRR268" s="30"/>
      <c r="VRS268" s="30"/>
      <c r="VRT268" s="30"/>
      <c r="VRU268" s="30"/>
      <c r="VRV268" s="30"/>
      <c r="VRW268" s="30"/>
      <c r="VRX268" s="30"/>
      <c r="VRY268" s="30"/>
      <c r="VRZ268" s="30"/>
      <c r="VSA268" s="30"/>
      <c r="VSB268" s="30"/>
      <c r="VSC268" s="30"/>
      <c r="VSD268" s="30"/>
      <c r="VSE268" s="30"/>
      <c r="VSF268" s="30"/>
      <c r="VSG268" s="30"/>
      <c r="VSH268" s="30"/>
      <c r="VSI268" s="30"/>
      <c r="VSJ268" s="30"/>
      <c r="VSK268" s="30"/>
      <c r="VSL268" s="30"/>
      <c r="VSM268" s="30"/>
      <c r="VSN268" s="30"/>
      <c r="VSO268" s="30"/>
      <c r="VSP268" s="30"/>
      <c r="VSQ268" s="30"/>
      <c r="VSR268" s="30"/>
      <c r="VSS268" s="30"/>
      <c r="VST268" s="30"/>
      <c r="VSU268" s="30"/>
      <c r="VSV268" s="30"/>
      <c r="VSW268" s="30"/>
      <c r="VSX268" s="30"/>
      <c r="VSY268" s="30"/>
      <c r="VSZ268" s="30"/>
      <c r="VTA268" s="30"/>
      <c r="VTB268" s="30"/>
      <c r="VTC268" s="30"/>
      <c r="VTD268" s="30"/>
      <c r="VTE268" s="30"/>
      <c r="VTF268" s="30"/>
      <c r="VTG268" s="30"/>
      <c r="VTH268" s="30"/>
      <c r="VTI268" s="30"/>
      <c r="VTJ268" s="30"/>
      <c r="VTK268" s="30"/>
      <c r="VTL268" s="30"/>
      <c r="VTM268" s="30"/>
      <c r="VTN268" s="30"/>
      <c r="VTO268" s="30"/>
      <c r="VTP268" s="30"/>
      <c r="VTQ268" s="30"/>
      <c r="VTR268" s="30"/>
      <c r="VTS268" s="30"/>
      <c r="VTT268" s="30"/>
      <c r="VTU268" s="30"/>
      <c r="VTV268" s="30"/>
      <c r="VTW268" s="30"/>
      <c r="VTX268" s="30"/>
      <c r="VTY268" s="30"/>
      <c r="VTZ268" s="30"/>
      <c r="VUA268" s="30"/>
      <c r="VUB268" s="30"/>
      <c r="VUC268" s="30"/>
      <c r="VUD268" s="30"/>
      <c r="VUE268" s="30"/>
      <c r="VUF268" s="30"/>
      <c r="VUG268" s="30"/>
      <c r="VUH268" s="30"/>
      <c r="VUI268" s="30"/>
      <c r="VUJ268" s="30"/>
      <c r="VUK268" s="30"/>
      <c r="VUL268" s="30"/>
      <c r="VUM268" s="30"/>
      <c r="VUN268" s="30"/>
      <c r="VUO268" s="30"/>
      <c r="VUP268" s="30"/>
      <c r="VUQ268" s="30"/>
      <c r="VUR268" s="30"/>
      <c r="VUS268" s="30"/>
      <c r="VUT268" s="30"/>
      <c r="VUU268" s="30"/>
      <c r="VUV268" s="30"/>
      <c r="VUW268" s="30"/>
      <c r="VUX268" s="30"/>
      <c r="VUY268" s="30"/>
      <c r="VUZ268" s="30"/>
      <c r="VVA268" s="30"/>
      <c r="VVB268" s="30"/>
      <c r="VVC268" s="30"/>
      <c r="VVD268" s="30"/>
      <c r="VVE268" s="30"/>
      <c r="VVF268" s="30"/>
      <c r="VVG268" s="30"/>
      <c r="VVH268" s="30"/>
      <c r="VVI268" s="30"/>
      <c r="VVJ268" s="30"/>
      <c r="VVK268" s="30"/>
      <c r="VVL268" s="30"/>
      <c r="VVM268" s="30"/>
      <c r="VVN268" s="30"/>
      <c r="VVO268" s="30"/>
      <c r="VVP268" s="30"/>
      <c r="VVQ268" s="30"/>
      <c r="VVR268" s="30"/>
      <c r="VVS268" s="30"/>
      <c r="VVT268" s="30"/>
      <c r="VVU268" s="30"/>
      <c r="VVV268" s="30"/>
      <c r="VVW268" s="30"/>
      <c r="VVX268" s="30"/>
      <c r="VVY268" s="30"/>
      <c r="VVZ268" s="30"/>
      <c r="VWA268" s="30"/>
      <c r="VWB268" s="30"/>
      <c r="VWC268" s="30"/>
      <c r="VWD268" s="30"/>
      <c r="VWE268" s="30"/>
      <c r="VWF268" s="30"/>
      <c r="VWG268" s="30"/>
      <c r="VWH268" s="30"/>
      <c r="VWI268" s="30"/>
      <c r="VWJ268" s="30"/>
      <c r="VWK268" s="30"/>
      <c r="VWL268" s="30"/>
      <c r="VWM268" s="30"/>
      <c r="VWN268" s="30"/>
      <c r="VWO268" s="30"/>
      <c r="VWP268" s="30"/>
      <c r="VWQ268" s="30"/>
      <c r="VWR268" s="30"/>
      <c r="VWS268" s="30"/>
      <c r="VWT268" s="30"/>
      <c r="VWU268" s="30"/>
      <c r="VWV268" s="30"/>
      <c r="VWW268" s="30"/>
      <c r="VWX268" s="30"/>
      <c r="VWY268" s="30"/>
      <c r="VWZ268" s="30"/>
      <c r="VXA268" s="30"/>
      <c r="VXB268" s="30"/>
      <c r="VXC268" s="30"/>
      <c r="VXD268" s="30"/>
      <c r="VXE268" s="30"/>
      <c r="VXF268" s="30"/>
      <c r="VXG268" s="30"/>
      <c r="VXH268" s="30"/>
      <c r="VXI268" s="30"/>
      <c r="VXJ268" s="30"/>
      <c r="VXK268" s="30"/>
      <c r="VXL268" s="30"/>
      <c r="VXM268" s="30"/>
      <c r="VXN268" s="30"/>
      <c r="VXO268" s="30"/>
      <c r="VXP268" s="30"/>
      <c r="VXQ268" s="30"/>
      <c r="VXR268" s="30"/>
      <c r="VXS268" s="30"/>
      <c r="VXT268" s="30"/>
      <c r="VXU268" s="30"/>
      <c r="VXV268" s="30"/>
      <c r="VXW268" s="30"/>
      <c r="VXX268" s="30"/>
      <c r="VXY268" s="30"/>
      <c r="VXZ268" s="30"/>
      <c r="VYA268" s="30"/>
      <c r="VYB268" s="30"/>
      <c r="VYC268" s="30"/>
      <c r="VYD268" s="30"/>
      <c r="VYE268" s="30"/>
      <c r="VYF268" s="30"/>
      <c r="VYG268" s="30"/>
      <c r="VYH268" s="30"/>
      <c r="VYI268" s="30"/>
      <c r="VYJ268" s="30"/>
      <c r="VYK268" s="30"/>
      <c r="VYL268" s="30"/>
      <c r="VYM268" s="30"/>
      <c r="VYN268" s="30"/>
      <c r="VYO268" s="30"/>
      <c r="VYP268" s="30"/>
      <c r="VYQ268" s="30"/>
      <c r="VYR268" s="30"/>
      <c r="VYS268" s="30"/>
      <c r="VYT268" s="30"/>
      <c r="VYU268" s="30"/>
      <c r="VYV268" s="30"/>
      <c r="VYW268" s="30"/>
      <c r="VYX268" s="30"/>
      <c r="VYY268" s="30"/>
      <c r="VYZ268" s="30"/>
      <c r="VZA268" s="30"/>
      <c r="VZB268" s="30"/>
      <c r="VZC268" s="30"/>
      <c r="VZD268" s="30"/>
      <c r="VZE268" s="30"/>
      <c r="VZF268" s="30"/>
      <c r="VZG268" s="30"/>
      <c r="VZH268" s="30"/>
      <c r="VZI268" s="30"/>
      <c r="VZJ268" s="30"/>
      <c r="VZK268" s="30"/>
      <c r="VZL268" s="30"/>
      <c r="VZM268" s="30"/>
      <c r="VZN268" s="30"/>
      <c r="VZO268" s="30"/>
      <c r="VZP268" s="30"/>
      <c r="VZQ268" s="30"/>
      <c r="VZR268" s="30"/>
      <c r="VZS268" s="30"/>
      <c r="VZT268" s="30"/>
      <c r="VZU268" s="30"/>
      <c r="VZV268" s="30"/>
      <c r="VZW268" s="30"/>
      <c r="VZX268" s="30"/>
      <c r="VZY268" s="30"/>
      <c r="VZZ268" s="30"/>
      <c r="WAA268" s="30"/>
      <c r="WAB268" s="30"/>
      <c r="WAC268" s="30"/>
      <c r="WAD268" s="30"/>
      <c r="WAE268" s="30"/>
      <c r="WAF268" s="30"/>
      <c r="WAG268" s="30"/>
      <c r="WAH268" s="30"/>
      <c r="WAI268" s="30"/>
      <c r="WAJ268" s="30"/>
      <c r="WAK268" s="30"/>
      <c r="WAL268" s="30"/>
      <c r="WAM268" s="30"/>
      <c r="WAN268" s="30"/>
      <c r="WAO268" s="30"/>
      <c r="WAP268" s="30"/>
      <c r="WAQ268" s="30"/>
      <c r="WAR268" s="30"/>
      <c r="WAS268" s="30"/>
      <c r="WAT268" s="30"/>
      <c r="WAU268" s="30"/>
      <c r="WAV268" s="30"/>
      <c r="WAW268" s="30"/>
      <c r="WAX268" s="30"/>
      <c r="WAY268" s="30"/>
      <c r="WAZ268" s="30"/>
      <c r="WBA268" s="30"/>
      <c r="WBB268" s="30"/>
      <c r="WBC268" s="30"/>
      <c r="WBD268" s="30"/>
      <c r="WBE268" s="30"/>
      <c r="WBF268" s="30"/>
      <c r="WBG268" s="30"/>
      <c r="WBH268" s="30"/>
      <c r="WBI268" s="30"/>
      <c r="WBJ268" s="30"/>
      <c r="WBK268" s="30"/>
      <c r="WBL268" s="30"/>
      <c r="WBM268" s="30"/>
      <c r="WBN268" s="30"/>
      <c r="WBO268" s="30"/>
      <c r="WBP268" s="30"/>
      <c r="WBQ268" s="30"/>
      <c r="WBR268" s="30"/>
      <c r="WBS268" s="30"/>
      <c r="WBT268" s="30"/>
      <c r="WBU268" s="30"/>
      <c r="WBV268" s="30"/>
      <c r="WBW268" s="30"/>
      <c r="WBX268" s="30"/>
      <c r="WBY268" s="30"/>
      <c r="WBZ268" s="30"/>
      <c r="WCA268" s="30"/>
      <c r="WCB268" s="30"/>
      <c r="WCC268" s="30"/>
      <c r="WCD268" s="30"/>
      <c r="WCE268" s="30"/>
      <c r="WCF268" s="30"/>
      <c r="WCG268" s="30"/>
      <c r="WCH268" s="30"/>
      <c r="WCI268" s="30"/>
      <c r="WCJ268" s="30"/>
      <c r="WCK268" s="30"/>
      <c r="WCL268" s="30"/>
      <c r="WCM268" s="30"/>
      <c r="WCN268" s="30"/>
      <c r="WCO268" s="30"/>
      <c r="WCP268" s="30"/>
      <c r="WCQ268" s="30"/>
      <c r="WCR268" s="30"/>
      <c r="WCS268" s="30"/>
      <c r="WCT268" s="30"/>
      <c r="WCU268" s="30"/>
      <c r="WCV268" s="30"/>
      <c r="WCW268" s="30"/>
      <c r="WCX268" s="30"/>
      <c r="WCY268" s="30"/>
      <c r="WCZ268" s="30"/>
      <c r="WDA268" s="30"/>
      <c r="WDB268" s="30"/>
      <c r="WDC268" s="30"/>
      <c r="WDD268" s="30"/>
      <c r="WDE268" s="30"/>
      <c r="WDF268" s="30"/>
      <c r="WDG268" s="30"/>
      <c r="WDH268" s="30"/>
      <c r="WDI268" s="30"/>
      <c r="WDJ268" s="30"/>
      <c r="WDK268" s="30"/>
      <c r="WDL268" s="30"/>
      <c r="WDM268" s="30"/>
      <c r="WDN268" s="30"/>
      <c r="WDO268" s="30"/>
      <c r="WDP268" s="30"/>
      <c r="WDQ268" s="30"/>
      <c r="WDR268" s="30"/>
      <c r="WDS268" s="30"/>
      <c r="WDT268" s="30"/>
      <c r="WDU268" s="30"/>
      <c r="WDV268" s="30"/>
      <c r="WDW268" s="30"/>
      <c r="WDX268" s="30"/>
      <c r="WDY268" s="30"/>
      <c r="WDZ268" s="30"/>
      <c r="WEA268" s="30"/>
      <c r="WEB268" s="30"/>
      <c r="WEC268" s="30"/>
      <c r="WED268" s="30"/>
      <c r="WEE268" s="30"/>
      <c r="WEF268" s="30"/>
      <c r="WEG268" s="30"/>
      <c r="WEH268" s="30"/>
      <c r="WEI268" s="30"/>
      <c r="WEJ268" s="30"/>
      <c r="WEK268" s="30"/>
      <c r="WEL268" s="30"/>
      <c r="WEM268" s="30"/>
      <c r="WEN268" s="30"/>
      <c r="WEO268" s="30"/>
      <c r="WEP268" s="30"/>
      <c r="WEQ268" s="30"/>
      <c r="WER268" s="30"/>
      <c r="WES268" s="30"/>
      <c r="WET268" s="30"/>
      <c r="WEU268" s="30"/>
      <c r="WEV268" s="30"/>
      <c r="WEW268" s="30"/>
      <c r="WEX268" s="30"/>
      <c r="WEY268" s="30"/>
      <c r="WEZ268" s="30"/>
      <c r="WFA268" s="30"/>
      <c r="WFB268" s="30"/>
      <c r="WFC268" s="30"/>
      <c r="WFD268" s="30"/>
      <c r="WFE268" s="30"/>
      <c r="WFF268" s="30"/>
      <c r="WFG268" s="30"/>
      <c r="WFH268" s="30"/>
      <c r="WFI268" s="30"/>
      <c r="WFJ268" s="30"/>
      <c r="WFK268" s="30"/>
      <c r="WFL268" s="30"/>
      <c r="WFM268" s="30"/>
      <c r="WFN268" s="30"/>
      <c r="WFO268" s="30"/>
      <c r="WFP268" s="30"/>
      <c r="WFQ268" s="30"/>
      <c r="WFR268" s="30"/>
      <c r="WFS268" s="30"/>
      <c r="WFT268" s="30"/>
      <c r="WFU268" s="30"/>
      <c r="WFV268" s="30"/>
      <c r="WFW268" s="30"/>
      <c r="WFX268" s="30"/>
      <c r="WFY268" s="30"/>
      <c r="WFZ268" s="30"/>
      <c r="WGA268" s="30"/>
      <c r="WGB268" s="30"/>
      <c r="WGC268" s="30"/>
      <c r="WGD268" s="30"/>
      <c r="WGE268" s="30"/>
      <c r="WGF268" s="30"/>
      <c r="WGG268" s="30"/>
      <c r="WGH268" s="30"/>
      <c r="WGI268" s="30"/>
      <c r="WGJ268" s="30"/>
      <c r="WGK268" s="30"/>
      <c r="WGL268" s="30"/>
      <c r="WGM268" s="30"/>
      <c r="WGN268" s="30"/>
      <c r="WGO268" s="30"/>
      <c r="WGP268" s="30"/>
      <c r="WGQ268" s="30"/>
      <c r="WGR268" s="30"/>
      <c r="WGS268" s="30"/>
      <c r="WGT268" s="30"/>
      <c r="WGU268" s="30"/>
      <c r="WGV268" s="30"/>
      <c r="WGW268" s="30"/>
      <c r="WGX268" s="30"/>
      <c r="WGY268" s="30"/>
      <c r="WGZ268" s="30"/>
      <c r="WHA268" s="30"/>
      <c r="WHB268" s="30"/>
      <c r="WHC268" s="30"/>
      <c r="WHD268" s="30"/>
      <c r="WHE268" s="30"/>
      <c r="WHF268" s="30"/>
      <c r="WHG268" s="30"/>
      <c r="WHH268" s="30"/>
      <c r="WHI268" s="30"/>
      <c r="WHJ268" s="30"/>
      <c r="WHK268" s="30"/>
      <c r="WHL268" s="30"/>
      <c r="WHM268" s="30"/>
      <c r="WHN268" s="30"/>
      <c r="WHO268" s="30"/>
      <c r="WHP268" s="30"/>
      <c r="WHQ268" s="30"/>
      <c r="WHR268" s="30"/>
      <c r="WHS268" s="30"/>
      <c r="WHT268" s="30"/>
      <c r="WHU268" s="30"/>
      <c r="WHV268" s="30"/>
      <c r="WHW268" s="30"/>
      <c r="WHX268" s="30"/>
      <c r="WHY268" s="30"/>
      <c r="WHZ268" s="30"/>
      <c r="WIA268" s="30"/>
      <c r="WIB268" s="30"/>
      <c r="WIC268" s="30"/>
      <c r="WID268" s="30"/>
      <c r="WIE268" s="30"/>
      <c r="WIF268" s="30"/>
      <c r="WIG268" s="30"/>
      <c r="WIH268" s="30"/>
      <c r="WII268" s="30"/>
      <c r="WIJ268" s="30"/>
      <c r="WIK268" s="30"/>
      <c r="WIL268" s="30"/>
      <c r="WIM268" s="30"/>
      <c r="WIN268" s="30"/>
      <c r="WIO268" s="30"/>
      <c r="WIP268" s="30"/>
      <c r="WIQ268" s="30"/>
      <c r="WIR268" s="30"/>
      <c r="WIS268" s="30"/>
      <c r="WIT268" s="30"/>
      <c r="WIU268" s="30"/>
      <c r="WIV268" s="30"/>
      <c r="WIW268" s="30"/>
      <c r="WIX268" s="30"/>
      <c r="WIY268" s="30"/>
      <c r="WIZ268" s="30"/>
      <c r="WJA268" s="30"/>
      <c r="WJB268" s="30"/>
      <c r="WJC268" s="30"/>
      <c r="WJD268" s="30"/>
      <c r="WJE268" s="30"/>
      <c r="WJF268" s="30"/>
      <c r="WJG268" s="30"/>
      <c r="WJH268" s="30"/>
      <c r="WJI268" s="30"/>
      <c r="WJJ268" s="30"/>
      <c r="WJK268" s="30"/>
      <c r="WJL268" s="30"/>
      <c r="WJM268" s="30"/>
      <c r="WJN268" s="30"/>
      <c r="WJO268" s="30"/>
      <c r="WJP268" s="30"/>
      <c r="WJQ268" s="30"/>
      <c r="WJR268" s="30"/>
      <c r="WJS268" s="30"/>
      <c r="WJT268" s="30"/>
      <c r="WJU268" s="30"/>
      <c r="WJV268" s="30"/>
      <c r="WJW268" s="30"/>
      <c r="WJX268" s="30"/>
      <c r="WJY268" s="30"/>
      <c r="WJZ268" s="30"/>
      <c r="WKA268" s="30"/>
      <c r="WKB268" s="30"/>
      <c r="WKC268" s="30"/>
      <c r="WKD268" s="30"/>
      <c r="WKE268" s="30"/>
      <c r="WKF268" s="30"/>
      <c r="WKG268" s="30"/>
      <c r="WKH268" s="30"/>
      <c r="WKI268" s="30"/>
      <c r="WKJ268" s="30"/>
      <c r="WKK268" s="30"/>
      <c r="WKL268" s="30"/>
      <c r="WKM268" s="30"/>
      <c r="WKN268" s="30"/>
      <c r="WKO268" s="30"/>
      <c r="WKP268" s="30"/>
      <c r="WKQ268" s="30"/>
      <c r="WKR268" s="30"/>
      <c r="WKS268" s="30"/>
      <c r="WKT268" s="30"/>
      <c r="WKU268" s="30"/>
      <c r="WKV268" s="30"/>
      <c r="WKW268" s="30"/>
      <c r="WKX268" s="30"/>
      <c r="WKY268" s="30"/>
      <c r="WKZ268" s="30"/>
      <c r="WLA268" s="30"/>
      <c r="WLB268" s="30"/>
      <c r="WLC268" s="30"/>
      <c r="WLD268" s="30"/>
      <c r="WLE268" s="30"/>
      <c r="WLF268" s="30"/>
      <c r="WLG268" s="30"/>
      <c r="WLH268" s="30"/>
      <c r="WLI268" s="30"/>
      <c r="WLJ268" s="30"/>
      <c r="WLK268" s="30"/>
      <c r="WLL268" s="30"/>
      <c r="WLM268" s="30"/>
      <c r="WLN268" s="30"/>
      <c r="WLO268" s="30"/>
      <c r="WLP268" s="30"/>
      <c r="WLQ268" s="30"/>
      <c r="WLR268" s="30"/>
      <c r="WLS268" s="30"/>
      <c r="WLT268" s="30"/>
      <c r="WLU268" s="30"/>
      <c r="WLV268" s="30"/>
      <c r="WLW268" s="30"/>
      <c r="WLX268" s="30"/>
      <c r="WLY268" s="30"/>
      <c r="WLZ268" s="30"/>
      <c r="WMA268" s="30"/>
      <c r="WMB268" s="30"/>
      <c r="WMC268" s="30"/>
      <c r="WMD268" s="30"/>
      <c r="WME268" s="30"/>
      <c r="WMF268" s="30"/>
      <c r="WMG268" s="30"/>
      <c r="WMH268" s="30"/>
      <c r="WMI268" s="30"/>
      <c r="WMJ268" s="30"/>
      <c r="WMK268" s="30"/>
      <c r="WML268" s="30"/>
      <c r="WMM268" s="30"/>
      <c r="WMN268" s="30"/>
      <c r="WMO268" s="30"/>
      <c r="WMP268" s="30"/>
      <c r="WMQ268" s="30"/>
      <c r="WMR268" s="30"/>
      <c r="WMS268" s="30"/>
      <c r="WMT268" s="30"/>
      <c r="WMU268" s="30"/>
      <c r="WMV268" s="30"/>
      <c r="WMW268" s="30"/>
      <c r="WMX268" s="30"/>
      <c r="WMY268" s="30"/>
      <c r="WMZ268" s="30"/>
      <c r="WNA268" s="30"/>
      <c r="WNB268" s="30"/>
      <c r="WNC268" s="30"/>
      <c r="WND268" s="30"/>
      <c r="WNE268" s="30"/>
      <c r="WNF268" s="30"/>
      <c r="WNG268" s="30"/>
      <c r="WNH268" s="30"/>
      <c r="WNI268" s="30"/>
      <c r="WNJ268" s="30"/>
      <c r="WNK268" s="30"/>
      <c r="WNL268" s="30"/>
      <c r="WNM268" s="30"/>
      <c r="WNN268" s="30"/>
      <c r="WNO268" s="30"/>
      <c r="WNP268" s="30"/>
      <c r="WNQ268" s="30"/>
      <c r="WNR268" s="30"/>
      <c r="WNS268" s="30"/>
      <c r="WNT268" s="30"/>
      <c r="WNU268" s="30"/>
      <c r="WNV268" s="30"/>
      <c r="WNW268" s="30"/>
      <c r="WNX268" s="30"/>
      <c r="WNY268" s="30"/>
      <c r="WNZ268" s="30"/>
      <c r="WOA268" s="30"/>
      <c r="WOB268" s="30"/>
      <c r="WOC268" s="30"/>
      <c r="WOD268" s="30"/>
      <c r="WOE268" s="30"/>
      <c r="WOF268" s="30"/>
      <c r="WOG268" s="30"/>
      <c r="WOH268" s="30"/>
      <c r="WOI268" s="30"/>
      <c r="WOJ268" s="30"/>
      <c r="WOK268" s="30"/>
      <c r="WOL268" s="30"/>
      <c r="WOM268" s="30"/>
      <c r="WON268" s="30"/>
      <c r="WOO268" s="30"/>
      <c r="WOP268" s="30"/>
      <c r="WOQ268" s="30"/>
      <c r="WOR268" s="30"/>
      <c r="WOS268" s="30"/>
      <c r="WOT268" s="30"/>
      <c r="WOU268" s="30"/>
      <c r="WOV268" s="30"/>
      <c r="WOW268" s="30"/>
      <c r="WOX268" s="30"/>
      <c r="WOY268" s="30"/>
      <c r="WOZ268" s="30"/>
      <c r="WPA268" s="30"/>
      <c r="WPB268" s="30"/>
      <c r="WPC268" s="30"/>
      <c r="WPD268" s="30"/>
      <c r="WPE268" s="30"/>
      <c r="WPF268" s="30"/>
      <c r="WPG268" s="30"/>
      <c r="WPH268" s="30"/>
      <c r="WPI268" s="30"/>
      <c r="WPJ268" s="30"/>
      <c r="WPK268" s="30"/>
      <c r="WPL268" s="30"/>
      <c r="WPM268" s="30"/>
      <c r="WPN268" s="30"/>
      <c r="WPO268" s="30"/>
      <c r="WPP268" s="30"/>
      <c r="WPQ268" s="30"/>
      <c r="WPR268" s="30"/>
      <c r="WPS268" s="30"/>
      <c r="WPT268" s="30"/>
      <c r="WPU268" s="30"/>
      <c r="WPV268" s="30"/>
      <c r="WPW268" s="30"/>
      <c r="WPX268" s="30"/>
      <c r="WPY268" s="30"/>
      <c r="WPZ268" s="30"/>
      <c r="WQA268" s="30"/>
      <c r="WQB268" s="30"/>
      <c r="WQC268" s="30"/>
      <c r="WQD268" s="30"/>
      <c r="WQE268" s="30"/>
      <c r="WQF268" s="30"/>
      <c r="WQG268" s="30"/>
      <c r="WQH268" s="30"/>
      <c r="WQI268" s="30"/>
      <c r="WQJ268" s="30"/>
      <c r="WQK268" s="30"/>
      <c r="WQL268" s="30"/>
      <c r="WQM268" s="30"/>
      <c r="WQN268" s="30"/>
      <c r="WQO268" s="30"/>
      <c r="WQP268" s="30"/>
      <c r="WQQ268" s="30"/>
      <c r="WQR268" s="30"/>
      <c r="WQS268" s="30"/>
      <c r="WQT268" s="30"/>
      <c r="WQU268" s="30"/>
      <c r="WQV268" s="30"/>
      <c r="WQW268" s="30"/>
      <c r="WQX268" s="30"/>
      <c r="WQY268" s="30"/>
      <c r="WQZ268" s="30"/>
      <c r="WRA268" s="30"/>
      <c r="WRB268" s="30"/>
      <c r="WRC268" s="30"/>
      <c r="WRD268" s="30"/>
      <c r="WRE268" s="30"/>
      <c r="WRF268" s="30"/>
      <c r="WRG268" s="30"/>
      <c r="WRH268" s="30"/>
      <c r="WRI268" s="30"/>
      <c r="WRJ268" s="30"/>
      <c r="WRK268" s="30"/>
      <c r="WRL268" s="30"/>
      <c r="WRM268" s="30"/>
      <c r="WRN268" s="30"/>
      <c r="WRO268" s="30"/>
      <c r="WRP268" s="30"/>
      <c r="WRQ268" s="30"/>
      <c r="WRR268" s="30"/>
      <c r="WRS268" s="30"/>
      <c r="WRT268" s="30"/>
      <c r="WRU268" s="30"/>
      <c r="WRV268" s="30"/>
      <c r="WRW268" s="30"/>
      <c r="WRX268" s="30"/>
      <c r="WRY268" s="30"/>
      <c r="WRZ268" s="30"/>
      <c r="WSA268" s="30"/>
      <c r="WSB268" s="30"/>
      <c r="WSC268" s="30"/>
      <c r="WSD268" s="30"/>
      <c r="WSE268" s="30"/>
      <c r="WSF268" s="30"/>
      <c r="WSG268" s="30"/>
      <c r="WSH268" s="30"/>
      <c r="WSI268" s="30"/>
      <c r="WSJ268" s="30"/>
      <c r="WSK268" s="30"/>
      <c r="WSL268" s="30"/>
      <c r="WSM268" s="30"/>
      <c r="WSN268" s="30"/>
      <c r="WSO268" s="30"/>
      <c r="WSP268" s="30"/>
      <c r="WSQ268" s="30"/>
      <c r="WSR268" s="30"/>
      <c r="WSS268" s="30"/>
      <c r="WST268" s="30"/>
      <c r="WSU268" s="30"/>
      <c r="WSV268" s="30"/>
      <c r="WSW268" s="30"/>
      <c r="WSX268" s="30"/>
      <c r="WSY268" s="30"/>
      <c r="WSZ268" s="30"/>
      <c r="WTA268" s="30"/>
      <c r="WTB268" s="30"/>
      <c r="WTC268" s="30"/>
      <c r="WTD268" s="30"/>
      <c r="WTE268" s="30"/>
      <c r="WTF268" s="30"/>
      <c r="WTG268" s="30"/>
      <c r="WTH268" s="30"/>
      <c r="WTI268" s="30"/>
      <c r="WTJ268" s="30"/>
      <c r="WTK268" s="30"/>
      <c r="WTL268" s="30"/>
      <c r="WTM268" s="30"/>
      <c r="WTN268" s="30"/>
      <c r="WTO268" s="30"/>
      <c r="WTP268" s="30"/>
      <c r="WTQ268" s="30"/>
      <c r="WTR268" s="30"/>
      <c r="WTS268" s="30"/>
      <c r="WTT268" s="30"/>
      <c r="WTU268" s="30"/>
      <c r="WTV268" s="30"/>
      <c r="WTW268" s="30"/>
      <c r="WTX268" s="30"/>
      <c r="WTY268" s="30"/>
      <c r="WTZ268" s="30"/>
      <c r="WUA268" s="30"/>
      <c r="WUB268" s="30"/>
      <c r="WUC268" s="30"/>
      <c r="WUD268" s="30"/>
      <c r="WUE268" s="30"/>
      <c r="WUF268" s="30"/>
      <c r="WUG268" s="30"/>
      <c r="WUH268" s="30"/>
      <c r="WUI268" s="30"/>
      <c r="WUJ268" s="30"/>
      <c r="WUK268" s="30"/>
      <c r="WUL268" s="30"/>
      <c r="WUM268" s="30"/>
      <c r="WUN268" s="30"/>
      <c r="WUO268" s="30"/>
      <c r="WUP268" s="30"/>
      <c r="WUQ268" s="30"/>
      <c r="WUR268" s="30"/>
      <c r="WUS268" s="30"/>
      <c r="WUT268" s="30"/>
      <c r="WUU268" s="30"/>
      <c r="WUV268" s="30"/>
      <c r="WUW268" s="30"/>
      <c r="WUX268" s="30"/>
      <c r="WUY268" s="30"/>
      <c r="WUZ268" s="30"/>
      <c r="WVA268" s="30"/>
      <c r="WVB268" s="30"/>
      <c r="WVC268" s="30"/>
      <c r="WVD268" s="30"/>
      <c r="WVE268" s="30"/>
      <c r="WVF268" s="30"/>
      <c r="WVG268" s="30"/>
      <c r="WVH268" s="30"/>
      <c r="WVI268" s="30"/>
      <c r="WVJ268" s="30"/>
      <c r="WVK268" s="30"/>
      <c r="WVL268" s="30"/>
      <c r="WVM268" s="30"/>
      <c r="WVN268" s="30"/>
      <c r="WVO268" s="30"/>
      <c r="WVP268" s="30"/>
      <c r="WVQ268" s="30"/>
      <c r="WVR268" s="30"/>
      <c r="WVS268" s="30"/>
      <c r="WVT268" s="30"/>
      <c r="WVU268" s="30"/>
      <c r="WVV268" s="30"/>
      <c r="WVW268" s="30"/>
      <c r="WVX268" s="30"/>
      <c r="WVY268" s="30"/>
      <c r="WVZ268" s="30"/>
      <c r="WWA268" s="30"/>
      <c r="WWB268" s="30"/>
      <c r="WWC268" s="30"/>
      <c r="WWD268" s="30"/>
      <c r="WWE268" s="30"/>
      <c r="WWF268" s="30"/>
      <c r="WWG268" s="30"/>
      <c r="WWH268" s="30"/>
      <c r="WWI268" s="30"/>
      <c r="WWJ268" s="30"/>
      <c r="WWK268" s="30"/>
      <c r="WWL268" s="30"/>
      <c r="WWM268" s="30"/>
      <c r="WWN268" s="30"/>
      <c r="WWO268" s="30"/>
      <c r="WWP268" s="30"/>
      <c r="WWQ268" s="30"/>
      <c r="WWR268" s="30"/>
      <c r="WWS268" s="30"/>
      <c r="WWT268" s="30"/>
      <c r="WWU268" s="30"/>
      <c r="WWV268" s="30"/>
      <c r="WWW268" s="30"/>
      <c r="WWX268" s="30"/>
      <c r="WWY268" s="30"/>
      <c r="WWZ268" s="30"/>
      <c r="WXA268" s="30"/>
      <c r="WXB268" s="30"/>
      <c r="WXC268" s="30"/>
      <c r="WXD268" s="30"/>
      <c r="WXE268" s="30"/>
      <c r="WXF268" s="30"/>
      <c r="WXG268" s="30"/>
      <c r="WXH268" s="30"/>
      <c r="WXI268" s="30"/>
      <c r="WXJ268" s="30"/>
      <c r="WXK268" s="30"/>
      <c r="WXL268" s="30"/>
      <c r="WXM268" s="30"/>
      <c r="WXN268" s="30"/>
      <c r="WXO268" s="30"/>
      <c r="WXP268" s="30"/>
      <c r="WXQ268" s="30"/>
      <c r="WXR268" s="30"/>
      <c r="WXS268" s="30"/>
      <c r="WXT268" s="30"/>
      <c r="WXU268" s="30"/>
      <c r="WXV268" s="30"/>
      <c r="WXW268" s="30"/>
      <c r="WXX268" s="30"/>
      <c r="WXY268" s="30"/>
      <c r="WXZ268" s="30"/>
      <c r="WYA268" s="30"/>
      <c r="WYB268" s="30"/>
      <c r="WYC268" s="30"/>
      <c r="WYD268" s="30"/>
      <c r="WYE268" s="30"/>
      <c r="WYF268" s="30"/>
      <c r="WYG268" s="30"/>
      <c r="WYH268" s="30"/>
      <c r="WYI268" s="30"/>
      <c r="WYJ268" s="30"/>
      <c r="WYK268" s="30"/>
      <c r="WYL268" s="30"/>
      <c r="WYM268" s="30"/>
      <c r="WYN268" s="30"/>
      <c r="WYO268" s="30"/>
      <c r="WYP268" s="30"/>
      <c r="WYQ268" s="30"/>
      <c r="WYR268" s="30"/>
      <c r="WYS268" s="30"/>
      <c r="WYT268" s="30"/>
      <c r="WYU268" s="30"/>
      <c r="WYV268" s="30"/>
      <c r="WYW268" s="30"/>
      <c r="WYX268" s="30"/>
      <c r="WYY268" s="30"/>
      <c r="WYZ268" s="30"/>
      <c r="WZA268" s="30"/>
      <c r="WZB268" s="30"/>
      <c r="WZC268" s="30"/>
      <c r="WZD268" s="30"/>
      <c r="WZE268" s="30"/>
      <c r="WZF268" s="30"/>
      <c r="WZG268" s="30"/>
      <c r="WZH268" s="30"/>
      <c r="WZI268" s="30"/>
      <c r="WZJ268" s="30"/>
      <c r="WZK268" s="30"/>
      <c r="WZL268" s="30"/>
      <c r="WZM268" s="30"/>
      <c r="WZN268" s="30"/>
      <c r="WZO268" s="30"/>
      <c r="WZP268" s="30"/>
      <c r="WZQ268" s="30"/>
      <c r="WZR268" s="30"/>
      <c r="WZS268" s="30"/>
      <c r="WZT268" s="30"/>
      <c r="WZU268" s="30"/>
      <c r="WZV268" s="30"/>
      <c r="WZW268" s="30"/>
      <c r="WZX268" s="30"/>
      <c r="WZY268" s="30"/>
      <c r="WZZ268" s="30"/>
      <c r="XAA268" s="30"/>
      <c r="XAB268" s="30"/>
      <c r="XAC268" s="30"/>
      <c r="XAD268" s="30"/>
      <c r="XAE268" s="30"/>
      <c r="XAF268" s="30"/>
      <c r="XAG268" s="30"/>
      <c r="XAH268" s="30"/>
      <c r="XAI268" s="30"/>
      <c r="XAJ268" s="30"/>
      <c r="XAK268" s="30"/>
      <c r="XAL268" s="30"/>
      <c r="XAM268" s="30"/>
      <c r="XAN268" s="30"/>
      <c r="XAO268" s="30"/>
      <c r="XAP268" s="30"/>
      <c r="XAQ268" s="30"/>
      <c r="XAR268" s="30"/>
      <c r="XAS268" s="30"/>
      <c r="XAT268" s="30"/>
      <c r="XAU268" s="30"/>
      <c r="XAV268" s="30"/>
      <c r="XAW268" s="30"/>
      <c r="XAX268" s="30"/>
      <c r="XAY268" s="30"/>
      <c r="XAZ268" s="30"/>
      <c r="XBA268" s="30"/>
      <c r="XBB268" s="30"/>
      <c r="XBC268" s="30"/>
      <c r="XBD268" s="30"/>
      <c r="XBE268" s="30"/>
      <c r="XBF268" s="30"/>
      <c r="XBG268" s="30"/>
      <c r="XBH268" s="30"/>
      <c r="XBI268" s="30"/>
      <c r="XBJ268" s="30"/>
      <c r="XBK268" s="30"/>
      <c r="XBL268" s="30"/>
      <c r="XBM268" s="30"/>
      <c r="XBN268" s="30"/>
      <c r="XBO268" s="30"/>
      <c r="XBP268" s="30"/>
      <c r="XBQ268" s="30"/>
      <c r="XBR268" s="30"/>
      <c r="XBS268" s="30"/>
      <c r="XBT268" s="30"/>
      <c r="XBU268" s="30"/>
      <c r="XBV268" s="30"/>
      <c r="XBW268" s="30"/>
      <c r="XBX268" s="30"/>
      <c r="XBY268" s="30"/>
      <c r="XBZ268" s="30"/>
      <c r="XCA268" s="30"/>
      <c r="XCB268" s="30"/>
      <c r="XCC268" s="30"/>
      <c r="XCD268" s="30"/>
      <c r="XCE268" s="30"/>
      <c r="XCF268" s="30"/>
      <c r="XCG268" s="30"/>
      <c r="XCH268" s="30"/>
      <c r="XCI268" s="30"/>
      <c r="XCJ268" s="30"/>
      <c r="XCK268" s="30"/>
      <c r="XCL268" s="30"/>
      <c r="XCM268" s="30"/>
      <c r="XCN268" s="30"/>
      <c r="XCO268" s="30"/>
      <c r="XCP268" s="30"/>
      <c r="XCQ268" s="30"/>
      <c r="XCR268" s="30"/>
      <c r="XCS268" s="30"/>
      <c r="XCT268" s="30"/>
      <c r="XCU268" s="30"/>
      <c r="XCV268" s="30"/>
      <c r="XCW268" s="30"/>
      <c r="XCX268" s="30"/>
      <c r="XCY268" s="30"/>
      <c r="XCZ268" s="30"/>
      <c r="XDA268" s="30"/>
      <c r="XDB268" s="30"/>
      <c r="XDC268" s="30"/>
      <c r="XDD268" s="30"/>
      <c r="XDE268" s="30"/>
      <c r="XDF268" s="30"/>
      <c r="XDG268" s="30"/>
      <c r="XDH268" s="30"/>
      <c r="XDI268" s="30"/>
      <c r="XDJ268" s="30"/>
      <c r="XDK268" s="30"/>
      <c r="XDL268" s="30"/>
      <c r="XDM268" s="30"/>
      <c r="XDN268" s="30"/>
      <c r="XDO268" s="30"/>
      <c r="XDP268" s="30"/>
      <c r="XDQ268" s="30"/>
      <c r="XDR268" s="30"/>
      <c r="XDS268" s="30"/>
      <c r="XDT268" s="30"/>
      <c r="XDU268" s="30"/>
      <c r="XDV268" s="30"/>
      <c r="XDW268" s="30"/>
      <c r="XDX268" s="30"/>
      <c r="XDY268" s="30"/>
      <c r="XDZ268" s="30"/>
      <c r="XEA268" s="30"/>
      <c r="XEB268" s="30"/>
      <c r="XEC268" s="30"/>
      <c r="XED268" s="30"/>
      <c r="XEE268" s="30"/>
      <c r="XEF268" s="30"/>
      <c r="XEG268" s="30"/>
      <c r="XEH268" s="30"/>
      <c r="XEI268" s="30"/>
      <c r="XEJ268" s="30"/>
      <c r="XEK268" s="30"/>
      <c r="XEL268" s="30"/>
      <c r="XEM268" s="30"/>
      <c r="XEN268" s="30"/>
      <c r="XEO268" s="30"/>
      <c r="XEP268" s="30"/>
      <c r="XEQ268" s="30"/>
      <c r="XER268" s="30"/>
      <c r="XES268" s="30"/>
      <c r="XET268" s="30"/>
      <c r="XEU268" s="30"/>
      <c r="XEV268" s="30"/>
      <c r="XEW268" s="30"/>
      <c r="XEX268" s="30"/>
      <c r="XEY268" s="30"/>
      <c r="XEZ268" s="30"/>
      <c r="XFA268" s="30"/>
      <c r="XFB268" s="30"/>
      <c r="XFC268" s="30"/>
      <c r="XFD268" s="30"/>
    </row>
    <row r="269" spans="1:16384" s="41" customFormat="1">
      <c r="A269" s="3" t="s">
        <v>217</v>
      </c>
      <c r="B269" s="3" t="s">
        <v>218</v>
      </c>
      <c r="C269" s="123" t="s">
        <v>15</v>
      </c>
      <c r="D269" s="30" t="s">
        <v>1632</v>
      </c>
      <c r="E269" s="30" t="s">
        <v>1633</v>
      </c>
      <c r="F269" s="30" t="s">
        <v>1634</v>
      </c>
      <c r="G269" s="30" t="s">
        <v>50</v>
      </c>
      <c r="H269" s="30" t="s">
        <v>1635</v>
      </c>
      <c r="I269" s="76">
        <f>50409.46/0.8</f>
        <v>63011.824999999997</v>
      </c>
      <c r="J269" s="76">
        <f>I269*0.2</f>
        <v>12602.365</v>
      </c>
      <c r="K269" s="115">
        <f t="shared" si="0"/>
        <v>50409.46</v>
      </c>
      <c r="L269" s="76"/>
      <c r="M269" s="76"/>
      <c r="N269" s="76"/>
      <c r="O269" s="76"/>
      <c r="P269" s="76"/>
      <c r="Q269" s="76"/>
      <c r="R269" s="76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  <c r="BM269" s="30"/>
      <c r="BN269" s="30"/>
      <c r="BO269" s="30"/>
      <c r="BP269" s="30"/>
      <c r="BQ269" s="30"/>
      <c r="BR269" s="30"/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  <c r="CC269" s="30"/>
      <c r="CD269" s="30"/>
      <c r="CE269" s="30"/>
      <c r="CF269" s="30"/>
      <c r="CG269" s="30"/>
      <c r="CH269" s="30"/>
      <c r="CI269" s="30"/>
      <c r="CJ269" s="30"/>
      <c r="CK269" s="30"/>
      <c r="CL269" s="30"/>
      <c r="CM269" s="30"/>
      <c r="CN269" s="30"/>
      <c r="CO269" s="30"/>
      <c r="CP269" s="30"/>
      <c r="CQ269" s="30"/>
      <c r="CR269" s="30"/>
      <c r="CS269" s="30"/>
      <c r="CT269" s="30"/>
      <c r="CU269" s="30"/>
      <c r="CV269" s="30"/>
      <c r="CW269" s="30"/>
      <c r="CX269" s="30"/>
      <c r="CY269" s="30"/>
      <c r="CZ269" s="30"/>
      <c r="DA269" s="30"/>
      <c r="DB269" s="30"/>
      <c r="DC269" s="30"/>
      <c r="DD269" s="30"/>
      <c r="DE269" s="30"/>
      <c r="DF269" s="30"/>
      <c r="DG269" s="30"/>
      <c r="DH269" s="30"/>
      <c r="DI269" s="30"/>
      <c r="DJ269" s="30"/>
      <c r="DK269" s="30"/>
      <c r="DL269" s="30"/>
      <c r="DM269" s="30"/>
      <c r="DN269" s="30"/>
      <c r="DO269" s="30"/>
      <c r="DP269" s="30"/>
      <c r="DQ269" s="30"/>
      <c r="DR269" s="30"/>
      <c r="DS269" s="30"/>
      <c r="DT269" s="30"/>
      <c r="DU269" s="30"/>
      <c r="DV269" s="30"/>
      <c r="DW269" s="30"/>
      <c r="DX269" s="30"/>
      <c r="DY269" s="30"/>
      <c r="DZ269" s="30"/>
      <c r="EA269" s="30"/>
      <c r="EB269" s="30"/>
      <c r="EC269" s="30"/>
      <c r="ED269" s="30"/>
      <c r="EE269" s="30"/>
      <c r="EF269" s="30"/>
      <c r="EG269" s="30"/>
      <c r="EH269" s="30"/>
      <c r="EI269" s="30"/>
      <c r="EJ269" s="30"/>
      <c r="EK269" s="30"/>
      <c r="EL269" s="30"/>
      <c r="EM269" s="30"/>
      <c r="EN269" s="30"/>
      <c r="EO269" s="30"/>
      <c r="EP269" s="30"/>
      <c r="EQ269" s="30"/>
      <c r="ER269" s="30"/>
      <c r="ES269" s="30"/>
      <c r="ET269" s="30"/>
      <c r="EU269" s="30"/>
      <c r="EV269" s="30"/>
      <c r="EW269" s="30"/>
      <c r="EX269" s="30"/>
      <c r="EY269" s="30"/>
      <c r="EZ269" s="30"/>
      <c r="FA269" s="30"/>
      <c r="FB269" s="30"/>
      <c r="FC269" s="30"/>
      <c r="FD269" s="30"/>
      <c r="FE269" s="30"/>
      <c r="FF269" s="30"/>
      <c r="FG269" s="30"/>
      <c r="FH269" s="30"/>
      <c r="FI269" s="30"/>
      <c r="FJ269" s="30"/>
      <c r="FK269" s="30"/>
      <c r="FL269" s="30"/>
      <c r="FM269" s="30"/>
      <c r="FN269" s="30"/>
      <c r="FO269" s="30"/>
      <c r="FP269" s="30"/>
      <c r="FQ269" s="30"/>
      <c r="FR269" s="30"/>
      <c r="FS269" s="30"/>
      <c r="FT269" s="30"/>
      <c r="FU269" s="30"/>
      <c r="FV269" s="30"/>
      <c r="FW269" s="30"/>
      <c r="FX269" s="30"/>
      <c r="FY269" s="30"/>
      <c r="FZ269" s="30"/>
      <c r="GA269" s="30"/>
      <c r="GB269" s="30"/>
      <c r="GC269" s="30"/>
      <c r="GD269" s="30"/>
      <c r="GE269" s="30"/>
      <c r="GF269" s="30"/>
      <c r="GG269" s="30"/>
      <c r="GH269" s="30"/>
      <c r="GI269" s="30"/>
      <c r="GJ269" s="30"/>
      <c r="GK269" s="30"/>
      <c r="GL269" s="30"/>
      <c r="GM269" s="30"/>
      <c r="GN269" s="30"/>
      <c r="GO269" s="30"/>
      <c r="GP269" s="30"/>
      <c r="GQ269" s="30"/>
      <c r="GR269" s="30"/>
      <c r="GS269" s="30"/>
      <c r="GT269" s="30"/>
      <c r="GU269" s="30"/>
      <c r="GV269" s="30"/>
      <c r="GW269" s="30"/>
      <c r="GX269" s="30"/>
      <c r="GY269" s="30"/>
      <c r="GZ269" s="30"/>
      <c r="HA269" s="30"/>
      <c r="HB269" s="30"/>
      <c r="HC269" s="30"/>
      <c r="HD269" s="30"/>
      <c r="HE269" s="30"/>
      <c r="HF269" s="30"/>
      <c r="HG269" s="30"/>
      <c r="HH269" s="30"/>
      <c r="HI269" s="30"/>
      <c r="HJ269" s="30"/>
      <c r="HK269" s="30"/>
      <c r="HL269" s="30"/>
      <c r="HM269" s="30"/>
      <c r="HN269" s="30"/>
      <c r="HO269" s="30"/>
      <c r="HP269" s="30"/>
      <c r="HQ269" s="30"/>
      <c r="HR269" s="30"/>
      <c r="HS269" s="30"/>
      <c r="HT269" s="30"/>
      <c r="HU269" s="30"/>
      <c r="HV269" s="30"/>
      <c r="HW269" s="30"/>
      <c r="HX269" s="30"/>
      <c r="HY269" s="30"/>
      <c r="HZ269" s="30"/>
      <c r="IA269" s="30"/>
      <c r="IB269" s="30"/>
      <c r="IC269" s="30"/>
      <c r="ID269" s="30"/>
      <c r="IE269" s="30"/>
      <c r="IF269" s="30"/>
      <c r="IG269" s="30"/>
      <c r="IH269" s="30"/>
      <c r="II269" s="30"/>
      <c r="IJ269" s="30"/>
      <c r="IK269" s="30"/>
      <c r="IL269" s="30"/>
      <c r="IM269" s="30"/>
      <c r="IN269" s="30"/>
      <c r="IO269" s="30"/>
      <c r="IP269" s="30"/>
      <c r="IQ269" s="30"/>
      <c r="IR269" s="30"/>
      <c r="IS269" s="30"/>
      <c r="IT269" s="30"/>
      <c r="IU269" s="30"/>
      <c r="IV269" s="30"/>
      <c r="IW269" s="30"/>
      <c r="IX269" s="30"/>
      <c r="IY269" s="30"/>
      <c r="IZ269" s="30"/>
      <c r="JA269" s="30"/>
      <c r="JB269" s="30"/>
      <c r="JC269" s="30"/>
      <c r="JD269" s="30"/>
      <c r="JE269" s="30"/>
      <c r="JF269" s="30"/>
      <c r="JG269" s="30"/>
      <c r="JH269" s="30"/>
      <c r="JI269" s="30"/>
      <c r="JJ269" s="30"/>
      <c r="JK269" s="30"/>
      <c r="JL269" s="30"/>
      <c r="JM269" s="30"/>
      <c r="JN269" s="30"/>
      <c r="JO269" s="30"/>
      <c r="JP269" s="30"/>
      <c r="JQ269" s="30"/>
      <c r="JR269" s="30"/>
      <c r="JS269" s="30"/>
      <c r="JT269" s="30"/>
      <c r="JU269" s="30"/>
      <c r="JV269" s="30"/>
      <c r="JW269" s="30"/>
      <c r="JX269" s="30"/>
      <c r="JY269" s="30"/>
      <c r="JZ269" s="30"/>
      <c r="KA269" s="30"/>
      <c r="KB269" s="30"/>
      <c r="KC269" s="30"/>
      <c r="KD269" s="30"/>
      <c r="KE269" s="30"/>
      <c r="KF269" s="30"/>
      <c r="KG269" s="30"/>
      <c r="KH269" s="30"/>
      <c r="KI269" s="30"/>
      <c r="KJ269" s="30"/>
      <c r="KK269" s="30"/>
      <c r="KL269" s="30"/>
      <c r="KM269" s="30"/>
      <c r="KN269" s="30"/>
      <c r="KO269" s="30"/>
      <c r="KP269" s="30"/>
      <c r="KQ269" s="30"/>
      <c r="KR269" s="30"/>
      <c r="KS269" s="30"/>
      <c r="KT269" s="30"/>
      <c r="KU269" s="30"/>
      <c r="KV269" s="30"/>
      <c r="KW269" s="30"/>
      <c r="KX269" s="30"/>
      <c r="KY269" s="30"/>
      <c r="KZ269" s="30"/>
      <c r="LA269" s="30"/>
      <c r="LB269" s="30"/>
      <c r="LC269" s="30"/>
      <c r="LD269" s="30"/>
      <c r="LE269" s="30"/>
      <c r="LF269" s="30"/>
      <c r="LG269" s="30"/>
      <c r="LH269" s="30"/>
      <c r="LI269" s="30"/>
      <c r="LJ269" s="30"/>
      <c r="LK269" s="30"/>
      <c r="LL269" s="30"/>
      <c r="LM269" s="30"/>
      <c r="LN269" s="30"/>
      <c r="LO269" s="30"/>
      <c r="LP269" s="30"/>
      <c r="LQ269" s="30"/>
      <c r="LR269" s="30"/>
      <c r="LS269" s="30"/>
      <c r="LT269" s="30"/>
      <c r="LU269" s="30"/>
      <c r="LV269" s="30"/>
      <c r="LW269" s="30"/>
      <c r="LX269" s="30"/>
      <c r="LY269" s="30"/>
      <c r="LZ269" s="30"/>
      <c r="MA269" s="30"/>
      <c r="MB269" s="30"/>
      <c r="MC269" s="30"/>
      <c r="MD269" s="30"/>
      <c r="ME269" s="30"/>
      <c r="MF269" s="30"/>
      <c r="MG269" s="30"/>
      <c r="MH269" s="30"/>
      <c r="MI269" s="30"/>
      <c r="MJ269" s="30"/>
      <c r="MK269" s="30"/>
      <c r="ML269" s="30"/>
      <c r="MM269" s="30"/>
      <c r="MN269" s="30"/>
      <c r="MO269" s="30"/>
      <c r="MP269" s="30"/>
      <c r="MQ269" s="30"/>
      <c r="MR269" s="30"/>
      <c r="MS269" s="30"/>
      <c r="MT269" s="30"/>
      <c r="MU269" s="30"/>
      <c r="MV269" s="30"/>
      <c r="MW269" s="30"/>
      <c r="MX269" s="30"/>
      <c r="MY269" s="30"/>
      <c r="MZ269" s="30"/>
      <c r="NA269" s="30"/>
      <c r="NB269" s="30"/>
      <c r="NC269" s="30"/>
      <c r="ND269" s="30"/>
      <c r="NE269" s="30"/>
      <c r="NF269" s="30"/>
      <c r="NG269" s="30"/>
      <c r="NH269" s="30"/>
      <c r="NI269" s="30"/>
      <c r="NJ269" s="30"/>
      <c r="NK269" s="30"/>
      <c r="NL269" s="30"/>
      <c r="NM269" s="30"/>
      <c r="NN269" s="30"/>
      <c r="NO269" s="30"/>
      <c r="NP269" s="30"/>
      <c r="NQ269" s="30"/>
      <c r="NR269" s="30"/>
      <c r="NS269" s="30"/>
      <c r="NT269" s="30"/>
      <c r="NU269" s="30"/>
      <c r="NV269" s="30"/>
      <c r="NW269" s="30"/>
      <c r="NX269" s="30"/>
      <c r="NY269" s="30"/>
      <c r="NZ269" s="30"/>
      <c r="OA269" s="30"/>
      <c r="OB269" s="30"/>
      <c r="OC269" s="30"/>
      <c r="OD269" s="30"/>
      <c r="OE269" s="30"/>
      <c r="OF269" s="30"/>
      <c r="OG269" s="30"/>
      <c r="OH269" s="30"/>
      <c r="OI269" s="30"/>
      <c r="OJ269" s="30"/>
      <c r="OK269" s="30"/>
      <c r="OL269" s="30"/>
      <c r="OM269" s="30"/>
      <c r="ON269" s="30"/>
      <c r="OO269" s="30"/>
      <c r="OP269" s="30"/>
      <c r="OQ269" s="30"/>
      <c r="OR269" s="30"/>
      <c r="OS269" s="30"/>
      <c r="OT269" s="30"/>
      <c r="OU269" s="30"/>
      <c r="OV269" s="30"/>
      <c r="OW269" s="30"/>
      <c r="OX269" s="30"/>
      <c r="OY269" s="30"/>
      <c r="OZ269" s="30"/>
      <c r="PA269" s="30"/>
      <c r="PB269" s="30"/>
      <c r="PC269" s="30"/>
      <c r="PD269" s="30"/>
      <c r="PE269" s="30"/>
      <c r="PF269" s="30"/>
      <c r="PG269" s="30"/>
      <c r="PH269" s="30"/>
      <c r="PI269" s="30"/>
      <c r="PJ269" s="30"/>
      <c r="PK269" s="30"/>
      <c r="PL269" s="30"/>
      <c r="PM269" s="30"/>
      <c r="PN269" s="30"/>
      <c r="PO269" s="30"/>
      <c r="PP269" s="30"/>
      <c r="PQ269" s="30"/>
      <c r="PR269" s="30"/>
      <c r="PS269" s="30"/>
      <c r="PT269" s="30"/>
      <c r="PU269" s="30"/>
      <c r="PV269" s="30"/>
      <c r="PW269" s="30"/>
      <c r="PX269" s="30"/>
      <c r="PY269" s="30"/>
      <c r="PZ269" s="30"/>
      <c r="QA269" s="30"/>
      <c r="QB269" s="30"/>
      <c r="QC269" s="30"/>
      <c r="QD269" s="30"/>
      <c r="QE269" s="30"/>
      <c r="QF269" s="30"/>
      <c r="QG269" s="30"/>
      <c r="QH269" s="30"/>
      <c r="QI269" s="30"/>
      <c r="QJ269" s="30"/>
      <c r="QK269" s="30"/>
      <c r="QL269" s="30"/>
      <c r="QM269" s="30"/>
      <c r="QN269" s="30"/>
      <c r="QO269" s="30"/>
      <c r="QP269" s="30"/>
      <c r="QQ269" s="30"/>
      <c r="QR269" s="30"/>
      <c r="QS269" s="30"/>
      <c r="QT269" s="30"/>
      <c r="QU269" s="30"/>
      <c r="QV269" s="30"/>
      <c r="QW269" s="30"/>
      <c r="QX269" s="30"/>
      <c r="QY269" s="30"/>
      <c r="QZ269" s="30"/>
      <c r="RA269" s="30"/>
      <c r="RB269" s="30"/>
      <c r="RC269" s="30"/>
      <c r="RD269" s="30"/>
      <c r="RE269" s="30"/>
      <c r="RF269" s="30"/>
      <c r="RG269" s="30"/>
      <c r="RH269" s="30"/>
      <c r="RI269" s="30"/>
      <c r="RJ269" s="30"/>
      <c r="RK269" s="30"/>
      <c r="RL269" s="30"/>
      <c r="RM269" s="30"/>
      <c r="RN269" s="30"/>
      <c r="RO269" s="30"/>
      <c r="RP269" s="30"/>
      <c r="RQ269" s="30"/>
      <c r="RR269" s="30"/>
      <c r="RS269" s="30"/>
      <c r="RT269" s="30"/>
      <c r="RU269" s="30"/>
      <c r="RV269" s="30"/>
      <c r="RW269" s="30"/>
      <c r="RX269" s="30"/>
      <c r="RY269" s="30"/>
      <c r="RZ269" s="30"/>
      <c r="SA269" s="30"/>
      <c r="SB269" s="30"/>
      <c r="SC269" s="30"/>
      <c r="SD269" s="30"/>
      <c r="SE269" s="30"/>
      <c r="SF269" s="30"/>
      <c r="SG269" s="30"/>
      <c r="SH269" s="30"/>
      <c r="SI269" s="30"/>
      <c r="SJ269" s="30"/>
      <c r="SK269" s="30"/>
      <c r="SL269" s="30"/>
      <c r="SM269" s="30"/>
      <c r="SN269" s="30"/>
      <c r="SO269" s="30"/>
      <c r="SP269" s="30"/>
      <c r="SQ269" s="30"/>
      <c r="SR269" s="30"/>
      <c r="SS269" s="30"/>
      <c r="ST269" s="30"/>
      <c r="SU269" s="30"/>
      <c r="SV269" s="30"/>
      <c r="SW269" s="30"/>
      <c r="SX269" s="30"/>
      <c r="SY269" s="30"/>
      <c r="SZ269" s="30"/>
      <c r="TA269" s="30"/>
      <c r="TB269" s="30"/>
      <c r="TC269" s="30"/>
      <c r="TD269" s="30"/>
      <c r="TE269" s="30"/>
      <c r="TF269" s="30"/>
      <c r="TG269" s="30"/>
      <c r="TH269" s="30"/>
      <c r="TI269" s="30"/>
      <c r="TJ269" s="30"/>
      <c r="TK269" s="30"/>
      <c r="TL269" s="30"/>
      <c r="TM269" s="30"/>
      <c r="TN269" s="30"/>
      <c r="TO269" s="30"/>
      <c r="TP269" s="30"/>
      <c r="TQ269" s="30"/>
      <c r="TR269" s="30"/>
      <c r="TS269" s="30"/>
      <c r="TT269" s="30"/>
      <c r="TU269" s="30"/>
      <c r="TV269" s="30"/>
      <c r="TW269" s="30"/>
      <c r="TX269" s="30"/>
      <c r="TY269" s="30"/>
      <c r="TZ269" s="30"/>
      <c r="UA269" s="30"/>
      <c r="UB269" s="30"/>
      <c r="UC269" s="30"/>
      <c r="UD269" s="30"/>
      <c r="UE269" s="30"/>
      <c r="UF269" s="30"/>
      <c r="UG269" s="30"/>
      <c r="UH269" s="30"/>
      <c r="UI269" s="30"/>
      <c r="UJ269" s="30"/>
      <c r="UK269" s="30"/>
      <c r="UL269" s="30"/>
      <c r="UM269" s="30"/>
      <c r="UN269" s="30"/>
      <c r="UO269" s="30"/>
      <c r="UP269" s="30"/>
      <c r="UQ269" s="30"/>
      <c r="UR269" s="30"/>
      <c r="US269" s="30"/>
      <c r="UT269" s="30"/>
      <c r="UU269" s="30"/>
      <c r="UV269" s="30"/>
      <c r="UW269" s="30"/>
      <c r="UX269" s="30"/>
      <c r="UY269" s="30"/>
      <c r="UZ269" s="30"/>
      <c r="VA269" s="30"/>
      <c r="VB269" s="30"/>
      <c r="VC269" s="30"/>
      <c r="VD269" s="30"/>
      <c r="VE269" s="30"/>
      <c r="VF269" s="30"/>
      <c r="VG269" s="30"/>
      <c r="VH269" s="30"/>
      <c r="VI269" s="30"/>
      <c r="VJ269" s="30"/>
      <c r="VK269" s="30"/>
      <c r="VL269" s="30"/>
      <c r="VM269" s="30"/>
      <c r="VN269" s="30"/>
      <c r="VO269" s="30"/>
      <c r="VP269" s="30"/>
      <c r="VQ269" s="30"/>
      <c r="VR269" s="30"/>
      <c r="VS269" s="30"/>
      <c r="VT269" s="30"/>
      <c r="VU269" s="30"/>
      <c r="VV269" s="30"/>
      <c r="VW269" s="30"/>
      <c r="VX269" s="30"/>
      <c r="VY269" s="30"/>
      <c r="VZ269" s="30"/>
      <c r="WA269" s="30"/>
      <c r="WB269" s="30"/>
      <c r="WC269" s="30"/>
      <c r="WD269" s="30"/>
      <c r="WE269" s="30"/>
      <c r="WF269" s="30"/>
      <c r="WG269" s="30"/>
      <c r="WH269" s="30"/>
      <c r="WI269" s="30"/>
      <c r="WJ269" s="30"/>
      <c r="WK269" s="30"/>
      <c r="WL269" s="30"/>
      <c r="WM269" s="30"/>
      <c r="WN269" s="30"/>
      <c r="WO269" s="30"/>
      <c r="WP269" s="30"/>
      <c r="WQ269" s="30"/>
      <c r="WR269" s="30"/>
      <c r="WS269" s="30"/>
      <c r="WT269" s="30"/>
      <c r="WU269" s="30"/>
      <c r="WV269" s="30"/>
      <c r="WW269" s="30"/>
      <c r="WX269" s="30"/>
      <c r="WY269" s="30"/>
      <c r="WZ269" s="30"/>
      <c r="XA269" s="30"/>
      <c r="XB269" s="30"/>
      <c r="XC269" s="30"/>
      <c r="XD269" s="30"/>
      <c r="XE269" s="30"/>
      <c r="XF269" s="30"/>
      <c r="XG269" s="30"/>
      <c r="XH269" s="30"/>
      <c r="XI269" s="30"/>
      <c r="XJ269" s="30"/>
      <c r="XK269" s="30"/>
      <c r="XL269" s="30"/>
      <c r="XM269" s="30"/>
      <c r="XN269" s="30"/>
      <c r="XO269" s="30"/>
      <c r="XP269" s="30"/>
      <c r="XQ269" s="30"/>
      <c r="XR269" s="30"/>
      <c r="XS269" s="30"/>
      <c r="XT269" s="30"/>
      <c r="XU269" s="30"/>
      <c r="XV269" s="30"/>
      <c r="XW269" s="30"/>
      <c r="XX269" s="30"/>
      <c r="XY269" s="30"/>
      <c r="XZ269" s="30"/>
      <c r="YA269" s="30"/>
      <c r="YB269" s="30"/>
      <c r="YC269" s="30"/>
      <c r="YD269" s="30"/>
      <c r="YE269" s="30"/>
      <c r="YF269" s="30"/>
      <c r="YG269" s="30"/>
      <c r="YH269" s="30"/>
      <c r="YI269" s="30"/>
      <c r="YJ269" s="30"/>
      <c r="YK269" s="30"/>
      <c r="YL269" s="30"/>
      <c r="YM269" s="30"/>
      <c r="YN269" s="30"/>
      <c r="YO269" s="30"/>
      <c r="YP269" s="30"/>
      <c r="YQ269" s="30"/>
      <c r="YR269" s="30"/>
      <c r="YS269" s="30"/>
      <c r="YT269" s="30"/>
      <c r="YU269" s="30"/>
      <c r="YV269" s="30"/>
      <c r="YW269" s="30"/>
      <c r="YX269" s="30"/>
      <c r="YY269" s="30"/>
      <c r="YZ269" s="30"/>
      <c r="ZA269" s="30"/>
      <c r="ZB269" s="30"/>
      <c r="ZC269" s="30"/>
      <c r="ZD269" s="30"/>
      <c r="ZE269" s="30"/>
      <c r="ZF269" s="30"/>
      <c r="ZG269" s="30"/>
      <c r="ZH269" s="30"/>
      <c r="ZI269" s="30"/>
      <c r="ZJ269" s="30"/>
      <c r="ZK269" s="30"/>
      <c r="ZL269" s="30"/>
      <c r="ZM269" s="30"/>
      <c r="ZN269" s="30"/>
      <c r="ZO269" s="30"/>
      <c r="ZP269" s="30"/>
      <c r="ZQ269" s="30"/>
      <c r="ZR269" s="30"/>
      <c r="ZS269" s="30"/>
      <c r="ZT269" s="30"/>
      <c r="ZU269" s="30"/>
      <c r="ZV269" s="30"/>
      <c r="ZW269" s="30"/>
      <c r="ZX269" s="30"/>
      <c r="ZY269" s="30"/>
      <c r="ZZ269" s="30"/>
      <c r="AAA269" s="30"/>
      <c r="AAB269" s="30"/>
      <c r="AAC269" s="30"/>
      <c r="AAD269" s="30"/>
      <c r="AAE269" s="30"/>
      <c r="AAF269" s="30"/>
      <c r="AAG269" s="30"/>
      <c r="AAH269" s="30"/>
      <c r="AAI269" s="30"/>
      <c r="AAJ269" s="30"/>
      <c r="AAK269" s="30"/>
      <c r="AAL269" s="30"/>
      <c r="AAM269" s="30"/>
      <c r="AAN269" s="30"/>
      <c r="AAO269" s="30"/>
      <c r="AAP269" s="30"/>
      <c r="AAQ269" s="30"/>
      <c r="AAR269" s="30"/>
      <c r="AAS269" s="30"/>
      <c r="AAT269" s="30"/>
      <c r="AAU269" s="30"/>
      <c r="AAV269" s="30"/>
      <c r="AAW269" s="30"/>
      <c r="AAX269" s="30"/>
      <c r="AAY269" s="30"/>
      <c r="AAZ269" s="30"/>
      <c r="ABA269" s="30"/>
      <c r="ABB269" s="30"/>
      <c r="ABC269" s="30"/>
      <c r="ABD269" s="30"/>
      <c r="ABE269" s="30"/>
      <c r="ABF269" s="30"/>
      <c r="ABG269" s="30"/>
      <c r="ABH269" s="30"/>
      <c r="ABI269" s="30"/>
      <c r="ABJ269" s="30"/>
      <c r="ABK269" s="30"/>
      <c r="ABL269" s="30"/>
      <c r="ABM269" s="30"/>
      <c r="ABN269" s="30"/>
      <c r="ABO269" s="30"/>
      <c r="ABP269" s="30"/>
      <c r="ABQ269" s="30"/>
      <c r="ABR269" s="30"/>
      <c r="ABS269" s="30"/>
      <c r="ABT269" s="30"/>
      <c r="ABU269" s="30"/>
      <c r="ABV269" s="30"/>
      <c r="ABW269" s="30"/>
      <c r="ABX269" s="30"/>
      <c r="ABY269" s="30"/>
      <c r="ABZ269" s="30"/>
      <c r="ACA269" s="30"/>
      <c r="ACB269" s="30"/>
      <c r="ACC269" s="30"/>
      <c r="ACD269" s="30"/>
      <c r="ACE269" s="30"/>
      <c r="ACF269" s="30"/>
      <c r="ACG269" s="30"/>
      <c r="ACH269" s="30"/>
      <c r="ACI269" s="30"/>
      <c r="ACJ269" s="30"/>
      <c r="ACK269" s="30"/>
      <c r="ACL269" s="30"/>
      <c r="ACM269" s="30"/>
      <c r="ACN269" s="30"/>
      <c r="ACO269" s="30"/>
      <c r="ACP269" s="30"/>
      <c r="ACQ269" s="30"/>
      <c r="ACR269" s="30"/>
      <c r="ACS269" s="30"/>
      <c r="ACT269" s="30"/>
      <c r="ACU269" s="30"/>
      <c r="ACV269" s="30"/>
      <c r="ACW269" s="30"/>
      <c r="ACX269" s="30"/>
      <c r="ACY269" s="30"/>
      <c r="ACZ269" s="30"/>
      <c r="ADA269" s="30"/>
      <c r="ADB269" s="30"/>
      <c r="ADC269" s="30"/>
      <c r="ADD269" s="30"/>
      <c r="ADE269" s="30"/>
      <c r="ADF269" s="30"/>
      <c r="ADG269" s="30"/>
      <c r="ADH269" s="30"/>
      <c r="ADI269" s="30"/>
      <c r="ADJ269" s="30"/>
      <c r="ADK269" s="30"/>
      <c r="ADL269" s="30"/>
      <c r="ADM269" s="30"/>
      <c r="ADN269" s="30"/>
      <c r="ADO269" s="30"/>
      <c r="ADP269" s="30"/>
      <c r="ADQ269" s="30"/>
      <c r="ADR269" s="30"/>
      <c r="ADS269" s="30"/>
      <c r="ADT269" s="30"/>
      <c r="ADU269" s="30"/>
      <c r="ADV269" s="30"/>
      <c r="ADW269" s="30"/>
      <c r="ADX269" s="30"/>
      <c r="ADY269" s="30"/>
      <c r="ADZ269" s="30"/>
      <c r="AEA269" s="30"/>
      <c r="AEB269" s="30"/>
      <c r="AEC269" s="30"/>
      <c r="AED269" s="30"/>
      <c r="AEE269" s="30"/>
      <c r="AEF269" s="30"/>
      <c r="AEG269" s="30"/>
      <c r="AEH269" s="30"/>
      <c r="AEI269" s="30"/>
      <c r="AEJ269" s="30"/>
      <c r="AEK269" s="30"/>
      <c r="AEL269" s="30"/>
      <c r="AEM269" s="30"/>
      <c r="AEN269" s="30"/>
      <c r="AEO269" s="30"/>
      <c r="AEP269" s="30"/>
      <c r="AEQ269" s="30"/>
      <c r="AER269" s="30"/>
      <c r="AES269" s="30"/>
      <c r="AET269" s="30"/>
      <c r="AEU269" s="30"/>
      <c r="AEV269" s="30"/>
      <c r="AEW269" s="30"/>
      <c r="AEX269" s="30"/>
      <c r="AEY269" s="30"/>
      <c r="AEZ269" s="30"/>
      <c r="AFA269" s="30"/>
      <c r="AFB269" s="30"/>
      <c r="AFC269" s="30"/>
      <c r="AFD269" s="30"/>
      <c r="AFE269" s="30"/>
      <c r="AFF269" s="30"/>
      <c r="AFG269" s="30"/>
      <c r="AFH269" s="30"/>
      <c r="AFI269" s="30"/>
      <c r="AFJ269" s="30"/>
      <c r="AFK269" s="30"/>
      <c r="AFL269" s="30"/>
      <c r="AFM269" s="30"/>
      <c r="AFN269" s="30"/>
      <c r="AFO269" s="30"/>
      <c r="AFP269" s="30"/>
      <c r="AFQ269" s="30"/>
      <c r="AFR269" s="30"/>
      <c r="AFS269" s="30"/>
      <c r="AFT269" s="30"/>
      <c r="AFU269" s="30"/>
      <c r="AFV269" s="30"/>
      <c r="AFW269" s="30"/>
      <c r="AFX269" s="30"/>
      <c r="AFY269" s="30"/>
      <c r="AFZ269" s="30"/>
      <c r="AGA269" s="30"/>
      <c r="AGB269" s="30"/>
      <c r="AGC269" s="30"/>
      <c r="AGD269" s="30"/>
      <c r="AGE269" s="30"/>
      <c r="AGF269" s="30"/>
      <c r="AGG269" s="30"/>
      <c r="AGH269" s="30"/>
      <c r="AGI269" s="30"/>
      <c r="AGJ269" s="30"/>
      <c r="AGK269" s="30"/>
      <c r="AGL269" s="30"/>
      <c r="AGM269" s="30"/>
      <c r="AGN269" s="30"/>
      <c r="AGO269" s="30"/>
      <c r="AGP269" s="30"/>
      <c r="AGQ269" s="30"/>
      <c r="AGR269" s="30"/>
      <c r="AGS269" s="30"/>
      <c r="AGT269" s="30"/>
      <c r="AGU269" s="30"/>
      <c r="AGV269" s="30"/>
      <c r="AGW269" s="30"/>
      <c r="AGX269" s="30"/>
      <c r="AGY269" s="30"/>
      <c r="AGZ269" s="30"/>
      <c r="AHA269" s="30"/>
      <c r="AHB269" s="30"/>
      <c r="AHC269" s="30"/>
      <c r="AHD269" s="30"/>
      <c r="AHE269" s="30"/>
      <c r="AHF269" s="30"/>
      <c r="AHG269" s="30"/>
      <c r="AHH269" s="30"/>
      <c r="AHI269" s="30"/>
      <c r="AHJ269" s="30"/>
      <c r="AHK269" s="30"/>
      <c r="AHL269" s="30"/>
      <c r="AHM269" s="30"/>
      <c r="AHN269" s="30"/>
      <c r="AHO269" s="30"/>
      <c r="AHP269" s="30"/>
      <c r="AHQ269" s="30"/>
      <c r="AHR269" s="30"/>
      <c r="AHS269" s="30"/>
      <c r="AHT269" s="30"/>
      <c r="AHU269" s="30"/>
      <c r="AHV269" s="30"/>
      <c r="AHW269" s="30"/>
      <c r="AHX269" s="30"/>
      <c r="AHY269" s="30"/>
      <c r="AHZ269" s="30"/>
      <c r="AIA269" s="30"/>
      <c r="AIB269" s="30"/>
      <c r="AIC269" s="30"/>
      <c r="AID269" s="30"/>
      <c r="AIE269" s="30"/>
      <c r="AIF269" s="30"/>
      <c r="AIG269" s="30"/>
      <c r="AIH269" s="30"/>
      <c r="AII269" s="30"/>
      <c r="AIJ269" s="30"/>
      <c r="AIK269" s="30"/>
      <c r="AIL269" s="30"/>
      <c r="AIM269" s="30"/>
      <c r="AIN269" s="30"/>
      <c r="AIO269" s="30"/>
      <c r="AIP269" s="30"/>
      <c r="AIQ269" s="30"/>
      <c r="AIR269" s="30"/>
      <c r="AIS269" s="30"/>
      <c r="AIT269" s="30"/>
      <c r="AIU269" s="30"/>
      <c r="AIV269" s="30"/>
      <c r="AIW269" s="30"/>
      <c r="AIX269" s="30"/>
      <c r="AIY269" s="30"/>
      <c r="AIZ269" s="30"/>
      <c r="AJA269" s="30"/>
      <c r="AJB269" s="30"/>
      <c r="AJC269" s="30"/>
      <c r="AJD269" s="30"/>
      <c r="AJE269" s="30"/>
      <c r="AJF269" s="30"/>
      <c r="AJG269" s="30"/>
      <c r="AJH269" s="30"/>
      <c r="AJI269" s="30"/>
      <c r="AJJ269" s="30"/>
      <c r="AJK269" s="30"/>
      <c r="AJL269" s="30"/>
      <c r="AJM269" s="30"/>
      <c r="AJN269" s="30"/>
      <c r="AJO269" s="30"/>
      <c r="AJP269" s="30"/>
      <c r="AJQ269" s="30"/>
      <c r="AJR269" s="30"/>
      <c r="AJS269" s="30"/>
      <c r="AJT269" s="30"/>
      <c r="AJU269" s="30"/>
      <c r="AJV269" s="30"/>
      <c r="AJW269" s="30"/>
      <c r="AJX269" s="30"/>
      <c r="AJY269" s="30"/>
      <c r="AJZ269" s="30"/>
      <c r="AKA269" s="30"/>
      <c r="AKB269" s="30"/>
      <c r="AKC269" s="30"/>
      <c r="AKD269" s="30"/>
      <c r="AKE269" s="30"/>
      <c r="AKF269" s="30"/>
      <c r="AKG269" s="30"/>
      <c r="AKH269" s="30"/>
      <c r="AKI269" s="30"/>
      <c r="AKJ269" s="30"/>
      <c r="AKK269" s="30"/>
      <c r="AKL269" s="30"/>
      <c r="AKM269" s="30"/>
      <c r="AKN269" s="30"/>
      <c r="AKO269" s="30"/>
      <c r="AKP269" s="30"/>
      <c r="AKQ269" s="30"/>
      <c r="AKR269" s="30"/>
      <c r="AKS269" s="30"/>
      <c r="AKT269" s="30"/>
      <c r="AKU269" s="30"/>
      <c r="AKV269" s="30"/>
      <c r="AKW269" s="30"/>
      <c r="AKX269" s="30"/>
      <c r="AKY269" s="30"/>
      <c r="AKZ269" s="30"/>
      <c r="ALA269" s="30"/>
      <c r="ALB269" s="30"/>
      <c r="ALC269" s="30"/>
      <c r="ALD269" s="30"/>
      <c r="ALE269" s="30"/>
      <c r="ALF269" s="30"/>
      <c r="ALG269" s="30"/>
      <c r="ALH269" s="30"/>
      <c r="ALI269" s="30"/>
      <c r="ALJ269" s="30"/>
      <c r="ALK269" s="30"/>
      <c r="ALL269" s="30"/>
      <c r="ALM269" s="30"/>
      <c r="ALN269" s="30"/>
      <c r="ALO269" s="30"/>
      <c r="ALP269" s="30"/>
      <c r="ALQ269" s="30"/>
      <c r="ALR269" s="30"/>
      <c r="ALS269" s="30"/>
      <c r="ALT269" s="30"/>
      <c r="ALU269" s="30"/>
      <c r="ALV269" s="30"/>
      <c r="ALW269" s="30"/>
      <c r="ALX269" s="30"/>
      <c r="ALY269" s="30"/>
      <c r="ALZ269" s="30"/>
      <c r="AMA269" s="30"/>
      <c r="AMB269" s="30"/>
      <c r="AMC269" s="30"/>
      <c r="AMD269" s="30"/>
      <c r="AME269" s="30"/>
      <c r="AMF269" s="30"/>
      <c r="AMG269" s="30"/>
      <c r="AMH269" s="30"/>
      <c r="AMI269" s="30"/>
      <c r="AMJ269" s="30"/>
      <c r="AMK269" s="30"/>
      <c r="AML269" s="30"/>
      <c r="AMM269" s="30"/>
      <c r="AMN269" s="30"/>
      <c r="AMO269" s="30"/>
      <c r="AMP269" s="30"/>
      <c r="AMQ269" s="30"/>
      <c r="AMR269" s="30"/>
      <c r="AMS269" s="30"/>
      <c r="AMT269" s="30"/>
      <c r="AMU269" s="30"/>
      <c r="AMV269" s="30"/>
      <c r="AMW269" s="30"/>
      <c r="AMX269" s="30"/>
      <c r="AMY269" s="30"/>
      <c r="AMZ269" s="30"/>
      <c r="ANA269" s="30"/>
      <c r="ANB269" s="30"/>
      <c r="ANC269" s="30"/>
      <c r="AND269" s="30"/>
      <c r="ANE269" s="30"/>
      <c r="ANF269" s="30"/>
      <c r="ANG269" s="30"/>
      <c r="ANH269" s="30"/>
      <c r="ANI269" s="30"/>
      <c r="ANJ269" s="30"/>
      <c r="ANK269" s="30"/>
      <c r="ANL269" s="30"/>
      <c r="ANM269" s="30"/>
      <c r="ANN269" s="30"/>
      <c r="ANO269" s="30"/>
      <c r="ANP269" s="30"/>
      <c r="ANQ269" s="30"/>
      <c r="ANR269" s="30"/>
      <c r="ANS269" s="30"/>
      <c r="ANT269" s="30"/>
      <c r="ANU269" s="30"/>
      <c r="ANV269" s="30"/>
      <c r="ANW269" s="30"/>
      <c r="ANX269" s="30"/>
      <c r="ANY269" s="30"/>
      <c r="ANZ269" s="30"/>
      <c r="AOA269" s="30"/>
      <c r="AOB269" s="30"/>
      <c r="AOC269" s="30"/>
      <c r="AOD269" s="30"/>
      <c r="AOE269" s="30"/>
      <c r="AOF269" s="30"/>
      <c r="AOG269" s="30"/>
      <c r="AOH269" s="30"/>
      <c r="AOI269" s="30"/>
      <c r="AOJ269" s="30"/>
      <c r="AOK269" s="30"/>
      <c r="AOL269" s="30"/>
      <c r="AOM269" s="30"/>
      <c r="AON269" s="30"/>
      <c r="AOO269" s="30"/>
      <c r="AOP269" s="30"/>
      <c r="AOQ269" s="30"/>
      <c r="AOR269" s="30"/>
      <c r="AOS269" s="30"/>
      <c r="AOT269" s="30"/>
      <c r="AOU269" s="30"/>
      <c r="AOV269" s="30"/>
      <c r="AOW269" s="30"/>
      <c r="AOX269" s="30"/>
      <c r="AOY269" s="30"/>
      <c r="AOZ269" s="30"/>
      <c r="APA269" s="30"/>
      <c r="APB269" s="30"/>
      <c r="APC269" s="30"/>
      <c r="APD269" s="30"/>
      <c r="APE269" s="30"/>
      <c r="APF269" s="30"/>
      <c r="APG269" s="30"/>
      <c r="APH269" s="30"/>
      <c r="API269" s="30"/>
      <c r="APJ269" s="30"/>
      <c r="APK269" s="30"/>
      <c r="APL269" s="30"/>
      <c r="APM269" s="30"/>
      <c r="APN269" s="30"/>
      <c r="APO269" s="30"/>
      <c r="APP269" s="30"/>
      <c r="APQ269" s="30"/>
      <c r="APR269" s="30"/>
      <c r="APS269" s="30"/>
      <c r="APT269" s="30"/>
      <c r="APU269" s="30"/>
      <c r="APV269" s="30"/>
      <c r="APW269" s="30"/>
      <c r="APX269" s="30"/>
      <c r="APY269" s="30"/>
      <c r="APZ269" s="30"/>
      <c r="AQA269" s="30"/>
      <c r="AQB269" s="30"/>
      <c r="AQC269" s="30"/>
      <c r="AQD269" s="30"/>
      <c r="AQE269" s="30"/>
      <c r="AQF269" s="30"/>
      <c r="AQG269" s="30"/>
      <c r="AQH269" s="30"/>
      <c r="AQI269" s="30"/>
      <c r="AQJ269" s="30"/>
      <c r="AQK269" s="30"/>
      <c r="AQL269" s="30"/>
      <c r="AQM269" s="30"/>
      <c r="AQN269" s="30"/>
      <c r="AQO269" s="30"/>
      <c r="AQP269" s="30"/>
      <c r="AQQ269" s="30"/>
      <c r="AQR269" s="30"/>
      <c r="AQS269" s="30"/>
      <c r="AQT269" s="30"/>
      <c r="AQU269" s="30"/>
      <c r="AQV269" s="30"/>
      <c r="AQW269" s="30"/>
      <c r="AQX269" s="30"/>
      <c r="AQY269" s="30"/>
      <c r="AQZ269" s="30"/>
      <c r="ARA269" s="30"/>
      <c r="ARB269" s="30"/>
      <c r="ARC269" s="30"/>
      <c r="ARD269" s="30"/>
      <c r="ARE269" s="30"/>
      <c r="ARF269" s="30"/>
      <c r="ARG269" s="30"/>
      <c r="ARH269" s="30"/>
      <c r="ARI269" s="30"/>
      <c r="ARJ269" s="30"/>
      <c r="ARK269" s="30"/>
      <c r="ARL269" s="30"/>
      <c r="ARM269" s="30"/>
      <c r="ARN269" s="30"/>
      <c r="ARO269" s="30"/>
      <c r="ARP269" s="30"/>
      <c r="ARQ269" s="30"/>
      <c r="ARR269" s="30"/>
      <c r="ARS269" s="30"/>
      <c r="ART269" s="30"/>
      <c r="ARU269" s="30"/>
      <c r="ARV269" s="30"/>
      <c r="ARW269" s="30"/>
      <c r="ARX269" s="30"/>
      <c r="ARY269" s="30"/>
      <c r="ARZ269" s="30"/>
      <c r="ASA269" s="30"/>
      <c r="ASB269" s="30"/>
      <c r="ASC269" s="30"/>
      <c r="ASD269" s="30"/>
      <c r="ASE269" s="30"/>
      <c r="ASF269" s="30"/>
      <c r="ASG269" s="30"/>
      <c r="ASH269" s="30"/>
      <c r="ASI269" s="30"/>
      <c r="ASJ269" s="30"/>
      <c r="ASK269" s="30"/>
      <c r="ASL269" s="30"/>
      <c r="ASM269" s="30"/>
      <c r="ASN269" s="30"/>
      <c r="ASO269" s="30"/>
      <c r="ASP269" s="30"/>
      <c r="ASQ269" s="30"/>
      <c r="ASR269" s="30"/>
      <c r="ASS269" s="30"/>
      <c r="AST269" s="30"/>
      <c r="ASU269" s="30"/>
      <c r="ASV269" s="30"/>
      <c r="ASW269" s="30"/>
      <c r="ASX269" s="30"/>
      <c r="ASY269" s="30"/>
      <c r="ASZ269" s="30"/>
      <c r="ATA269" s="30"/>
      <c r="ATB269" s="30"/>
      <c r="ATC269" s="30"/>
      <c r="ATD269" s="30"/>
      <c r="ATE269" s="30"/>
      <c r="ATF269" s="30"/>
      <c r="ATG269" s="30"/>
      <c r="ATH269" s="30"/>
      <c r="ATI269" s="30"/>
      <c r="ATJ269" s="30"/>
      <c r="ATK269" s="30"/>
      <c r="ATL269" s="30"/>
      <c r="ATM269" s="30"/>
      <c r="ATN269" s="30"/>
      <c r="ATO269" s="30"/>
      <c r="ATP269" s="30"/>
      <c r="ATQ269" s="30"/>
      <c r="ATR269" s="30"/>
      <c r="ATS269" s="30"/>
      <c r="ATT269" s="30"/>
      <c r="ATU269" s="30"/>
      <c r="ATV269" s="30"/>
      <c r="ATW269" s="30"/>
      <c r="ATX269" s="30"/>
      <c r="ATY269" s="30"/>
      <c r="ATZ269" s="30"/>
      <c r="AUA269" s="30"/>
      <c r="AUB269" s="30"/>
      <c r="AUC269" s="30"/>
      <c r="AUD269" s="30"/>
      <c r="AUE269" s="30"/>
      <c r="AUF269" s="30"/>
      <c r="AUG269" s="30"/>
      <c r="AUH269" s="30"/>
      <c r="AUI269" s="30"/>
      <c r="AUJ269" s="30"/>
      <c r="AUK269" s="30"/>
      <c r="AUL269" s="30"/>
      <c r="AUM269" s="30"/>
      <c r="AUN269" s="30"/>
      <c r="AUO269" s="30"/>
      <c r="AUP269" s="30"/>
      <c r="AUQ269" s="30"/>
      <c r="AUR269" s="30"/>
      <c r="AUS269" s="30"/>
      <c r="AUT269" s="30"/>
      <c r="AUU269" s="30"/>
      <c r="AUV269" s="30"/>
      <c r="AUW269" s="30"/>
      <c r="AUX269" s="30"/>
      <c r="AUY269" s="30"/>
      <c r="AUZ269" s="30"/>
      <c r="AVA269" s="30"/>
      <c r="AVB269" s="30"/>
      <c r="AVC269" s="30"/>
      <c r="AVD269" s="30"/>
      <c r="AVE269" s="30"/>
      <c r="AVF269" s="30"/>
      <c r="AVG269" s="30"/>
      <c r="AVH269" s="30"/>
      <c r="AVI269" s="30"/>
      <c r="AVJ269" s="30"/>
      <c r="AVK269" s="30"/>
      <c r="AVL269" s="30"/>
      <c r="AVM269" s="30"/>
      <c r="AVN269" s="30"/>
      <c r="AVO269" s="30"/>
      <c r="AVP269" s="30"/>
      <c r="AVQ269" s="30"/>
      <c r="AVR269" s="30"/>
      <c r="AVS269" s="30"/>
      <c r="AVT269" s="30"/>
      <c r="AVU269" s="30"/>
      <c r="AVV269" s="30"/>
      <c r="AVW269" s="30"/>
      <c r="AVX269" s="30"/>
      <c r="AVY269" s="30"/>
      <c r="AVZ269" s="30"/>
      <c r="AWA269" s="30"/>
      <c r="AWB269" s="30"/>
      <c r="AWC269" s="30"/>
      <c r="AWD269" s="30"/>
      <c r="AWE269" s="30"/>
      <c r="AWF269" s="30"/>
      <c r="AWG269" s="30"/>
      <c r="AWH269" s="30"/>
      <c r="AWI269" s="30"/>
      <c r="AWJ269" s="30"/>
      <c r="AWK269" s="30"/>
      <c r="AWL269" s="30"/>
      <c r="AWM269" s="30"/>
      <c r="AWN269" s="30"/>
      <c r="AWO269" s="30"/>
      <c r="AWP269" s="30"/>
      <c r="AWQ269" s="30"/>
      <c r="AWR269" s="30"/>
      <c r="AWS269" s="30"/>
      <c r="AWT269" s="30"/>
      <c r="AWU269" s="30"/>
      <c r="AWV269" s="30"/>
      <c r="AWW269" s="30"/>
      <c r="AWX269" s="30"/>
      <c r="AWY269" s="30"/>
      <c r="AWZ269" s="30"/>
      <c r="AXA269" s="30"/>
      <c r="AXB269" s="30"/>
      <c r="AXC269" s="30"/>
      <c r="AXD269" s="30"/>
      <c r="AXE269" s="30"/>
      <c r="AXF269" s="30"/>
      <c r="AXG269" s="30"/>
      <c r="AXH269" s="30"/>
      <c r="AXI269" s="30"/>
      <c r="AXJ269" s="30"/>
      <c r="AXK269" s="30"/>
      <c r="AXL269" s="30"/>
      <c r="AXM269" s="30"/>
      <c r="AXN269" s="30"/>
      <c r="AXO269" s="30"/>
      <c r="AXP269" s="30"/>
      <c r="AXQ269" s="30"/>
      <c r="AXR269" s="30"/>
      <c r="AXS269" s="30"/>
      <c r="AXT269" s="30"/>
      <c r="AXU269" s="30"/>
      <c r="AXV269" s="30"/>
      <c r="AXW269" s="30"/>
      <c r="AXX269" s="30"/>
      <c r="AXY269" s="30"/>
      <c r="AXZ269" s="30"/>
      <c r="AYA269" s="30"/>
      <c r="AYB269" s="30"/>
      <c r="AYC269" s="30"/>
      <c r="AYD269" s="30"/>
      <c r="AYE269" s="30"/>
      <c r="AYF269" s="30"/>
      <c r="AYG269" s="30"/>
      <c r="AYH269" s="30"/>
      <c r="AYI269" s="30"/>
      <c r="AYJ269" s="30"/>
      <c r="AYK269" s="30"/>
      <c r="AYL269" s="30"/>
      <c r="AYM269" s="30"/>
      <c r="AYN269" s="30"/>
      <c r="AYO269" s="30"/>
      <c r="AYP269" s="30"/>
      <c r="AYQ269" s="30"/>
      <c r="AYR269" s="30"/>
      <c r="AYS269" s="30"/>
      <c r="AYT269" s="30"/>
      <c r="AYU269" s="30"/>
      <c r="AYV269" s="30"/>
      <c r="AYW269" s="30"/>
      <c r="AYX269" s="30"/>
      <c r="AYY269" s="30"/>
      <c r="AYZ269" s="30"/>
      <c r="AZA269" s="30"/>
      <c r="AZB269" s="30"/>
      <c r="AZC269" s="30"/>
      <c r="AZD269" s="30"/>
      <c r="AZE269" s="30"/>
      <c r="AZF269" s="30"/>
      <c r="AZG269" s="30"/>
      <c r="AZH269" s="30"/>
      <c r="AZI269" s="30"/>
      <c r="AZJ269" s="30"/>
      <c r="AZK269" s="30"/>
      <c r="AZL269" s="30"/>
      <c r="AZM269" s="30"/>
      <c r="AZN269" s="30"/>
      <c r="AZO269" s="30"/>
      <c r="AZP269" s="30"/>
      <c r="AZQ269" s="30"/>
      <c r="AZR269" s="30"/>
      <c r="AZS269" s="30"/>
      <c r="AZT269" s="30"/>
      <c r="AZU269" s="30"/>
      <c r="AZV269" s="30"/>
      <c r="AZW269" s="30"/>
      <c r="AZX269" s="30"/>
      <c r="AZY269" s="30"/>
      <c r="AZZ269" s="30"/>
      <c r="BAA269" s="30"/>
      <c r="BAB269" s="30"/>
      <c r="BAC269" s="30"/>
      <c r="BAD269" s="30"/>
      <c r="BAE269" s="30"/>
      <c r="BAF269" s="30"/>
      <c r="BAG269" s="30"/>
      <c r="BAH269" s="30"/>
      <c r="BAI269" s="30"/>
      <c r="BAJ269" s="30"/>
      <c r="BAK269" s="30"/>
      <c r="BAL269" s="30"/>
      <c r="BAM269" s="30"/>
      <c r="BAN269" s="30"/>
      <c r="BAO269" s="30"/>
      <c r="BAP269" s="30"/>
      <c r="BAQ269" s="30"/>
      <c r="BAR269" s="30"/>
      <c r="BAS269" s="30"/>
      <c r="BAT269" s="30"/>
      <c r="BAU269" s="30"/>
      <c r="BAV269" s="30"/>
      <c r="BAW269" s="30"/>
      <c r="BAX269" s="30"/>
      <c r="BAY269" s="30"/>
      <c r="BAZ269" s="30"/>
      <c r="BBA269" s="30"/>
      <c r="BBB269" s="30"/>
      <c r="BBC269" s="30"/>
      <c r="BBD269" s="30"/>
      <c r="BBE269" s="30"/>
      <c r="BBF269" s="30"/>
      <c r="BBG269" s="30"/>
      <c r="BBH269" s="30"/>
      <c r="BBI269" s="30"/>
      <c r="BBJ269" s="30"/>
      <c r="BBK269" s="30"/>
      <c r="BBL269" s="30"/>
      <c r="BBM269" s="30"/>
      <c r="BBN269" s="30"/>
      <c r="BBO269" s="30"/>
      <c r="BBP269" s="30"/>
      <c r="BBQ269" s="30"/>
      <c r="BBR269" s="30"/>
      <c r="BBS269" s="30"/>
      <c r="BBT269" s="30"/>
      <c r="BBU269" s="30"/>
      <c r="BBV269" s="30"/>
      <c r="BBW269" s="30"/>
      <c r="BBX269" s="30"/>
      <c r="BBY269" s="30"/>
      <c r="BBZ269" s="30"/>
      <c r="BCA269" s="30"/>
      <c r="BCB269" s="30"/>
      <c r="BCC269" s="30"/>
      <c r="BCD269" s="30"/>
      <c r="BCE269" s="30"/>
      <c r="BCF269" s="30"/>
      <c r="BCG269" s="30"/>
      <c r="BCH269" s="30"/>
      <c r="BCI269" s="30"/>
      <c r="BCJ269" s="30"/>
      <c r="BCK269" s="30"/>
      <c r="BCL269" s="30"/>
      <c r="BCM269" s="30"/>
      <c r="BCN269" s="30"/>
      <c r="BCO269" s="30"/>
      <c r="BCP269" s="30"/>
      <c r="BCQ269" s="30"/>
      <c r="BCR269" s="30"/>
      <c r="BCS269" s="30"/>
      <c r="BCT269" s="30"/>
      <c r="BCU269" s="30"/>
      <c r="BCV269" s="30"/>
      <c r="BCW269" s="30"/>
      <c r="BCX269" s="30"/>
      <c r="BCY269" s="30"/>
      <c r="BCZ269" s="30"/>
      <c r="BDA269" s="30"/>
      <c r="BDB269" s="30"/>
      <c r="BDC269" s="30"/>
      <c r="BDD269" s="30"/>
      <c r="BDE269" s="30"/>
      <c r="BDF269" s="30"/>
      <c r="BDG269" s="30"/>
      <c r="BDH269" s="30"/>
      <c r="BDI269" s="30"/>
      <c r="BDJ269" s="30"/>
      <c r="BDK269" s="30"/>
      <c r="BDL269" s="30"/>
      <c r="BDM269" s="30"/>
      <c r="BDN269" s="30"/>
      <c r="BDO269" s="30"/>
      <c r="BDP269" s="30"/>
      <c r="BDQ269" s="30"/>
      <c r="BDR269" s="30"/>
      <c r="BDS269" s="30"/>
      <c r="BDT269" s="30"/>
      <c r="BDU269" s="30"/>
      <c r="BDV269" s="30"/>
      <c r="BDW269" s="30"/>
      <c r="BDX269" s="30"/>
      <c r="BDY269" s="30"/>
      <c r="BDZ269" s="30"/>
      <c r="BEA269" s="30"/>
      <c r="BEB269" s="30"/>
      <c r="BEC269" s="30"/>
      <c r="BED269" s="30"/>
      <c r="BEE269" s="30"/>
      <c r="BEF269" s="30"/>
      <c r="BEG269" s="30"/>
      <c r="BEH269" s="30"/>
      <c r="BEI269" s="30"/>
      <c r="BEJ269" s="30"/>
      <c r="BEK269" s="30"/>
      <c r="BEL269" s="30"/>
      <c r="BEM269" s="30"/>
      <c r="BEN269" s="30"/>
      <c r="BEO269" s="30"/>
      <c r="BEP269" s="30"/>
      <c r="BEQ269" s="30"/>
      <c r="BER269" s="30"/>
      <c r="BES269" s="30"/>
      <c r="BET269" s="30"/>
      <c r="BEU269" s="30"/>
      <c r="BEV269" s="30"/>
      <c r="BEW269" s="30"/>
      <c r="BEX269" s="30"/>
      <c r="BEY269" s="30"/>
      <c r="BEZ269" s="30"/>
      <c r="BFA269" s="30"/>
      <c r="BFB269" s="30"/>
      <c r="BFC269" s="30"/>
      <c r="BFD269" s="30"/>
      <c r="BFE269" s="30"/>
      <c r="BFF269" s="30"/>
      <c r="BFG269" s="30"/>
      <c r="BFH269" s="30"/>
      <c r="BFI269" s="30"/>
      <c r="BFJ269" s="30"/>
      <c r="BFK269" s="30"/>
      <c r="BFL269" s="30"/>
      <c r="BFM269" s="30"/>
      <c r="BFN269" s="30"/>
      <c r="BFO269" s="30"/>
      <c r="BFP269" s="30"/>
      <c r="BFQ269" s="30"/>
      <c r="BFR269" s="30"/>
      <c r="BFS269" s="30"/>
      <c r="BFT269" s="30"/>
      <c r="BFU269" s="30"/>
      <c r="BFV269" s="30"/>
      <c r="BFW269" s="30"/>
      <c r="BFX269" s="30"/>
      <c r="BFY269" s="30"/>
      <c r="BFZ269" s="30"/>
      <c r="BGA269" s="30"/>
      <c r="BGB269" s="30"/>
      <c r="BGC269" s="30"/>
      <c r="BGD269" s="30"/>
      <c r="BGE269" s="30"/>
      <c r="BGF269" s="30"/>
      <c r="BGG269" s="30"/>
      <c r="BGH269" s="30"/>
      <c r="BGI269" s="30"/>
      <c r="BGJ269" s="30"/>
      <c r="BGK269" s="30"/>
      <c r="BGL269" s="30"/>
      <c r="BGM269" s="30"/>
      <c r="BGN269" s="30"/>
      <c r="BGO269" s="30"/>
      <c r="BGP269" s="30"/>
      <c r="BGQ269" s="30"/>
      <c r="BGR269" s="30"/>
      <c r="BGS269" s="30"/>
      <c r="BGT269" s="30"/>
      <c r="BGU269" s="30"/>
      <c r="BGV269" s="30"/>
      <c r="BGW269" s="30"/>
      <c r="BGX269" s="30"/>
      <c r="BGY269" s="30"/>
      <c r="BGZ269" s="30"/>
      <c r="BHA269" s="30"/>
      <c r="BHB269" s="30"/>
      <c r="BHC269" s="30"/>
      <c r="BHD269" s="30"/>
      <c r="BHE269" s="30"/>
      <c r="BHF269" s="30"/>
      <c r="BHG269" s="30"/>
      <c r="BHH269" s="30"/>
      <c r="BHI269" s="30"/>
      <c r="BHJ269" s="30"/>
      <c r="BHK269" s="30"/>
      <c r="BHL269" s="30"/>
      <c r="BHM269" s="30"/>
      <c r="BHN269" s="30"/>
      <c r="BHO269" s="30"/>
      <c r="BHP269" s="30"/>
      <c r="BHQ269" s="30"/>
      <c r="BHR269" s="30"/>
      <c r="BHS269" s="30"/>
      <c r="BHT269" s="30"/>
      <c r="BHU269" s="30"/>
      <c r="BHV269" s="30"/>
      <c r="BHW269" s="30"/>
      <c r="BHX269" s="30"/>
      <c r="BHY269" s="30"/>
      <c r="BHZ269" s="30"/>
      <c r="BIA269" s="30"/>
      <c r="BIB269" s="30"/>
      <c r="BIC269" s="30"/>
      <c r="BID269" s="30"/>
      <c r="BIE269" s="30"/>
      <c r="BIF269" s="30"/>
      <c r="BIG269" s="30"/>
      <c r="BIH269" s="30"/>
      <c r="BII269" s="30"/>
      <c r="BIJ269" s="30"/>
      <c r="BIK269" s="30"/>
      <c r="BIL269" s="30"/>
      <c r="BIM269" s="30"/>
      <c r="BIN269" s="30"/>
      <c r="BIO269" s="30"/>
      <c r="BIP269" s="30"/>
      <c r="BIQ269" s="30"/>
      <c r="BIR269" s="30"/>
      <c r="BIS269" s="30"/>
      <c r="BIT269" s="30"/>
      <c r="BIU269" s="30"/>
      <c r="BIV269" s="30"/>
      <c r="BIW269" s="30"/>
      <c r="BIX269" s="30"/>
      <c r="BIY269" s="30"/>
      <c r="BIZ269" s="30"/>
      <c r="BJA269" s="30"/>
      <c r="BJB269" s="30"/>
      <c r="BJC269" s="30"/>
      <c r="BJD269" s="30"/>
      <c r="BJE269" s="30"/>
      <c r="BJF269" s="30"/>
      <c r="BJG269" s="30"/>
      <c r="BJH269" s="30"/>
      <c r="BJI269" s="30"/>
      <c r="BJJ269" s="30"/>
      <c r="BJK269" s="30"/>
      <c r="BJL269" s="30"/>
      <c r="BJM269" s="30"/>
      <c r="BJN269" s="30"/>
      <c r="BJO269" s="30"/>
      <c r="BJP269" s="30"/>
      <c r="BJQ269" s="30"/>
      <c r="BJR269" s="30"/>
      <c r="BJS269" s="30"/>
      <c r="BJT269" s="30"/>
      <c r="BJU269" s="30"/>
      <c r="BJV269" s="30"/>
      <c r="BJW269" s="30"/>
      <c r="BJX269" s="30"/>
      <c r="BJY269" s="30"/>
      <c r="BJZ269" s="30"/>
      <c r="BKA269" s="30"/>
      <c r="BKB269" s="30"/>
      <c r="BKC269" s="30"/>
      <c r="BKD269" s="30"/>
      <c r="BKE269" s="30"/>
      <c r="BKF269" s="30"/>
      <c r="BKG269" s="30"/>
      <c r="BKH269" s="30"/>
      <c r="BKI269" s="30"/>
      <c r="BKJ269" s="30"/>
      <c r="BKK269" s="30"/>
      <c r="BKL269" s="30"/>
      <c r="BKM269" s="30"/>
      <c r="BKN269" s="30"/>
      <c r="BKO269" s="30"/>
      <c r="BKP269" s="30"/>
      <c r="BKQ269" s="30"/>
      <c r="BKR269" s="30"/>
      <c r="BKS269" s="30"/>
      <c r="BKT269" s="30"/>
      <c r="BKU269" s="30"/>
      <c r="BKV269" s="30"/>
      <c r="BKW269" s="30"/>
      <c r="BKX269" s="30"/>
      <c r="BKY269" s="30"/>
      <c r="BKZ269" s="30"/>
      <c r="BLA269" s="30"/>
      <c r="BLB269" s="30"/>
      <c r="BLC269" s="30"/>
      <c r="BLD269" s="30"/>
      <c r="BLE269" s="30"/>
      <c r="BLF269" s="30"/>
      <c r="BLG269" s="30"/>
      <c r="BLH269" s="30"/>
      <c r="BLI269" s="30"/>
      <c r="BLJ269" s="30"/>
      <c r="BLK269" s="30"/>
      <c r="BLL269" s="30"/>
      <c r="BLM269" s="30"/>
      <c r="BLN269" s="30"/>
      <c r="BLO269" s="30"/>
      <c r="BLP269" s="30"/>
      <c r="BLQ269" s="30"/>
      <c r="BLR269" s="30"/>
      <c r="BLS269" s="30"/>
      <c r="BLT269" s="30"/>
      <c r="BLU269" s="30"/>
      <c r="BLV269" s="30"/>
      <c r="BLW269" s="30"/>
      <c r="BLX269" s="30"/>
      <c r="BLY269" s="30"/>
      <c r="BLZ269" s="30"/>
      <c r="BMA269" s="30"/>
      <c r="BMB269" s="30"/>
      <c r="BMC269" s="30"/>
      <c r="BMD269" s="30"/>
      <c r="BME269" s="30"/>
      <c r="BMF269" s="30"/>
      <c r="BMG269" s="30"/>
      <c r="BMH269" s="30"/>
      <c r="BMI269" s="30"/>
      <c r="BMJ269" s="30"/>
      <c r="BMK269" s="30"/>
      <c r="BML269" s="30"/>
      <c r="BMM269" s="30"/>
      <c r="BMN269" s="30"/>
      <c r="BMO269" s="30"/>
      <c r="BMP269" s="30"/>
      <c r="BMQ269" s="30"/>
      <c r="BMR269" s="30"/>
      <c r="BMS269" s="30"/>
      <c r="BMT269" s="30"/>
      <c r="BMU269" s="30"/>
      <c r="BMV269" s="30"/>
      <c r="BMW269" s="30"/>
      <c r="BMX269" s="30"/>
      <c r="BMY269" s="30"/>
      <c r="BMZ269" s="30"/>
      <c r="BNA269" s="30"/>
      <c r="BNB269" s="30"/>
      <c r="BNC269" s="30"/>
      <c r="BND269" s="30"/>
      <c r="BNE269" s="30"/>
      <c r="BNF269" s="30"/>
      <c r="BNG269" s="30"/>
      <c r="BNH269" s="30"/>
      <c r="BNI269" s="30"/>
      <c r="BNJ269" s="30"/>
      <c r="BNK269" s="30"/>
      <c r="BNL269" s="30"/>
      <c r="BNM269" s="30"/>
      <c r="BNN269" s="30"/>
      <c r="BNO269" s="30"/>
      <c r="BNP269" s="30"/>
      <c r="BNQ269" s="30"/>
      <c r="BNR269" s="30"/>
      <c r="BNS269" s="30"/>
      <c r="BNT269" s="30"/>
      <c r="BNU269" s="30"/>
      <c r="BNV269" s="30"/>
      <c r="BNW269" s="30"/>
      <c r="BNX269" s="30"/>
      <c r="BNY269" s="30"/>
      <c r="BNZ269" s="30"/>
      <c r="BOA269" s="30"/>
      <c r="BOB269" s="30"/>
      <c r="BOC269" s="30"/>
      <c r="BOD269" s="30"/>
      <c r="BOE269" s="30"/>
      <c r="BOF269" s="30"/>
      <c r="BOG269" s="30"/>
      <c r="BOH269" s="30"/>
      <c r="BOI269" s="30"/>
      <c r="BOJ269" s="30"/>
      <c r="BOK269" s="30"/>
      <c r="BOL269" s="30"/>
      <c r="BOM269" s="30"/>
      <c r="BON269" s="30"/>
      <c r="BOO269" s="30"/>
      <c r="BOP269" s="30"/>
      <c r="BOQ269" s="30"/>
      <c r="BOR269" s="30"/>
      <c r="BOS269" s="30"/>
      <c r="BOT269" s="30"/>
      <c r="BOU269" s="30"/>
      <c r="BOV269" s="30"/>
      <c r="BOW269" s="30"/>
      <c r="BOX269" s="30"/>
      <c r="BOY269" s="30"/>
      <c r="BOZ269" s="30"/>
      <c r="BPA269" s="30"/>
      <c r="BPB269" s="30"/>
      <c r="BPC269" s="30"/>
      <c r="BPD269" s="30"/>
      <c r="BPE269" s="30"/>
      <c r="BPF269" s="30"/>
      <c r="BPG269" s="30"/>
      <c r="BPH269" s="30"/>
      <c r="BPI269" s="30"/>
      <c r="BPJ269" s="30"/>
      <c r="BPK269" s="30"/>
      <c r="BPL269" s="30"/>
      <c r="BPM269" s="30"/>
      <c r="BPN269" s="30"/>
      <c r="BPO269" s="30"/>
      <c r="BPP269" s="30"/>
      <c r="BPQ269" s="30"/>
      <c r="BPR269" s="30"/>
      <c r="BPS269" s="30"/>
      <c r="BPT269" s="30"/>
      <c r="BPU269" s="30"/>
      <c r="BPV269" s="30"/>
      <c r="BPW269" s="30"/>
      <c r="BPX269" s="30"/>
      <c r="BPY269" s="30"/>
      <c r="BPZ269" s="30"/>
      <c r="BQA269" s="30"/>
      <c r="BQB269" s="30"/>
      <c r="BQC269" s="30"/>
      <c r="BQD269" s="30"/>
      <c r="BQE269" s="30"/>
      <c r="BQF269" s="30"/>
      <c r="BQG269" s="30"/>
      <c r="BQH269" s="30"/>
      <c r="BQI269" s="30"/>
      <c r="BQJ269" s="30"/>
      <c r="BQK269" s="30"/>
      <c r="BQL269" s="30"/>
      <c r="BQM269" s="30"/>
      <c r="BQN269" s="30"/>
      <c r="BQO269" s="30"/>
      <c r="BQP269" s="30"/>
      <c r="BQQ269" s="30"/>
      <c r="BQR269" s="30"/>
      <c r="BQS269" s="30"/>
      <c r="BQT269" s="30"/>
      <c r="BQU269" s="30"/>
      <c r="BQV269" s="30"/>
      <c r="BQW269" s="30"/>
      <c r="BQX269" s="30"/>
      <c r="BQY269" s="30"/>
      <c r="BQZ269" s="30"/>
      <c r="BRA269" s="30"/>
      <c r="BRB269" s="30"/>
      <c r="BRC269" s="30"/>
      <c r="BRD269" s="30"/>
      <c r="BRE269" s="30"/>
      <c r="BRF269" s="30"/>
      <c r="BRG269" s="30"/>
      <c r="BRH269" s="30"/>
      <c r="BRI269" s="30"/>
      <c r="BRJ269" s="30"/>
      <c r="BRK269" s="30"/>
      <c r="BRL269" s="30"/>
      <c r="BRM269" s="30"/>
      <c r="BRN269" s="30"/>
      <c r="BRO269" s="30"/>
      <c r="BRP269" s="30"/>
      <c r="BRQ269" s="30"/>
      <c r="BRR269" s="30"/>
      <c r="BRS269" s="30"/>
      <c r="BRT269" s="30"/>
      <c r="BRU269" s="30"/>
      <c r="BRV269" s="30"/>
      <c r="BRW269" s="30"/>
      <c r="BRX269" s="30"/>
      <c r="BRY269" s="30"/>
      <c r="BRZ269" s="30"/>
      <c r="BSA269" s="30"/>
      <c r="BSB269" s="30"/>
      <c r="BSC269" s="30"/>
      <c r="BSD269" s="30"/>
      <c r="BSE269" s="30"/>
      <c r="BSF269" s="30"/>
      <c r="BSG269" s="30"/>
      <c r="BSH269" s="30"/>
      <c r="BSI269" s="30"/>
      <c r="BSJ269" s="30"/>
      <c r="BSK269" s="30"/>
      <c r="BSL269" s="30"/>
      <c r="BSM269" s="30"/>
      <c r="BSN269" s="30"/>
      <c r="BSO269" s="30"/>
      <c r="BSP269" s="30"/>
      <c r="BSQ269" s="30"/>
      <c r="BSR269" s="30"/>
      <c r="BSS269" s="30"/>
      <c r="BST269" s="30"/>
      <c r="BSU269" s="30"/>
      <c r="BSV269" s="30"/>
      <c r="BSW269" s="30"/>
      <c r="BSX269" s="30"/>
      <c r="BSY269" s="30"/>
      <c r="BSZ269" s="30"/>
      <c r="BTA269" s="30"/>
      <c r="BTB269" s="30"/>
      <c r="BTC269" s="30"/>
      <c r="BTD269" s="30"/>
      <c r="BTE269" s="30"/>
      <c r="BTF269" s="30"/>
      <c r="BTG269" s="30"/>
      <c r="BTH269" s="30"/>
      <c r="BTI269" s="30"/>
      <c r="BTJ269" s="30"/>
      <c r="BTK269" s="30"/>
      <c r="BTL269" s="30"/>
      <c r="BTM269" s="30"/>
      <c r="BTN269" s="30"/>
      <c r="BTO269" s="30"/>
      <c r="BTP269" s="30"/>
      <c r="BTQ269" s="30"/>
      <c r="BTR269" s="30"/>
      <c r="BTS269" s="30"/>
      <c r="BTT269" s="30"/>
      <c r="BTU269" s="30"/>
      <c r="BTV269" s="30"/>
      <c r="BTW269" s="30"/>
      <c r="BTX269" s="30"/>
      <c r="BTY269" s="30"/>
      <c r="BTZ269" s="30"/>
      <c r="BUA269" s="30"/>
      <c r="BUB269" s="30"/>
      <c r="BUC269" s="30"/>
      <c r="BUD269" s="30"/>
      <c r="BUE269" s="30"/>
      <c r="BUF269" s="30"/>
      <c r="BUG269" s="30"/>
      <c r="BUH269" s="30"/>
      <c r="BUI269" s="30"/>
      <c r="BUJ269" s="30"/>
      <c r="BUK269" s="30"/>
      <c r="BUL269" s="30"/>
      <c r="BUM269" s="30"/>
      <c r="BUN269" s="30"/>
      <c r="BUO269" s="30"/>
      <c r="BUP269" s="30"/>
      <c r="BUQ269" s="30"/>
      <c r="BUR269" s="30"/>
      <c r="BUS269" s="30"/>
      <c r="BUT269" s="30"/>
      <c r="BUU269" s="30"/>
      <c r="BUV269" s="30"/>
      <c r="BUW269" s="30"/>
      <c r="BUX269" s="30"/>
      <c r="BUY269" s="30"/>
      <c r="BUZ269" s="30"/>
      <c r="BVA269" s="30"/>
      <c r="BVB269" s="30"/>
      <c r="BVC269" s="30"/>
      <c r="BVD269" s="30"/>
      <c r="BVE269" s="30"/>
      <c r="BVF269" s="30"/>
      <c r="BVG269" s="30"/>
      <c r="BVH269" s="30"/>
      <c r="BVI269" s="30"/>
      <c r="BVJ269" s="30"/>
      <c r="BVK269" s="30"/>
      <c r="BVL269" s="30"/>
      <c r="BVM269" s="30"/>
      <c r="BVN269" s="30"/>
      <c r="BVO269" s="30"/>
      <c r="BVP269" s="30"/>
      <c r="BVQ269" s="30"/>
      <c r="BVR269" s="30"/>
      <c r="BVS269" s="30"/>
      <c r="BVT269" s="30"/>
      <c r="BVU269" s="30"/>
      <c r="BVV269" s="30"/>
      <c r="BVW269" s="30"/>
      <c r="BVX269" s="30"/>
      <c r="BVY269" s="30"/>
      <c r="BVZ269" s="30"/>
      <c r="BWA269" s="30"/>
      <c r="BWB269" s="30"/>
      <c r="BWC269" s="30"/>
      <c r="BWD269" s="30"/>
      <c r="BWE269" s="30"/>
      <c r="BWF269" s="30"/>
      <c r="BWG269" s="30"/>
      <c r="BWH269" s="30"/>
      <c r="BWI269" s="30"/>
      <c r="BWJ269" s="30"/>
      <c r="BWK269" s="30"/>
      <c r="BWL269" s="30"/>
      <c r="BWM269" s="30"/>
      <c r="BWN269" s="30"/>
      <c r="BWO269" s="30"/>
      <c r="BWP269" s="30"/>
      <c r="BWQ269" s="30"/>
      <c r="BWR269" s="30"/>
      <c r="BWS269" s="30"/>
      <c r="BWT269" s="30"/>
      <c r="BWU269" s="30"/>
      <c r="BWV269" s="30"/>
      <c r="BWW269" s="30"/>
      <c r="BWX269" s="30"/>
      <c r="BWY269" s="30"/>
      <c r="BWZ269" s="30"/>
      <c r="BXA269" s="30"/>
      <c r="BXB269" s="30"/>
      <c r="BXC269" s="30"/>
      <c r="BXD269" s="30"/>
      <c r="BXE269" s="30"/>
      <c r="BXF269" s="30"/>
      <c r="BXG269" s="30"/>
      <c r="BXH269" s="30"/>
      <c r="BXI269" s="30"/>
      <c r="BXJ269" s="30"/>
      <c r="BXK269" s="30"/>
      <c r="BXL269" s="30"/>
      <c r="BXM269" s="30"/>
      <c r="BXN269" s="30"/>
      <c r="BXO269" s="30"/>
      <c r="BXP269" s="30"/>
      <c r="BXQ269" s="30"/>
      <c r="BXR269" s="30"/>
      <c r="BXS269" s="30"/>
      <c r="BXT269" s="30"/>
      <c r="BXU269" s="30"/>
      <c r="BXV269" s="30"/>
      <c r="BXW269" s="30"/>
      <c r="BXX269" s="30"/>
      <c r="BXY269" s="30"/>
      <c r="BXZ269" s="30"/>
      <c r="BYA269" s="30"/>
      <c r="BYB269" s="30"/>
      <c r="BYC269" s="30"/>
      <c r="BYD269" s="30"/>
      <c r="BYE269" s="30"/>
      <c r="BYF269" s="30"/>
      <c r="BYG269" s="30"/>
      <c r="BYH269" s="30"/>
      <c r="BYI269" s="30"/>
      <c r="BYJ269" s="30"/>
      <c r="BYK269" s="30"/>
      <c r="BYL269" s="30"/>
      <c r="BYM269" s="30"/>
      <c r="BYN269" s="30"/>
      <c r="BYO269" s="30"/>
      <c r="BYP269" s="30"/>
      <c r="BYQ269" s="30"/>
      <c r="BYR269" s="30"/>
      <c r="BYS269" s="30"/>
      <c r="BYT269" s="30"/>
      <c r="BYU269" s="30"/>
      <c r="BYV269" s="30"/>
      <c r="BYW269" s="30"/>
      <c r="BYX269" s="30"/>
      <c r="BYY269" s="30"/>
      <c r="BYZ269" s="30"/>
      <c r="BZA269" s="30"/>
      <c r="BZB269" s="30"/>
      <c r="BZC269" s="30"/>
      <c r="BZD269" s="30"/>
      <c r="BZE269" s="30"/>
      <c r="BZF269" s="30"/>
      <c r="BZG269" s="30"/>
      <c r="BZH269" s="30"/>
      <c r="BZI269" s="30"/>
      <c r="BZJ269" s="30"/>
      <c r="BZK269" s="30"/>
      <c r="BZL269" s="30"/>
      <c r="BZM269" s="30"/>
      <c r="BZN269" s="30"/>
      <c r="BZO269" s="30"/>
      <c r="BZP269" s="30"/>
      <c r="BZQ269" s="30"/>
      <c r="BZR269" s="30"/>
      <c r="BZS269" s="30"/>
      <c r="BZT269" s="30"/>
      <c r="BZU269" s="30"/>
      <c r="BZV269" s="30"/>
      <c r="BZW269" s="30"/>
      <c r="BZX269" s="30"/>
      <c r="BZY269" s="30"/>
      <c r="BZZ269" s="30"/>
      <c r="CAA269" s="30"/>
      <c r="CAB269" s="30"/>
      <c r="CAC269" s="30"/>
      <c r="CAD269" s="30"/>
      <c r="CAE269" s="30"/>
      <c r="CAF269" s="30"/>
      <c r="CAG269" s="30"/>
      <c r="CAH269" s="30"/>
      <c r="CAI269" s="30"/>
      <c r="CAJ269" s="30"/>
      <c r="CAK269" s="30"/>
      <c r="CAL269" s="30"/>
      <c r="CAM269" s="30"/>
      <c r="CAN269" s="30"/>
      <c r="CAO269" s="30"/>
      <c r="CAP269" s="30"/>
      <c r="CAQ269" s="30"/>
      <c r="CAR269" s="30"/>
      <c r="CAS269" s="30"/>
      <c r="CAT269" s="30"/>
      <c r="CAU269" s="30"/>
      <c r="CAV269" s="30"/>
      <c r="CAW269" s="30"/>
      <c r="CAX269" s="30"/>
      <c r="CAY269" s="30"/>
      <c r="CAZ269" s="30"/>
      <c r="CBA269" s="30"/>
      <c r="CBB269" s="30"/>
      <c r="CBC269" s="30"/>
      <c r="CBD269" s="30"/>
      <c r="CBE269" s="30"/>
      <c r="CBF269" s="30"/>
      <c r="CBG269" s="30"/>
      <c r="CBH269" s="30"/>
      <c r="CBI269" s="30"/>
      <c r="CBJ269" s="30"/>
      <c r="CBK269" s="30"/>
      <c r="CBL269" s="30"/>
      <c r="CBM269" s="30"/>
      <c r="CBN269" s="30"/>
      <c r="CBO269" s="30"/>
      <c r="CBP269" s="30"/>
      <c r="CBQ269" s="30"/>
      <c r="CBR269" s="30"/>
      <c r="CBS269" s="30"/>
      <c r="CBT269" s="30"/>
      <c r="CBU269" s="30"/>
      <c r="CBV269" s="30"/>
      <c r="CBW269" s="30"/>
      <c r="CBX269" s="30"/>
      <c r="CBY269" s="30"/>
      <c r="CBZ269" s="30"/>
      <c r="CCA269" s="30"/>
      <c r="CCB269" s="30"/>
      <c r="CCC269" s="30"/>
      <c r="CCD269" s="30"/>
      <c r="CCE269" s="30"/>
      <c r="CCF269" s="30"/>
      <c r="CCG269" s="30"/>
      <c r="CCH269" s="30"/>
      <c r="CCI269" s="30"/>
      <c r="CCJ269" s="30"/>
      <c r="CCK269" s="30"/>
      <c r="CCL269" s="30"/>
      <c r="CCM269" s="30"/>
      <c r="CCN269" s="30"/>
      <c r="CCO269" s="30"/>
      <c r="CCP269" s="30"/>
      <c r="CCQ269" s="30"/>
      <c r="CCR269" s="30"/>
      <c r="CCS269" s="30"/>
      <c r="CCT269" s="30"/>
      <c r="CCU269" s="30"/>
      <c r="CCV269" s="30"/>
      <c r="CCW269" s="30"/>
      <c r="CCX269" s="30"/>
      <c r="CCY269" s="30"/>
      <c r="CCZ269" s="30"/>
      <c r="CDA269" s="30"/>
      <c r="CDB269" s="30"/>
      <c r="CDC269" s="30"/>
      <c r="CDD269" s="30"/>
      <c r="CDE269" s="30"/>
      <c r="CDF269" s="30"/>
      <c r="CDG269" s="30"/>
      <c r="CDH269" s="30"/>
      <c r="CDI269" s="30"/>
      <c r="CDJ269" s="30"/>
      <c r="CDK269" s="30"/>
      <c r="CDL269" s="30"/>
      <c r="CDM269" s="30"/>
      <c r="CDN269" s="30"/>
      <c r="CDO269" s="30"/>
      <c r="CDP269" s="30"/>
      <c r="CDQ269" s="30"/>
      <c r="CDR269" s="30"/>
      <c r="CDS269" s="30"/>
      <c r="CDT269" s="30"/>
      <c r="CDU269" s="30"/>
      <c r="CDV269" s="30"/>
      <c r="CDW269" s="30"/>
      <c r="CDX269" s="30"/>
      <c r="CDY269" s="30"/>
      <c r="CDZ269" s="30"/>
      <c r="CEA269" s="30"/>
      <c r="CEB269" s="30"/>
      <c r="CEC269" s="30"/>
      <c r="CED269" s="30"/>
      <c r="CEE269" s="30"/>
      <c r="CEF269" s="30"/>
      <c r="CEG269" s="30"/>
      <c r="CEH269" s="30"/>
      <c r="CEI269" s="30"/>
      <c r="CEJ269" s="30"/>
      <c r="CEK269" s="30"/>
      <c r="CEL269" s="30"/>
      <c r="CEM269" s="30"/>
      <c r="CEN269" s="30"/>
      <c r="CEO269" s="30"/>
      <c r="CEP269" s="30"/>
      <c r="CEQ269" s="30"/>
      <c r="CER269" s="30"/>
      <c r="CES269" s="30"/>
      <c r="CET269" s="30"/>
      <c r="CEU269" s="30"/>
      <c r="CEV269" s="30"/>
      <c r="CEW269" s="30"/>
      <c r="CEX269" s="30"/>
      <c r="CEY269" s="30"/>
      <c r="CEZ269" s="30"/>
      <c r="CFA269" s="30"/>
      <c r="CFB269" s="30"/>
      <c r="CFC269" s="30"/>
      <c r="CFD269" s="30"/>
      <c r="CFE269" s="30"/>
      <c r="CFF269" s="30"/>
      <c r="CFG269" s="30"/>
      <c r="CFH269" s="30"/>
      <c r="CFI269" s="30"/>
      <c r="CFJ269" s="30"/>
      <c r="CFK269" s="30"/>
      <c r="CFL269" s="30"/>
      <c r="CFM269" s="30"/>
      <c r="CFN269" s="30"/>
      <c r="CFO269" s="30"/>
      <c r="CFP269" s="30"/>
      <c r="CFQ269" s="30"/>
      <c r="CFR269" s="30"/>
      <c r="CFS269" s="30"/>
      <c r="CFT269" s="30"/>
      <c r="CFU269" s="30"/>
      <c r="CFV269" s="30"/>
      <c r="CFW269" s="30"/>
      <c r="CFX269" s="30"/>
      <c r="CFY269" s="30"/>
      <c r="CFZ269" s="30"/>
      <c r="CGA269" s="30"/>
      <c r="CGB269" s="30"/>
      <c r="CGC269" s="30"/>
      <c r="CGD269" s="30"/>
      <c r="CGE269" s="30"/>
      <c r="CGF269" s="30"/>
      <c r="CGG269" s="30"/>
      <c r="CGH269" s="30"/>
      <c r="CGI269" s="30"/>
      <c r="CGJ269" s="30"/>
      <c r="CGK269" s="30"/>
      <c r="CGL269" s="30"/>
      <c r="CGM269" s="30"/>
      <c r="CGN269" s="30"/>
      <c r="CGO269" s="30"/>
      <c r="CGP269" s="30"/>
      <c r="CGQ269" s="30"/>
      <c r="CGR269" s="30"/>
      <c r="CGS269" s="30"/>
      <c r="CGT269" s="30"/>
      <c r="CGU269" s="30"/>
      <c r="CGV269" s="30"/>
      <c r="CGW269" s="30"/>
      <c r="CGX269" s="30"/>
      <c r="CGY269" s="30"/>
      <c r="CGZ269" s="30"/>
      <c r="CHA269" s="30"/>
      <c r="CHB269" s="30"/>
      <c r="CHC269" s="30"/>
      <c r="CHD269" s="30"/>
      <c r="CHE269" s="30"/>
      <c r="CHF269" s="30"/>
      <c r="CHG269" s="30"/>
      <c r="CHH269" s="30"/>
      <c r="CHI269" s="30"/>
      <c r="CHJ269" s="30"/>
      <c r="CHK269" s="30"/>
      <c r="CHL269" s="30"/>
      <c r="CHM269" s="30"/>
      <c r="CHN269" s="30"/>
      <c r="CHO269" s="30"/>
      <c r="CHP269" s="30"/>
      <c r="CHQ269" s="30"/>
      <c r="CHR269" s="30"/>
      <c r="CHS269" s="30"/>
      <c r="CHT269" s="30"/>
      <c r="CHU269" s="30"/>
      <c r="CHV269" s="30"/>
      <c r="CHW269" s="30"/>
      <c r="CHX269" s="30"/>
      <c r="CHY269" s="30"/>
      <c r="CHZ269" s="30"/>
      <c r="CIA269" s="30"/>
      <c r="CIB269" s="30"/>
      <c r="CIC269" s="30"/>
      <c r="CID269" s="30"/>
      <c r="CIE269" s="30"/>
      <c r="CIF269" s="30"/>
      <c r="CIG269" s="30"/>
      <c r="CIH269" s="30"/>
      <c r="CII269" s="30"/>
      <c r="CIJ269" s="30"/>
      <c r="CIK269" s="30"/>
      <c r="CIL269" s="30"/>
      <c r="CIM269" s="30"/>
      <c r="CIN269" s="30"/>
      <c r="CIO269" s="30"/>
      <c r="CIP269" s="30"/>
      <c r="CIQ269" s="30"/>
      <c r="CIR269" s="30"/>
      <c r="CIS269" s="30"/>
      <c r="CIT269" s="30"/>
      <c r="CIU269" s="30"/>
      <c r="CIV269" s="30"/>
      <c r="CIW269" s="30"/>
      <c r="CIX269" s="30"/>
      <c r="CIY269" s="30"/>
      <c r="CIZ269" s="30"/>
      <c r="CJA269" s="30"/>
      <c r="CJB269" s="30"/>
      <c r="CJC269" s="30"/>
      <c r="CJD269" s="30"/>
      <c r="CJE269" s="30"/>
      <c r="CJF269" s="30"/>
      <c r="CJG269" s="30"/>
      <c r="CJH269" s="30"/>
      <c r="CJI269" s="30"/>
      <c r="CJJ269" s="30"/>
      <c r="CJK269" s="30"/>
      <c r="CJL269" s="30"/>
      <c r="CJM269" s="30"/>
      <c r="CJN269" s="30"/>
      <c r="CJO269" s="30"/>
      <c r="CJP269" s="30"/>
      <c r="CJQ269" s="30"/>
      <c r="CJR269" s="30"/>
      <c r="CJS269" s="30"/>
      <c r="CJT269" s="30"/>
      <c r="CJU269" s="30"/>
      <c r="CJV269" s="30"/>
      <c r="CJW269" s="30"/>
      <c r="CJX269" s="30"/>
      <c r="CJY269" s="30"/>
      <c r="CJZ269" s="30"/>
      <c r="CKA269" s="30"/>
      <c r="CKB269" s="30"/>
      <c r="CKC269" s="30"/>
      <c r="CKD269" s="30"/>
      <c r="CKE269" s="30"/>
      <c r="CKF269" s="30"/>
      <c r="CKG269" s="30"/>
      <c r="CKH269" s="30"/>
      <c r="CKI269" s="30"/>
      <c r="CKJ269" s="30"/>
      <c r="CKK269" s="30"/>
      <c r="CKL269" s="30"/>
      <c r="CKM269" s="30"/>
      <c r="CKN269" s="30"/>
      <c r="CKO269" s="30"/>
      <c r="CKP269" s="30"/>
      <c r="CKQ269" s="30"/>
      <c r="CKR269" s="30"/>
      <c r="CKS269" s="30"/>
      <c r="CKT269" s="30"/>
      <c r="CKU269" s="30"/>
      <c r="CKV269" s="30"/>
      <c r="CKW269" s="30"/>
      <c r="CKX269" s="30"/>
      <c r="CKY269" s="30"/>
      <c r="CKZ269" s="30"/>
      <c r="CLA269" s="30"/>
      <c r="CLB269" s="30"/>
      <c r="CLC269" s="30"/>
      <c r="CLD269" s="30"/>
      <c r="CLE269" s="30"/>
      <c r="CLF269" s="30"/>
      <c r="CLG269" s="30"/>
      <c r="CLH269" s="30"/>
      <c r="CLI269" s="30"/>
      <c r="CLJ269" s="30"/>
      <c r="CLK269" s="30"/>
      <c r="CLL269" s="30"/>
      <c r="CLM269" s="30"/>
      <c r="CLN269" s="30"/>
      <c r="CLO269" s="30"/>
      <c r="CLP269" s="30"/>
      <c r="CLQ269" s="30"/>
      <c r="CLR269" s="30"/>
      <c r="CLS269" s="30"/>
      <c r="CLT269" s="30"/>
      <c r="CLU269" s="30"/>
      <c r="CLV269" s="30"/>
      <c r="CLW269" s="30"/>
      <c r="CLX269" s="30"/>
      <c r="CLY269" s="30"/>
      <c r="CLZ269" s="30"/>
      <c r="CMA269" s="30"/>
      <c r="CMB269" s="30"/>
      <c r="CMC269" s="30"/>
      <c r="CMD269" s="30"/>
      <c r="CME269" s="30"/>
      <c r="CMF269" s="30"/>
      <c r="CMG269" s="30"/>
      <c r="CMH269" s="30"/>
      <c r="CMI269" s="30"/>
      <c r="CMJ269" s="30"/>
      <c r="CMK269" s="30"/>
      <c r="CML269" s="30"/>
      <c r="CMM269" s="30"/>
      <c r="CMN269" s="30"/>
      <c r="CMO269" s="30"/>
      <c r="CMP269" s="30"/>
      <c r="CMQ269" s="30"/>
      <c r="CMR269" s="30"/>
      <c r="CMS269" s="30"/>
      <c r="CMT269" s="30"/>
      <c r="CMU269" s="30"/>
      <c r="CMV269" s="30"/>
      <c r="CMW269" s="30"/>
      <c r="CMX269" s="30"/>
      <c r="CMY269" s="30"/>
      <c r="CMZ269" s="30"/>
      <c r="CNA269" s="30"/>
      <c r="CNB269" s="30"/>
      <c r="CNC269" s="30"/>
      <c r="CND269" s="30"/>
      <c r="CNE269" s="30"/>
      <c r="CNF269" s="30"/>
      <c r="CNG269" s="30"/>
      <c r="CNH269" s="30"/>
      <c r="CNI269" s="30"/>
      <c r="CNJ269" s="30"/>
      <c r="CNK269" s="30"/>
      <c r="CNL269" s="30"/>
      <c r="CNM269" s="30"/>
      <c r="CNN269" s="30"/>
      <c r="CNO269" s="30"/>
      <c r="CNP269" s="30"/>
      <c r="CNQ269" s="30"/>
      <c r="CNR269" s="30"/>
      <c r="CNS269" s="30"/>
      <c r="CNT269" s="30"/>
      <c r="CNU269" s="30"/>
      <c r="CNV269" s="30"/>
      <c r="CNW269" s="30"/>
      <c r="CNX269" s="30"/>
      <c r="CNY269" s="30"/>
      <c r="CNZ269" s="30"/>
      <c r="COA269" s="30"/>
      <c r="COB269" s="30"/>
      <c r="COC269" s="30"/>
      <c r="COD269" s="30"/>
      <c r="COE269" s="30"/>
      <c r="COF269" s="30"/>
      <c r="COG269" s="30"/>
      <c r="COH269" s="30"/>
      <c r="COI269" s="30"/>
      <c r="COJ269" s="30"/>
      <c r="COK269" s="30"/>
      <c r="COL269" s="30"/>
      <c r="COM269" s="30"/>
      <c r="CON269" s="30"/>
      <c r="COO269" s="30"/>
      <c r="COP269" s="30"/>
      <c r="COQ269" s="30"/>
      <c r="COR269" s="30"/>
      <c r="COS269" s="30"/>
      <c r="COT269" s="30"/>
      <c r="COU269" s="30"/>
      <c r="COV269" s="30"/>
      <c r="COW269" s="30"/>
      <c r="COX269" s="30"/>
      <c r="COY269" s="30"/>
      <c r="COZ269" s="30"/>
      <c r="CPA269" s="30"/>
      <c r="CPB269" s="30"/>
      <c r="CPC269" s="30"/>
      <c r="CPD269" s="30"/>
      <c r="CPE269" s="30"/>
      <c r="CPF269" s="30"/>
      <c r="CPG269" s="30"/>
      <c r="CPH269" s="30"/>
      <c r="CPI269" s="30"/>
      <c r="CPJ269" s="30"/>
      <c r="CPK269" s="30"/>
      <c r="CPL269" s="30"/>
      <c r="CPM269" s="30"/>
      <c r="CPN269" s="30"/>
      <c r="CPO269" s="30"/>
      <c r="CPP269" s="30"/>
      <c r="CPQ269" s="30"/>
      <c r="CPR269" s="30"/>
      <c r="CPS269" s="30"/>
      <c r="CPT269" s="30"/>
      <c r="CPU269" s="30"/>
      <c r="CPV269" s="30"/>
      <c r="CPW269" s="30"/>
      <c r="CPX269" s="30"/>
      <c r="CPY269" s="30"/>
      <c r="CPZ269" s="30"/>
      <c r="CQA269" s="30"/>
      <c r="CQB269" s="30"/>
      <c r="CQC269" s="30"/>
      <c r="CQD269" s="30"/>
      <c r="CQE269" s="30"/>
      <c r="CQF269" s="30"/>
      <c r="CQG269" s="30"/>
      <c r="CQH269" s="30"/>
      <c r="CQI269" s="30"/>
      <c r="CQJ269" s="30"/>
      <c r="CQK269" s="30"/>
      <c r="CQL269" s="30"/>
      <c r="CQM269" s="30"/>
      <c r="CQN269" s="30"/>
      <c r="CQO269" s="30"/>
      <c r="CQP269" s="30"/>
      <c r="CQQ269" s="30"/>
      <c r="CQR269" s="30"/>
      <c r="CQS269" s="30"/>
      <c r="CQT269" s="30"/>
      <c r="CQU269" s="30"/>
      <c r="CQV269" s="30"/>
      <c r="CQW269" s="30"/>
      <c r="CQX269" s="30"/>
      <c r="CQY269" s="30"/>
      <c r="CQZ269" s="30"/>
      <c r="CRA269" s="30"/>
      <c r="CRB269" s="30"/>
      <c r="CRC269" s="30"/>
      <c r="CRD269" s="30"/>
      <c r="CRE269" s="30"/>
      <c r="CRF269" s="30"/>
      <c r="CRG269" s="30"/>
      <c r="CRH269" s="30"/>
      <c r="CRI269" s="30"/>
      <c r="CRJ269" s="30"/>
      <c r="CRK269" s="30"/>
      <c r="CRL269" s="30"/>
      <c r="CRM269" s="30"/>
      <c r="CRN269" s="30"/>
      <c r="CRO269" s="30"/>
      <c r="CRP269" s="30"/>
      <c r="CRQ269" s="30"/>
      <c r="CRR269" s="30"/>
      <c r="CRS269" s="30"/>
      <c r="CRT269" s="30"/>
      <c r="CRU269" s="30"/>
      <c r="CRV269" s="30"/>
      <c r="CRW269" s="30"/>
      <c r="CRX269" s="30"/>
      <c r="CRY269" s="30"/>
      <c r="CRZ269" s="30"/>
      <c r="CSA269" s="30"/>
      <c r="CSB269" s="30"/>
      <c r="CSC269" s="30"/>
      <c r="CSD269" s="30"/>
      <c r="CSE269" s="30"/>
      <c r="CSF269" s="30"/>
      <c r="CSG269" s="30"/>
      <c r="CSH269" s="30"/>
      <c r="CSI269" s="30"/>
      <c r="CSJ269" s="30"/>
      <c r="CSK269" s="30"/>
      <c r="CSL269" s="30"/>
      <c r="CSM269" s="30"/>
      <c r="CSN269" s="30"/>
      <c r="CSO269" s="30"/>
      <c r="CSP269" s="30"/>
      <c r="CSQ269" s="30"/>
      <c r="CSR269" s="30"/>
      <c r="CSS269" s="30"/>
      <c r="CST269" s="30"/>
      <c r="CSU269" s="30"/>
      <c r="CSV269" s="30"/>
      <c r="CSW269" s="30"/>
      <c r="CSX269" s="30"/>
      <c r="CSY269" s="30"/>
      <c r="CSZ269" s="30"/>
      <c r="CTA269" s="30"/>
      <c r="CTB269" s="30"/>
      <c r="CTC269" s="30"/>
      <c r="CTD269" s="30"/>
      <c r="CTE269" s="30"/>
      <c r="CTF269" s="30"/>
      <c r="CTG269" s="30"/>
      <c r="CTH269" s="30"/>
      <c r="CTI269" s="30"/>
      <c r="CTJ269" s="30"/>
      <c r="CTK269" s="30"/>
      <c r="CTL269" s="30"/>
      <c r="CTM269" s="30"/>
      <c r="CTN269" s="30"/>
      <c r="CTO269" s="30"/>
      <c r="CTP269" s="30"/>
      <c r="CTQ269" s="30"/>
      <c r="CTR269" s="30"/>
      <c r="CTS269" s="30"/>
      <c r="CTT269" s="30"/>
      <c r="CTU269" s="30"/>
      <c r="CTV269" s="30"/>
      <c r="CTW269" s="30"/>
      <c r="CTX269" s="30"/>
      <c r="CTY269" s="30"/>
      <c r="CTZ269" s="30"/>
      <c r="CUA269" s="30"/>
      <c r="CUB269" s="30"/>
      <c r="CUC269" s="30"/>
      <c r="CUD269" s="30"/>
      <c r="CUE269" s="30"/>
      <c r="CUF269" s="30"/>
      <c r="CUG269" s="30"/>
      <c r="CUH269" s="30"/>
      <c r="CUI269" s="30"/>
      <c r="CUJ269" s="30"/>
      <c r="CUK269" s="30"/>
      <c r="CUL269" s="30"/>
      <c r="CUM269" s="30"/>
      <c r="CUN269" s="30"/>
      <c r="CUO269" s="30"/>
      <c r="CUP269" s="30"/>
      <c r="CUQ269" s="30"/>
      <c r="CUR269" s="30"/>
      <c r="CUS269" s="30"/>
      <c r="CUT269" s="30"/>
      <c r="CUU269" s="30"/>
      <c r="CUV269" s="30"/>
      <c r="CUW269" s="30"/>
      <c r="CUX269" s="30"/>
      <c r="CUY269" s="30"/>
      <c r="CUZ269" s="30"/>
      <c r="CVA269" s="30"/>
      <c r="CVB269" s="30"/>
      <c r="CVC269" s="30"/>
      <c r="CVD269" s="30"/>
      <c r="CVE269" s="30"/>
      <c r="CVF269" s="30"/>
      <c r="CVG269" s="30"/>
      <c r="CVH269" s="30"/>
      <c r="CVI269" s="30"/>
      <c r="CVJ269" s="30"/>
      <c r="CVK269" s="30"/>
      <c r="CVL269" s="30"/>
      <c r="CVM269" s="30"/>
      <c r="CVN269" s="30"/>
      <c r="CVO269" s="30"/>
      <c r="CVP269" s="30"/>
      <c r="CVQ269" s="30"/>
      <c r="CVR269" s="30"/>
      <c r="CVS269" s="30"/>
      <c r="CVT269" s="30"/>
      <c r="CVU269" s="30"/>
      <c r="CVV269" s="30"/>
      <c r="CVW269" s="30"/>
      <c r="CVX269" s="30"/>
      <c r="CVY269" s="30"/>
      <c r="CVZ269" s="30"/>
      <c r="CWA269" s="30"/>
      <c r="CWB269" s="30"/>
      <c r="CWC269" s="30"/>
      <c r="CWD269" s="30"/>
      <c r="CWE269" s="30"/>
      <c r="CWF269" s="30"/>
      <c r="CWG269" s="30"/>
      <c r="CWH269" s="30"/>
      <c r="CWI269" s="30"/>
      <c r="CWJ269" s="30"/>
      <c r="CWK269" s="30"/>
      <c r="CWL269" s="30"/>
      <c r="CWM269" s="30"/>
      <c r="CWN269" s="30"/>
      <c r="CWO269" s="30"/>
      <c r="CWP269" s="30"/>
      <c r="CWQ269" s="30"/>
      <c r="CWR269" s="30"/>
      <c r="CWS269" s="30"/>
      <c r="CWT269" s="30"/>
      <c r="CWU269" s="30"/>
      <c r="CWV269" s="30"/>
      <c r="CWW269" s="30"/>
      <c r="CWX269" s="30"/>
      <c r="CWY269" s="30"/>
      <c r="CWZ269" s="30"/>
      <c r="CXA269" s="30"/>
      <c r="CXB269" s="30"/>
      <c r="CXC269" s="30"/>
      <c r="CXD269" s="30"/>
      <c r="CXE269" s="30"/>
      <c r="CXF269" s="30"/>
      <c r="CXG269" s="30"/>
      <c r="CXH269" s="30"/>
      <c r="CXI269" s="30"/>
      <c r="CXJ269" s="30"/>
      <c r="CXK269" s="30"/>
      <c r="CXL269" s="30"/>
      <c r="CXM269" s="30"/>
      <c r="CXN269" s="30"/>
      <c r="CXO269" s="30"/>
      <c r="CXP269" s="30"/>
      <c r="CXQ269" s="30"/>
      <c r="CXR269" s="30"/>
      <c r="CXS269" s="30"/>
      <c r="CXT269" s="30"/>
      <c r="CXU269" s="30"/>
      <c r="CXV269" s="30"/>
      <c r="CXW269" s="30"/>
      <c r="CXX269" s="30"/>
      <c r="CXY269" s="30"/>
      <c r="CXZ269" s="30"/>
      <c r="CYA269" s="30"/>
      <c r="CYB269" s="30"/>
      <c r="CYC269" s="30"/>
      <c r="CYD269" s="30"/>
      <c r="CYE269" s="30"/>
      <c r="CYF269" s="30"/>
      <c r="CYG269" s="30"/>
      <c r="CYH269" s="30"/>
      <c r="CYI269" s="30"/>
      <c r="CYJ269" s="30"/>
      <c r="CYK269" s="30"/>
      <c r="CYL269" s="30"/>
      <c r="CYM269" s="30"/>
      <c r="CYN269" s="30"/>
      <c r="CYO269" s="30"/>
      <c r="CYP269" s="30"/>
      <c r="CYQ269" s="30"/>
      <c r="CYR269" s="30"/>
      <c r="CYS269" s="30"/>
      <c r="CYT269" s="30"/>
      <c r="CYU269" s="30"/>
      <c r="CYV269" s="30"/>
      <c r="CYW269" s="30"/>
      <c r="CYX269" s="30"/>
      <c r="CYY269" s="30"/>
      <c r="CYZ269" s="30"/>
      <c r="CZA269" s="30"/>
      <c r="CZB269" s="30"/>
      <c r="CZC269" s="30"/>
      <c r="CZD269" s="30"/>
      <c r="CZE269" s="30"/>
      <c r="CZF269" s="30"/>
      <c r="CZG269" s="30"/>
      <c r="CZH269" s="30"/>
      <c r="CZI269" s="30"/>
      <c r="CZJ269" s="30"/>
      <c r="CZK269" s="30"/>
      <c r="CZL269" s="30"/>
      <c r="CZM269" s="30"/>
      <c r="CZN269" s="30"/>
      <c r="CZO269" s="30"/>
      <c r="CZP269" s="30"/>
      <c r="CZQ269" s="30"/>
      <c r="CZR269" s="30"/>
      <c r="CZS269" s="30"/>
      <c r="CZT269" s="30"/>
      <c r="CZU269" s="30"/>
      <c r="CZV269" s="30"/>
      <c r="CZW269" s="30"/>
      <c r="CZX269" s="30"/>
      <c r="CZY269" s="30"/>
      <c r="CZZ269" s="30"/>
      <c r="DAA269" s="30"/>
      <c r="DAB269" s="30"/>
      <c r="DAC269" s="30"/>
      <c r="DAD269" s="30"/>
      <c r="DAE269" s="30"/>
      <c r="DAF269" s="30"/>
      <c r="DAG269" s="30"/>
      <c r="DAH269" s="30"/>
      <c r="DAI269" s="30"/>
      <c r="DAJ269" s="30"/>
      <c r="DAK269" s="30"/>
      <c r="DAL269" s="30"/>
      <c r="DAM269" s="30"/>
      <c r="DAN269" s="30"/>
      <c r="DAO269" s="30"/>
      <c r="DAP269" s="30"/>
      <c r="DAQ269" s="30"/>
      <c r="DAR269" s="30"/>
      <c r="DAS269" s="30"/>
      <c r="DAT269" s="30"/>
      <c r="DAU269" s="30"/>
      <c r="DAV269" s="30"/>
      <c r="DAW269" s="30"/>
      <c r="DAX269" s="30"/>
      <c r="DAY269" s="30"/>
      <c r="DAZ269" s="30"/>
      <c r="DBA269" s="30"/>
      <c r="DBB269" s="30"/>
      <c r="DBC269" s="30"/>
      <c r="DBD269" s="30"/>
      <c r="DBE269" s="30"/>
      <c r="DBF269" s="30"/>
      <c r="DBG269" s="30"/>
      <c r="DBH269" s="30"/>
      <c r="DBI269" s="30"/>
      <c r="DBJ269" s="30"/>
      <c r="DBK269" s="30"/>
      <c r="DBL269" s="30"/>
      <c r="DBM269" s="30"/>
      <c r="DBN269" s="30"/>
      <c r="DBO269" s="30"/>
      <c r="DBP269" s="30"/>
      <c r="DBQ269" s="30"/>
      <c r="DBR269" s="30"/>
      <c r="DBS269" s="30"/>
      <c r="DBT269" s="30"/>
      <c r="DBU269" s="30"/>
      <c r="DBV269" s="30"/>
      <c r="DBW269" s="30"/>
      <c r="DBX269" s="30"/>
      <c r="DBY269" s="30"/>
      <c r="DBZ269" s="30"/>
      <c r="DCA269" s="30"/>
      <c r="DCB269" s="30"/>
      <c r="DCC269" s="30"/>
      <c r="DCD269" s="30"/>
      <c r="DCE269" s="30"/>
      <c r="DCF269" s="30"/>
      <c r="DCG269" s="30"/>
      <c r="DCH269" s="30"/>
      <c r="DCI269" s="30"/>
      <c r="DCJ269" s="30"/>
      <c r="DCK269" s="30"/>
      <c r="DCL269" s="30"/>
      <c r="DCM269" s="30"/>
      <c r="DCN269" s="30"/>
      <c r="DCO269" s="30"/>
      <c r="DCP269" s="30"/>
      <c r="DCQ269" s="30"/>
      <c r="DCR269" s="30"/>
      <c r="DCS269" s="30"/>
      <c r="DCT269" s="30"/>
      <c r="DCU269" s="30"/>
      <c r="DCV269" s="30"/>
      <c r="DCW269" s="30"/>
      <c r="DCX269" s="30"/>
      <c r="DCY269" s="30"/>
      <c r="DCZ269" s="30"/>
      <c r="DDA269" s="30"/>
      <c r="DDB269" s="30"/>
      <c r="DDC269" s="30"/>
      <c r="DDD269" s="30"/>
      <c r="DDE269" s="30"/>
      <c r="DDF269" s="30"/>
      <c r="DDG269" s="30"/>
      <c r="DDH269" s="30"/>
      <c r="DDI269" s="30"/>
      <c r="DDJ269" s="30"/>
      <c r="DDK269" s="30"/>
      <c r="DDL269" s="30"/>
      <c r="DDM269" s="30"/>
      <c r="DDN269" s="30"/>
      <c r="DDO269" s="30"/>
      <c r="DDP269" s="30"/>
      <c r="DDQ269" s="30"/>
      <c r="DDR269" s="30"/>
      <c r="DDS269" s="30"/>
      <c r="DDT269" s="30"/>
      <c r="DDU269" s="30"/>
      <c r="DDV269" s="30"/>
      <c r="DDW269" s="30"/>
      <c r="DDX269" s="30"/>
      <c r="DDY269" s="30"/>
      <c r="DDZ269" s="30"/>
      <c r="DEA269" s="30"/>
      <c r="DEB269" s="30"/>
      <c r="DEC269" s="30"/>
      <c r="DED269" s="30"/>
      <c r="DEE269" s="30"/>
      <c r="DEF269" s="30"/>
      <c r="DEG269" s="30"/>
      <c r="DEH269" s="30"/>
      <c r="DEI269" s="30"/>
      <c r="DEJ269" s="30"/>
      <c r="DEK269" s="30"/>
      <c r="DEL269" s="30"/>
      <c r="DEM269" s="30"/>
      <c r="DEN269" s="30"/>
      <c r="DEO269" s="30"/>
      <c r="DEP269" s="30"/>
      <c r="DEQ269" s="30"/>
      <c r="DER269" s="30"/>
      <c r="DES269" s="30"/>
      <c r="DET269" s="30"/>
      <c r="DEU269" s="30"/>
      <c r="DEV269" s="30"/>
      <c r="DEW269" s="30"/>
      <c r="DEX269" s="30"/>
      <c r="DEY269" s="30"/>
      <c r="DEZ269" s="30"/>
      <c r="DFA269" s="30"/>
      <c r="DFB269" s="30"/>
      <c r="DFC269" s="30"/>
      <c r="DFD269" s="30"/>
      <c r="DFE269" s="30"/>
      <c r="DFF269" s="30"/>
      <c r="DFG269" s="30"/>
      <c r="DFH269" s="30"/>
      <c r="DFI269" s="30"/>
      <c r="DFJ269" s="30"/>
      <c r="DFK269" s="30"/>
      <c r="DFL269" s="30"/>
      <c r="DFM269" s="30"/>
      <c r="DFN269" s="30"/>
      <c r="DFO269" s="30"/>
      <c r="DFP269" s="30"/>
      <c r="DFQ269" s="30"/>
      <c r="DFR269" s="30"/>
      <c r="DFS269" s="30"/>
      <c r="DFT269" s="30"/>
      <c r="DFU269" s="30"/>
      <c r="DFV269" s="30"/>
      <c r="DFW269" s="30"/>
      <c r="DFX269" s="30"/>
      <c r="DFY269" s="30"/>
      <c r="DFZ269" s="30"/>
      <c r="DGA269" s="30"/>
      <c r="DGB269" s="30"/>
      <c r="DGC269" s="30"/>
      <c r="DGD269" s="30"/>
      <c r="DGE269" s="30"/>
      <c r="DGF269" s="30"/>
      <c r="DGG269" s="30"/>
      <c r="DGH269" s="30"/>
      <c r="DGI269" s="30"/>
      <c r="DGJ269" s="30"/>
      <c r="DGK269" s="30"/>
      <c r="DGL269" s="30"/>
      <c r="DGM269" s="30"/>
      <c r="DGN269" s="30"/>
      <c r="DGO269" s="30"/>
      <c r="DGP269" s="30"/>
      <c r="DGQ269" s="30"/>
      <c r="DGR269" s="30"/>
      <c r="DGS269" s="30"/>
      <c r="DGT269" s="30"/>
      <c r="DGU269" s="30"/>
      <c r="DGV269" s="30"/>
      <c r="DGW269" s="30"/>
      <c r="DGX269" s="30"/>
      <c r="DGY269" s="30"/>
      <c r="DGZ269" s="30"/>
      <c r="DHA269" s="30"/>
      <c r="DHB269" s="30"/>
      <c r="DHC269" s="30"/>
      <c r="DHD269" s="30"/>
      <c r="DHE269" s="30"/>
      <c r="DHF269" s="30"/>
      <c r="DHG269" s="30"/>
      <c r="DHH269" s="30"/>
      <c r="DHI269" s="30"/>
      <c r="DHJ269" s="30"/>
      <c r="DHK269" s="30"/>
      <c r="DHL269" s="30"/>
      <c r="DHM269" s="30"/>
      <c r="DHN269" s="30"/>
      <c r="DHO269" s="30"/>
      <c r="DHP269" s="30"/>
      <c r="DHQ269" s="30"/>
      <c r="DHR269" s="30"/>
      <c r="DHS269" s="30"/>
      <c r="DHT269" s="30"/>
      <c r="DHU269" s="30"/>
      <c r="DHV269" s="30"/>
      <c r="DHW269" s="30"/>
      <c r="DHX269" s="30"/>
      <c r="DHY269" s="30"/>
      <c r="DHZ269" s="30"/>
      <c r="DIA269" s="30"/>
      <c r="DIB269" s="30"/>
      <c r="DIC269" s="30"/>
      <c r="DID269" s="30"/>
      <c r="DIE269" s="30"/>
      <c r="DIF269" s="30"/>
      <c r="DIG269" s="30"/>
      <c r="DIH269" s="30"/>
      <c r="DII269" s="30"/>
      <c r="DIJ269" s="30"/>
      <c r="DIK269" s="30"/>
      <c r="DIL269" s="30"/>
      <c r="DIM269" s="30"/>
      <c r="DIN269" s="30"/>
      <c r="DIO269" s="30"/>
      <c r="DIP269" s="30"/>
      <c r="DIQ269" s="30"/>
      <c r="DIR269" s="30"/>
      <c r="DIS269" s="30"/>
      <c r="DIT269" s="30"/>
      <c r="DIU269" s="30"/>
      <c r="DIV269" s="30"/>
      <c r="DIW269" s="30"/>
      <c r="DIX269" s="30"/>
      <c r="DIY269" s="30"/>
      <c r="DIZ269" s="30"/>
      <c r="DJA269" s="30"/>
      <c r="DJB269" s="30"/>
      <c r="DJC269" s="30"/>
      <c r="DJD269" s="30"/>
      <c r="DJE269" s="30"/>
      <c r="DJF269" s="30"/>
      <c r="DJG269" s="30"/>
      <c r="DJH269" s="30"/>
      <c r="DJI269" s="30"/>
      <c r="DJJ269" s="30"/>
      <c r="DJK269" s="30"/>
      <c r="DJL269" s="30"/>
      <c r="DJM269" s="30"/>
      <c r="DJN269" s="30"/>
      <c r="DJO269" s="30"/>
      <c r="DJP269" s="30"/>
      <c r="DJQ269" s="30"/>
      <c r="DJR269" s="30"/>
      <c r="DJS269" s="30"/>
      <c r="DJT269" s="30"/>
      <c r="DJU269" s="30"/>
      <c r="DJV269" s="30"/>
      <c r="DJW269" s="30"/>
      <c r="DJX269" s="30"/>
      <c r="DJY269" s="30"/>
      <c r="DJZ269" s="30"/>
      <c r="DKA269" s="30"/>
      <c r="DKB269" s="30"/>
      <c r="DKC269" s="30"/>
      <c r="DKD269" s="30"/>
      <c r="DKE269" s="30"/>
      <c r="DKF269" s="30"/>
      <c r="DKG269" s="30"/>
      <c r="DKH269" s="30"/>
      <c r="DKI269" s="30"/>
      <c r="DKJ269" s="30"/>
      <c r="DKK269" s="30"/>
      <c r="DKL269" s="30"/>
      <c r="DKM269" s="30"/>
      <c r="DKN269" s="30"/>
      <c r="DKO269" s="30"/>
      <c r="DKP269" s="30"/>
      <c r="DKQ269" s="30"/>
      <c r="DKR269" s="30"/>
      <c r="DKS269" s="30"/>
      <c r="DKT269" s="30"/>
      <c r="DKU269" s="30"/>
      <c r="DKV269" s="30"/>
      <c r="DKW269" s="30"/>
      <c r="DKX269" s="30"/>
      <c r="DKY269" s="30"/>
      <c r="DKZ269" s="30"/>
      <c r="DLA269" s="30"/>
      <c r="DLB269" s="30"/>
      <c r="DLC269" s="30"/>
      <c r="DLD269" s="30"/>
      <c r="DLE269" s="30"/>
      <c r="DLF269" s="30"/>
      <c r="DLG269" s="30"/>
      <c r="DLH269" s="30"/>
      <c r="DLI269" s="30"/>
      <c r="DLJ269" s="30"/>
      <c r="DLK269" s="30"/>
      <c r="DLL269" s="30"/>
      <c r="DLM269" s="30"/>
      <c r="DLN269" s="30"/>
      <c r="DLO269" s="30"/>
      <c r="DLP269" s="30"/>
      <c r="DLQ269" s="30"/>
      <c r="DLR269" s="30"/>
      <c r="DLS269" s="30"/>
      <c r="DLT269" s="30"/>
      <c r="DLU269" s="30"/>
      <c r="DLV269" s="30"/>
      <c r="DLW269" s="30"/>
      <c r="DLX269" s="30"/>
      <c r="DLY269" s="30"/>
      <c r="DLZ269" s="30"/>
      <c r="DMA269" s="30"/>
      <c r="DMB269" s="30"/>
      <c r="DMC269" s="30"/>
      <c r="DMD269" s="30"/>
      <c r="DME269" s="30"/>
      <c r="DMF269" s="30"/>
      <c r="DMG269" s="30"/>
      <c r="DMH269" s="30"/>
      <c r="DMI269" s="30"/>
      <c r="DMJ269" s="30"/>
      <c r="DMK269" s="30"/>
      <c r="DML269" s="30"/>
      <c r="DMM269" s="30"/>
      <c r="DMN269" s="30"/>
      <c r="DMO269" s="30"/>
      <c r="DMP269" s="30"/>
      <c r="DMQ269" s="30"/>
      <c r="DMR269" s="30"/>
      <c r="DMS269" s="30"/>
      <c r="DMT269" s="30"/>
      <c r="DMU269" s="30"/>
      <c r="DMV269" s="30"/>
      <c r="DMW269" s="30"/>
      <c r="DMX269" s="30"/>
      <c r="DMY269" s="30"/>
      <c r="DMZ269" s="30"/>
      <c r="DNA269" s="30"/>
      <c r="DNB269" s="30"/>
      <c r="DNC269" s="30"/>
      <c r="DND269" s="30"/>
      <c r="DNE269" s="30"/>
      <c r="DNF269" s="30"/>
      <c r="DNG269" s="30"/>
      <c r="DNH269" s="30"/>
      <c r="DNI269" s="30"/>
      <c r="DNJ269" s="30"/>
      <c r="DNK269" s="30"/>
      <c r="DNL269" s="30"/>
      <c r="DNM269" s="30"/>
      <c r="DNN269" s="30"/>
      <c r="DNO269" s="30"/>
      <c r="DNP269" s="30"/>
      <c r="DNQ269" s="30"/>
      <c r="DNR269" s="30"/>
      <c r="DNS269" s="30"/>
      <c r="DNT269" s="30"/>
      <c r="DNU269" s="30"/>
      <c r="DNV269" s="30"/>
      <c r="DNW269" s="30"/>
      <c r="DNX269" s="30"/>
      <c r="DNY269" s="30"/>
      <c r="DNZ269" s="30"/>
      <c r="DOA269" s="30"/>
      <c r="DOB269" s="30"/>
      <c r="DOC269" s="30"/>
      <c r="DOD269" s="30"/>
      <c r="DOE269" s="30"/>
      <c r="DOF269" s="30"/>
      <c r="DOG269" s="30"/>
      <c r="DOH269" s="30"/>
      <c r="DOI269" s="30"/>
      <c r="DOJ269" s="30"/>
      <c r="DOK269" s="30"/>
      <c r="DOL269" s="30"/>
      <c r="DOM269" s="30"/>
      <c r="DON269" s="30"/>
      <c r="DOO269" s="30"/>
      <c r="DOP269" s="30"/>
      <c r="DOQ269" s="30"/>
      <c r="DOR269" s="30"/>
      <c r="DOS269" s="30"/>
      <c r="DOT269" s="30"/>
      <c r="DOU269" s="30"/>
      <c r="DOV269" s="30"/>
      <c r="DOW269" s="30"/>
      <c r="DOX269" s="30"/>
      <c r="DOY269" s="30"/>
      <c r="DOZ269" s="30"/>
      <c r="DPA269" s="30"/>
      <c r="DPB269" s="30"/>
      <c r="DPC269" s="30"/>
      <c r="DPD269" s="30"/>
      <c r="DPE269" s="30"/>
      <c r="DPF269" s="30"/>
      <c r="DPG269" s="30"/>
      <c r="DPH269" s="30"/>
      <c r="DPI269" s="30"/>
      <c r="DPJ269" s="30"/>
      <c r="DPK269" s="30"/>
      <c r="DPL269" s="30"/>
      <c r="DPM269" s="30"/>
      <c r="DPN269" s="30"/>
      <c r="DPO269" s="30"/>
      <c r="DPP269" s="30"/>
      <c r="DPQ269" s="30"/>
      <c r="DPR269" s="30"/>
      <c r="DPS269" s="30"/>
      <c r="DPT269" s="30"/>
      <c r="DPU269" s="30"/>
      <c r="DPV269" s="30"/>
      <c r="DPW269" s="30"/>
      <c r="DPX269" s="30"/>
      <c r="DPY269" s="30"/>
      <c r="DPZ269" s="30"/>
      <c r="DQA269" s="30"/>
      <c r="DQB269" s="30"/>
      <c r="DQC269" s="30"/>
      <c r="DQD269" s="30"/>
      <c r="DQE269" s="30"/>
      <c r="DQF269" s="30"/>
      <c r="DQG269" s="30"/>
      <c r="DQH269" s="30"/>
      <c r="DQI269" s="30"/>
      <c r="DQJ269" s="30"/>
      <c r="DQK269" s="30"/>
      <c r="DQL269" s="30"/>
      <c r="DQM269" s="30"/>
      <c r="DQN269" s="30"/>
      <c r="DQO269" s="30"/>
      <c r="DQP269" s="30"/>
      <c r="DQQ269" s="30"/>
      <c r="DQR269" s="30"/>
      <c r="DQS269" s="30"/>
      <c r="DQT269" s="30"/>
      <c r="DQU269" s="30"/>
      <c r="DQV269" s="30"/>
      <c r="DQW269" s="30"/>
      <c r="DQX269" s="30"/>
      <c r="DQY269" s="30"/>
      <c r="DQZ269" s="30"/>
      <c r="DRA269" s="30"/>
      <c r="DRB269" s="30"/>
      <c r="DRC269" s="30"/>
      <c r="DRD269" s="30"/>
      <c r="DRE269" s="30"/>
      <c r="DRF269" s="30"/>
      <c r="DRG269" s="30"/>
      <c r="DRH269" s="30"/>
      <c r="DRI269" s="30"/>
      <c r="DRJ269" s="30"/>
      <c r="DRK269" s="30"/>
      <c r="DRL269" s="30"/>
      <c r="DRM269" s="30"/>
      <c r="DRN269" s="30"/>
      <c r="DRO269" s="30"/>
      <c r="DRP269" s="30"/>
      <c r="DRQ269" s="30"/>
      <c r="DRR269" s="30"/>
      <c r="DRS269" s="30"/>
      <c r="DRT269" s="30"/>
      <c r="DRU269" s="30"/>
      <c r="DRV269" s="30"/>
      <c r="DRW269" s="30"/>
      <c r="DRX269" s="30"/>
      <c r="DRY269" s="30"/>
      <c r="DRZ269" s="30"/>
      <c r="DSA269" s="30"/>
      <c r="DSB269" s="30"/>
      <c r="DSC269" s="30"/>
      <c r="DSD269" s="30"/>
      <c r="DSE269" s="30"/>
      <c r="DSF269" s="30"/>
      <c r="DSG269" s="30"/>
      <c r="DSH269" s="30"/>
      <c r="DSI269" s="30"/>
      <c r="DSJ269" s="30"/>
      <c r="DSK269" s="30"/>
      <c r="DSL269" s="30"/>
      <c r="DSM269" s="30"/>
      <c r="DSN269" s="30"/>
      <c r="DSO269" s="30"/>
      <c r="DSP269" s="30"/>
      <c r="DSQ269" s="30"/>
      <c r="DSR269" s="30"/>
      <c r="DSS269" s="30"/>
      <c r="DST269" s="30"/>
      <c r="DSU269" s="30"/>
      <c r="DSV269" s="30"/>
      <c r="DSW269" s="30"/>
      <c r="DSX269" s="30"/>
      <c r="DSY269" s="30"/>
      <c r="DSZ269" s="30"/>
      <c r="DTA269" s="30"/>
      <c r="DTB269" s="30"/>
      <c r="DTC269" s="30"/>
      <c r="DTD269" s="30"/>
      <c r="DTE269" s="30"/>
      <c r="DTF269" s="30"/>
      <c r="DTG269" s="30"/>
      <c r="DTH269" s="30"/>
      <c r="DTI269" s="30"/>
      <c r="DTJ269" s="30"/>
      <c r="DTK269" s="30"/>
      <c r="DTL269" s="30"/>
      <c r="DTM269" s="30"/>
      <c r="DTN269" s="30"/>
      <c r="DTO269" s="30"/>
      <c r="DTP269" s="30"/>
      <c r="DTQ269" s="30"/>
      <c r="DTR269" s="30"/>
      <c r="DTS269" s="30"/>
      <c r="DTT269" s="30"/>
      <c r="DTU269" s="30"/>
      <c r="DTV269" s="30"/>
      <c r="DTW269" s="30"/>
      <c r="DTX269" s="30"/>
      <c r="DTY269" s="30"/>
      <c r="DTZ269" s="30"/>
      <c r="DUA269" s="30"/>
      <c r="DUB269" s="30"/>
      <c r="DUC269" s="30"/>
      <c r="DUD269" s="30"/>
      <c r="DUE269" s="30"/>
      <c r="DUF269" s="30"/>
      <c r="DUG269" s="30"/>
      <c r="DUH269" s="30"/>
      <c r="DUI269" s="30"/>
      <c r="DUJ269" s="30"/>
      <c r="DUK269" s="30"/>
      <c r="DUL269" s="30"/>
      <c r="DUM269" s="30"/>
      <c r="DUN269" s="30"/>
      <c r="DUO269" s="30"/>
      <c r="DUP269" s="30"/>
      <c r="DUQ269" s="30"/>
      <c r="DUR269" s="30"/>
      <c r="DUS269" s="30"/>
      <c r="DUT269" s="30"/>
      <c r="DUU269" s="30"/>
      <c r="DUV269" s="30"/>
      <c r="DUW269" s="30"/>
      <c r="DUX269" s="30"/>
      <c r="DUY269" s="30"/>
      <c r="DUZ269" s="30"/>
      <c r="DVA269" s="30"/>
      <c r="DVB269" s="30"/>
      <c r="DVC269" s="30"/>
      <c r="DVD269" s="30"/>
      <c r="DVE269" s="30"/>
      <c r="DVF269" s="30"/>
      <c r="DVG269" s="30"/>
      <c r="DVH269" s="30"/>
      <c r="DVI269" s="30"/>
      <c r="DVJ269" s="30"/>
      <c r="DVK269" s="30"/>
      <c r="DVL269" s="30"/>
      <c r="DVM269" s="30"/>
      <c r="DVN269" s="30"/>
      <c r="DVO269" s="30"/>
      <c r="DVP269" s="30"/>
      <c r="DVQ269" s="30"/>
      <c r="DVR269" s="30"/>
      <c r="DVS269" s="30"/>
      <c r="DVT269" s="30"/>
      <c r="DVU269" s="30"/>
      <c r="DVV269" s="30"/>
      <c r="DVW269" s="30"/>
      <c r="DVX269" s="30"/>
      <c r="DVY269" s="30"/>
      <c r="DVZ269" s="30"/>
      <c r="DWA269" s="30"/>
      <c r="DWB269" s="30"/>
      <c r="DWC269" s="30"/>
      <c r="DWD269" s="30"/>
      <c r="DWE269" s="30"/>
      <c r="DWF269" s="30"/>
      <c r="DWG269" s="30"/>
      <c r="DWH269" s="30"/>
      <c r="DWI269" s="30"/>
      <c r="DWJ269" s="30"/>
      <c r="DWK269" s="30"/>
      <c r="DWL269" s="30"/>
      <c r="DWM269" s="30"/>
      <c r="DWN269" s="30"/>
      <c r="DWO269" s="30"/>
      <c r="DWP269" s="30"/>
      <c r="DWQ269" s="30"/>
      <c r="DWR269" s="30"/>
      <c r="DWS269" s="30"/>
      <c r="DWT269" s="30"/>
      <c r="DWU269" s="30"/>
      <c r="DWV269" s="30"/>
      <c r="DWW269" s="30"/>
      <c r="DWX269" s="30"/>
      <c r="DWY269" s="30"/>
      <c r="DWZ269" s="30"/>
      <c r="DXA269" s="30"/>
      <c r="DXB269" s="30"/>
      <c r="DXC269" s="30"/>
      <c r="DXD269" s="30"/>
      <c r="DXE269" s="30"/>
      <c r="DXF269" s="30"/>
      <c r="DXG269" s="30"/>
      <c r="DXH269" s="30"/>
      <c r="DXI269" s="30"/>
      <c r="DXJ269" s="30"/>
      <c r="DXK269" s="30"/>
      <c r="DXL269" s="30"/>
      <c r="DXM269" s="30"/>
      <c r="DXN269" s="30"/>
      <c r="DXO269" s="30"/>
      <c r="DXP269" s="30"/>
      <c r="DXQ269" s="30"/>
      <c r="DXR269" s="30"/>
      <c r="DXS269" s="30"/>
      <c r="DXT269" s="30"/>
      <c r="DXU269" s="30"/>
      <c r="DXV269" s="30"/>
      <c r="DXW269" s="30"/>
      <c r="DXX269" s="30"/>
      <c r="DXY269" s="30"/>
      <c r="DXZ269" s="30"/>
      <c r="DYA269" s="30"/>
      <c r="DYB269" s="30"/>
      <c r="DYC269" s="30"/>
      <c r="DYD269" s="30"/>
      <c r="DYE269" s="30"/>
      <c r="DYF269" s="30"/>
      <c r="DYG269" s="30"/>
      <c r="DYH269" s="30"/>
      <c r="DYI269" s="30"/>
      <c r="DYJ269" s="30"/>
      <c r="DYK269" s="30"/>
      <c r="DYL269" s="30"/>
      <c r="DYM269" s="30"/>
      <c r="DYN269" s="30"/>
      <c r="DYO269" s="30"/>
      <c r="DYP269" s="30"/>
      <c r="DYQ269" s="30"/>
      <c r="DYR269" s="30"/>
      <c r="DYS269" s="30"/>
      <c r="DYT269" s="30"/>
      <c r="DYU269" s="30"/>
      <c r="DYV269" s="30"/>
      <c r="DYW269" s="30"/>
      <c r="DYX269" s="30"/>
      <c r="DYY269" s="30"/>
      <c r="DYZ269" s="30"/>
      <c r="DZA269" s="30"/>
      <c r="DZB269" s="30"/>
      <c r="DZC269" s="30"/>
      <c r="DZD269" s="30"/>
      <c r="DZE269" s="30"/>
      <c r="DZF269" s="30"/>
      <c r="DZG269" s="30"/>
      <c r="DZH269" s="30"/>
      <c r="DZI269" s="30"/>
      <c r="DZJ269" s="30"/>
      <c r="DZK269" s="30"/>
      <c r="DZL269" s="30"/>
      <c r="DZM269" s="30"/>
      <c r="DZN269" s="30"/>
      <c r="DZO269" s="30"/>
      <c r="DZP269" s="30"/>
      <c r="DZQ269" s="30"/>
      <c r="DZR269" s="30"/>
      <c r="DZS269" s="30"/>
      <c r="DZT269" s="30"/>
      <c r="DZU269" s="30"/>
      <c r="DZV269" s="30"/>
      <c r="DZW269" s="30"/>
      <c r="DZX269" s="30"/>
      <c r="DZY269" s="30"/>
      <c r="DZZ269" s="30"/>
      <c r="EAA269" s="30"/>
      <c r="EAB269" s="30"/>
      <c r="EAC269" s="30"/>
      <c r="EAD269" s="30"/>
      <c r="EAE269" s="30"/>
      <c r="EAF269" s="30"/>
      <c r="EAG269" s="30"/>
      <c r="EAH269" s="30"/>
      <c r="EAI269" s="30"/>
      <c r="EAJ269" s="30"/>
      <c r="EAK269" s="30"/>
      <c r="EAL269" s="30"/>
      <c r="EAM269" s="30"/>
      <c r="EAN269" s="30"/>
      <c r="EAO269" s="30"/>
      <c r="EAP269" s="30"/>
      <c r="EAQ269" s="30"/>
      <c r="EAR269" s="30"/>
      <c r="EAS269" s="30"/>
      <c r="EAT269" s="30"/>
      <c r="EAU269" s="30"/>
      <c r="EAV269" s="30"/>
      <c r="EAW269" s="30"/>
      <c r="EAX269" s="30"/>
      <c r="EAY269" s="30"/>
      <c r="EAZ269" s="30"/>
      <c r="EBA269" s="30"/>
      <c r="EBB269" s="30"/>
      <c r="EBC269" s="30"/>
      <c r="EBD269" s="30"/>
      <c r="EBE269" s="30"/>
      <c r="EBF269" s="30"/>
      <c r="EBG269" s="30"/>
      <c r="EBH269" s="30"/>
      <c r="EBI269" s="30"/>
      <c r="EBJ269" s="30"/>
      <c r="EBK269" s="30"/>
      <c r="EBL269" s="30"/>
      <c r="EBM269" s="30"/>
      <c r="EBN269" s="30"/>
      <c r="EBO269" s="30"/>
      <c r="EBP269" s="30"/>
      <c r="EBQ269" s="30"/>
      <c r="EBR269" s="30"/>
      <c r="EBS269" s="30"/>
      <c r="EBT269" s="30"/>
      <c r="EBU269" s="30"/>
      <c r="EBV269" s="30"/>
      <c r="EBW269" s="30"/>
      <c r="EBX269" s="30"/>
      <c r="EBY269" s="30"/>
      <c r="EBZ269" s="30"/>
      <c r="ECA269" s="30"/>
      <c r="ECB269" s="30"/>
      <c r="ECC269" s="30"/>
      <c r="ECD269" s="30"/>
      <c r="ECE269" s="30"/>
      <c r="ECF269" s="30"/>
      <c r="ECG269" s="30"/>
      <c r="ECH269" s="30"/>
      <c r="ECI269" s="30"/>
      <c r="ECJ269" s="30"/>
      <c r="ECK269" s="30"/>
      <c r="ECL269" s="30"/>
      <c r="ECM269" s="30"/>
      <c r="ECN269" s="30"/>
      <c r="ECO269" s="30"/>
      <c r="ECP269" s="30"/>
      <c r="ECQ269" s="30"/>
      <c r="ECR269" s="30"/>
      <c r="ECS269" s="30"/>
      <c r="ECT269" s="30"/>
      <c r="ECU269" s="30"/>
      <c r="ECV269" s="30"/>
      <c r="ECW269" s="30"/>
      <c r="ECX269" s="30"/>
      <c r="ECY269" s="30"/>
      <c r="ECZ269" s="30"/>
      <c r="EDA269" s="30"/>
      <c r="EDB269" s="30"/>
      <c r="EDC269" s="30"/>
      <c r="EDD269" s="30"/>
      <c r="EDE269" s="30"/>
      <c r="EDF269" s="30"/>
      <c r="EDG269" s="30"/>
      <c r="EDH269" s="30"/>
      <c r="EDI269" s="30"/>
      <c r="EDJ269" s="30"/>
      <c r="EDK269" s="30"/>
      <c r="EDL269" s="30"/>
      <c r="EDM269" s="30"/>
      <c r="EDN269" s="30"/>
      <c r="EDO269" s="30"/>
      <c r="EDP269" s="30"/>
      <c r="EDQ269" s="30"/>
      <c r="EDR269" s="30"/>
      <c r="EDS269" s="30"/>
      <c r="EDT269" s="30"/>
      <c r="EDU269" s="30"/>
      <c r="EDV269" s="30"/>
      <c r="EDW269" s="30"/>
      <c r="EDX269" s="30"/>
      <c r="EDY269" s="30"/>
      <c r="EDZ269" s="30"/>
      <c r="EEA269" s="30"/>
      <c r="EEB269" s="30"/>
      <c r="EEC269" s="30"/>
      <c r="EED269" s="30"/>
      <c r="EEE269" s="30"/>
      <c r="EEF269" s="30"/>
      <c r="EEG269" s="30"/>
      <c r="EEH269" s="30"/>
      <c r="EEI269" s="30"/>
      <c r="EEJ269" s="30"/>
      <c r="EEK269" s="30"/>
      <c r="EEL269" s="30"/>
      <c r="EEM269" s="30"/>
      <c r="EEN269" s="30"/>
      <c r="EEO269" s="30"/>
      <c r="EEP269" s="30"/>
      <c r="EEQ269" s="30"/>
      <c r="EER269" s="30"/>
      <c r="EES269" s="30"/>
      <c r="EET269" s="30"/>
      <c r="EEU269" s="30"/>
      <c r="EEV269" s="30"/>
      <c r="EEW269" s="30"/>
      <c r="EEX269" s="30"/>
      <c r="EEY269" s="30"/>
      <c r="EEZ269" s="30"/>
      <c r="EFA269" s="30"/>
      <c r="EFB269" s="30"/>
      <c r="EFC269" s="30"/>
      <c r="EFD269" s="30"/>
      <c r="EFE269" s="30"/>
      <c r="EFF269" s="30"/>
      <c r="EFG269" s="30"/>
      <c r="EFH269" s="30"/>
      <c r="EFI269" s="30"/>
      <c r="EFJ269" s="30"/>
      <c r="EFK269" s="30"/>
      <c r="EFL269" s="30"/>
      <c r="EFM269" s="30"/>
      <c r="EFN269" s="30"/>
      <c r="EFO269" s="30"/>
      <c r="EFP269" s="30"/>
      <c r="EFQ269" s="30"/>
      <c r="EFR269" s="30"/>
      <c r="EFS269" s="30"/>
      <c r="EFT269" s="30"/>
      <c r="EFU269" s="30"/>
      <c r="EFV269" s="30"/>
      <c r="EFW269" s="30"/>
      <c r="EFX269" s="30"/>
      <c r="EFY269" s="30"/>
      <c r="EFZ269" s="30"/>
      <c r="EGA269" s="30"/>
      <c r="EGB269" s="30"/>
      <c r="EGC269" s="30"/>
      <c r="EGD269" s="30"/>
      <c r="EGE269" s="30"/>
      <c r="EGF269" s="30"/>
      <c r="EGG269" s="30"/>
      <c r="EGH269" s="30"/>
      <c r="EGI269" s="30"/>
      <c r="EGJ269" s="30"/>
      <c r="EGK269" s="30"/>
      <c r="EGL269" s="30"/>
      <c r="EGM269" s="30"/>
      <c r="EGN269" s="30"/>
      <c r="EGO269" s="30"/>
      <c r="EGP269" s="30"/>
      <c r="EGQ269" s="30"/>
      <c r="EGR269" s="30"/>
      <c r="EGS269" s="30"/>
      <c r="EGT269" s="30"/>
      <c r="EGU269" s="30"/>
      <c r="EGV269" s="30"/>
      <c r="EGW269" s="30"/>
      <c r="EGX269" s="30"/>
      <c r="EGY269" s="30"/>
      <c r="EGZ269" s="30"/>
      <c r="EHA269" s="30"/>
      <c r="EHB269" s="30"/>
      <c r="EHC269" s="30"/>
      <c r="EHD269" s="30"/>
      <c r="EHE269" s="30"/>
      <c r="EHF269" s="30"/>
      <c r="EHG269" s="30"/>
      <c r="EHH269" s="30"/>
      <c r="EHI269" s="30"/>
      <c r="EHJ269" s="30"/>
      <c r="EHK269" s="30"/>
      <c r="EHL269" s="30"/>
      <c r="EHM269" s="30"/>
      <c r="EHN269" s="30"/>
      <c r="EHO269" s="30"/>
      <c r="EHP269" s="30"/>
      <c r="EHQ269" s="30"/>
      <c r="EHR269" s="30"/>
      <c r="EHS269" s="30"/>
      <c r="EHT269" s="30"/>
      <c r="EHU269" s="30"/>
      <c r="EHV269" s="30"/>
      <c r="EHW269" s="30"/>
      <c r="EHX269" s="30"/>
      <c r="EHY269" s="30"/>
      <c r="EHZ269" s="30"/>
      <c r="EIA269" s="30"/>
      <c r="EIB269" s="30"/>
      <c r="EIC269" s="30"/>
      <c r="EID269" s="30"/>
      <c r="EIE269" s="30"/>
      <c r="EIF269" s="30"/>
      <c r="EIG269" s="30"/>
      <c r="EIH269" s="30"/>
      <c r="EII269" s="30"/>
      <c r="EIJ269" s="30"/>
      <c r="EIK269" s="30"/>
      <c r="EIL269" s="30"/>
      <c r="EIM269" s="30"/>
      <c r="EIN269" s="30"/>
      <c r="EIO269" s="30"/>
      <c r="EIP269" s="30"/>
      <c r="EIQ269" s="30"/>
      <c r="EIR269" s="30"/>
      <c r="EIS269" s="30"/>
      <c r="EIT269" s="30"/>
      <c r="EIU269" s="30"/>
      <c r="EIV269" s="30"/>
      <c r="EIW269" s="30"/>
      <c r="EIX269" s="30"/>
      <c r="EIY269" s="30"/>
      <c r="EIZ269" s="30"/>
      <c r="EJA269" s="30"/>
      <c r="EJB269" s="30"/>
      <c r="EJC269" s="30"/>
      <c r="EJD269" s="30"/>
      <c r="EJE269" s="30"/>
      <c r="EJF269" s="30"/>
      <c r="EJG269" s="30"/>
      <c r="EJH269" s="30"/>
      <c r="EJI269" s="30"/>
      <c r="EJJ269" s="30"/>
      <c r="EJK269" s="30"/>
      <c r="EJL269" s="30"/>
      <c r="EJM269" s="30"/>
      <c r="EJN269" s="30"/>
      <c r="EJO269" s="30"/>
      <c r="EJP269" s="30"/>
      <c r="EJQ269" s="30"/>
      <c r="EJR269" s="30"/>
      <c r="EJS269" s="30"/>
      <c r="EJT269" s="30"/>
      <c r="EJU269" s="30"/>
      <c r="EJV269" s="30"/>
      <c r="EJW269" s="30"/>
      <c r="EJX269" s="30"/>
      <c r="EJY269" s="30"/>
      <c r="EJZ269" s="30"/>
      <c r="EKA269" s="30"/>
      <c r="EKB269" s="30"/>
      <c r="EKC269" s="30"/>
      <c r="EKD269" s="30"/>
      <c r="EKE269" s="30"/>
      <c r="EKF269" s="30"/>
      <c r="EKG269" s="30"/>
      <c r="EKH269" s="30"/>
      <c r="EKI269" s="30"/>
      <c r="EKJ269" s="30"/>
      <c r="EKK269" s="30"/>
      <c r="EKL269" s="30"/>
      <c r="EKM269" s="30"/>
      <c r="EKN269" s="30"/>
      <c r="EKO269" s="30"/>
      <c r="EKP269" s="30"/>
      <c r="EKQ269" s="30"/>
      <c r="EKR269" s="30"/>
      <c r="EKS269" s="30"/>
      <c r="EKT269" s="30"/>
      <c r="EKU269" s="30"/>
      <c r="EKV269" s="30"/>
      <c r="EKW269" s="30"/>
      <c r="EKX269" s="30"/>
      <c r="EKY269" s="30"/>
      <c r="EKZ269" s="30"/>
      <c r="ELA269" s="30"/>
      <c r="ELB269" s="30"/>
      <c r="ELC269" s="30"/>
      <c r="ELD269" s="30"/>
      <c r="ELE269" s="30"/>
      <c r="ELF269" s="30"/>
      <c r="ELG269" s="30"/>
      <c r="ELH269" s="30"/>
      <c r="ELI269" s="30"/>
      <c r="ELJ269" s="30"/>
      <c r="ELK269" s="30"/>
      <c r="ELL269" s="30"/>
      <c r="ELM269" s="30"/>
      <c r="ELN269" s="30"/>
      <c r="ELO269" s="30"/>
      <c r="ELP269" s="30"/>
      <c r="ELQ269" s="30"/>
      <c r="ELR269" s="30"/>
      <c r="ELS269" s="30"/>
      <c r="ELT269" s="30"/>
      <c r="ELU269" s="30"/>
      <c r="ELV269" s="30"/>
      <c r="ELW269" s="30"/>
      <c r="ELX269" s="30"/>
      <c r="ELY269" s="30"/>
      <c r="ELZ269" s="30"/>
      <c r="EMA269" s="30"/>
      <c r="EMB269" s="30"/>
      <c r="EMC269" s="30"/>
      <c r="EMD269" s="30"/>
      <c r="EME269" s="30"/>
      <c r="EMF269" s="30"/>
      <c r="EMG269" s="30"/>
      <c r="EMH269" s="30"/>
      <c r="EMI269" s="30"/>
      <c r="EMJ269" s="30"/>
      <c r="EMK269" s="30"/>
      <c r="EML269" s="30"/>
      <c r="EMM269" s="30"/>
      <c r="EMN269" s="30"/>
      <c r="EMO269" s="30"/>
      <c r="EMP269" s="30"/>
      <c r="EMQ269" s="30"/>
      <c r="EMR269" s="30"/>
      <c r="EMS269" s="30"/>
      <c r="EMT269" s="30"/>
      <c r="EMU269" s="30"/>
      <c r="EMV269" s="30"/>
      <c r="EMW269" s="30"/>
      <c r="EMX269" s="30"/>
      <c r="EMY269" s="30"/>
      <c r="EMZ269" s="30"/>
      <c r="ENA269" s="30"/>
      <c r="ENB269" s="30"/>
      <c r="ENC269" s="30"/>
      <c r="END269" s="30"/>
      <c r="ENE269" s="30"/>
      <c r="ENF269" s="30"/>
      <c r="ENG269" s="30"/>
      <c r="ENH269" s="30"/>
      <c r="ENI269" s="30"/>
      <c r="ENJ269" s="30"/>
      <c r="ENK269" s="30"/>
      <c r="ENL269" s="30"/>
      <c r="ENM269" s="30"/>
      <c r="ENN269" s="30"/>
      <c r="ENO269" s="30"/>
      <c r="ENP269" s="30"/>
      <c r="ENQ269" s="30"/>
      <c r="ENR269" s="30"/>
      <c r="ENS269" s="30"/>
      <c r="ENT269" s="30"/>
      <c r="ENU269" s="30"/>
      <c r="ENV269" s="30"/>
      <c r="ENW269" s="30"/>
      <c r="ENX269" s="30"/>
      <c r="ENY269" s="30"/>
      <c r="ENZ269" s="30"/>
      <c r="EOA269" s="30"/>
      <c r="EOB269" s="30"/>
      <c r="EOC269" s="30"/>
      <c r="EOD269" s="30"/>
      <c r="EOE269" s="30"/>
      <c r="EOF269" s="30"/>
      <c r="EOG269" s="30"/>
      <c r="EOH269" s="30"/>
      <c r="EOI269" s="30"/>
      <c r="EOJ269" s="30"/>
      <c r="EOK269" s="30"/>
      <c r="EOL269" s="30"/>
      <c r="EOM269" s="30"/>
      <c r="EON269" s="30"/>
      <c r="EOO269" s="30"/>
      <c r="EOP269" s="30"/>
      <c r="EOQ269" s="30"/>
      <c r="EOR269" s="30"/>
      <c r="EOS269" s="30"/>
      <c r="EOT269" s="30"/>
      <c r="EOU269" s="30"/>
      <c r="EOV269" s="30"/>
      <c r="EOW269" s="30"/>
      <c r="EOX269" s="30"/>
      <c r="EOY269" s="30"/>
      <c r="EOZ269" s="30"/>
      <c r="EPA269" s="30"/>
      <c r="EPB269" s="30"/>
      <c r="EPC269" s="30"/>
      <c r="EPD269" s="30"/>
      <c r="EPE269" s="30"/>
      <c r="EPF269" s="30"/>
      <c r="EPG269" s="30"/>
      <c r="EPH269" s="30"/>
      <c r="EPI269" s="30"/>
      <c r="EPJ269" s="30"/>
      <c r="EPK269" s="30"/>
      <c r="EPL269" s="30"/>
      <c r="EPM269" s="30"/>
      <c r="EPN269" s="30"/>
      <c r="EPO269" s="30"/>
      <c r="EPP269" s="30"/>
      <c r="EPQ269" s="30"/>
      <c r="EPR269" s="30"/>
      <c r="EPS269" s="30"/>
      <c r="EPT269" s="30"/>
      <c r="EPU269" s="30"/>
      <c r="EPV269" s="30"/>
      <c r="EPW269" s="30"/>
      <c r="EPX269" s="30"/>
      <c r="EPY269" s="30"/>
      <c r="EPZ269" s="30"/>
      <c r="EQA269" s="30"/>
      <c r="EQB269" s="30"/>
      <c r="EQC269" s="30"/>
      <c r="EQD269" s="30"/>
      <c r="EQE269" s="30"/>
      <c r="EQF269" s="30"/>
      <c r="EQG269" s="30"/>
      <c r="EQH269" s="30"/>
      <c r="EQI269" s="30"/>
      <c r="EQJ269" s="30"/>
      <c r="EQK269" s="30"/>
      <c r="EQL269" s="30"/>
      <c r="EQM269" s="30"/>
      <c r="EQN269" s="30"/>
      <c r="EQO269" s="30"/>
      <c r="EQP269" s="30"/>
      <c r="EQQ269" s="30"/>
      <c r="EQR269" s="30"/>
      <c r="EQS269" s="30"/>
      <c r="EQT269" s="30"/>
      <c r="EQU269" s="30"/>
      <c r="EQV269" s="30"/>
      <c r="EQW269" s="30"/>
      <c r="EQX269" s="30"/>
      <c r="EQY269" s="30"/>
      <c r="EQZ269" s="30"/>
      <c r="ERA269" s="30"/>
      <c r="ERB269" s="30"/>
      <c r="ERC269" s="30"/>
      <c r="ERD269" s="30"/>
      <c r="ERE269" s="30"/>
      <c r="ERF269" s="30"/>
      <c r="ERG269" s="30"/>
      <c r="ERH269" s="30"/>
      <c r="ERI269" s="30"/>
      <c r="ERJ269" s="30"/>
      <c r="ERK269" s="30"/>
      <c r="ERL269" s="30"/>
      <c r="ERM269" s="30"/>
      <c r="ERN269" s="30"/>
      <c r="ERO269" s="30"/>
      <c r="ERP269" s="30"/>
      <c r="ERQ269" s="30"/>
      <c r="ERR269" s="30"/>
      <c r="ERS269" s="30"/>
      <c r="ERT269" s="30"/>
      <c r="ERU269" s="30"/>
      <c r="ERV269" s="30"/>
      <c r="ERW269" s="30"/>
      <c r="ERX269" s="30"/>
      <c r="ERY269" s="30"/>
      <c r="ERZ269" s="30"/>
      <c r="ESA269" s="30"/>
      <c r="ESB269" s="30"/>
      <c r="ESC269" s="30"/>
      <c r="ESD269" s="30"/>
      <c r="ESE269" s="30"/>
      <c r="ESF269" s="30"/>
      <c r="ESG269" s="30"/>
      <c r="ESH269" s="30"/>
      <c r="ESI269" s="30"/>
      <c r="ESJ269" s="30"/>
      <c r="ESK269" s="30"/>
      <c r="ESL269" s="30"/>
      <c r="ESM269" s="30"/>
      <c r="ESN269" s="30"/>
      <c r="ESO269" s="30"/>
      <c r="ESP269" s="30"/>
      <c r="ESQ269" s="30"/>
      <c r="ESR269" s="30"/>
      <c r="ESS269" s="30"/>
      <c r="EST269" s="30"/>
      <c r="ESU269" s="30"/>
      <c r="ESV269" s="30"/>
      <c r="ESW269" s="30"/>
      <c r="ESX269" s="30"/>
      <c r="ESY269" s="30"/>
      <c r="ESZ269" s="30"/>
      <c r="ETA269" s="30"/>
      <c r="ETB269" s="30"/>
      <c r="ETC269" s="30"/>
      <c r="ETD269" s="30"/>
      <c r="ETE269" s="30"/>
      <c r="ETF269" s="30"/>
      <c r="ETG269" s="30"/>
      <c r="ETH269" s="30"/>
      <c r="ETI269" s="30"/>
      <c r="ETJ269" s="30"/>
      <c r="ETK269" s="30"/>
      <c r="ETL269" s="30"/>
      <c r="ETM269" s="30"/>
      <c r="ETN269" s="30"/>
      <c r="ETO269" s="30"/>
      <c r="ETP269" s="30"/>
      <c r="ETQ269" s="30"/>
      <c r="ETR269" s="30"/>
      <c r="ETS269" s="30"/>
      <c r="ETT269" s="30"/>
      <c r="ETU269" s="30"/>
      <c r="ETV269" s="30"/>
      <c r="ETW269" s="30"/>
      <c r="ETX269" s="30"/>
      <c r="ETY269" s="30"/>
      <c r="ETZ269" s="30"/>
      <c r="EUA269" s="30"/>
      <c r="EUB269" s="30"/>
      <c r="EUC269" s="30"/>
      <c r="EUD269" s="30"/>
      <c r="EUE269" s="30"/>
      <c r="EUF269" s="30"/>
      <c r="EUG269" s="30"/>
      <c r="EUH269" s="30"/>
      <c r="EUI269" s="30"/>
      <c r="EUJ269" s="30"/>
      <c r="EUK269" s="30"/>
      <c r="EUL269" s="30"/>
      <c r="EUM269" s="30"/>
      <c r="EUN269" s="30"/>
      <c r="EUO269" s="30"/>
      <c r="EUP269" s="30"/>
      <c r="EUQ269" s="30"/>
      <c r="EUR269" s="30"/>
      <c r="EUS269" s="30"/>
      <c r="EUT269" s="30"/>
      <c r="EUU269" s="30"/>
      <c r="EUV269" s="30"/>
      <c r="EUW269" s="30"/>
      <c r="EUX269" s="30"/>
      <c r="EUY269" s="30"/>
      <c r="EUZ269" s="30"/>
      <c r="EVA269" s="30"/>
      <c r="EVB269" s="30"/>
      <c r="EVC269" s="30"/>
      <c r="EVD269" s="30"/>
      <c r="EVE269" s="30"/>
      <c r="EVF269" s="30"/>
      <c r="EVG269" s="30"/>
      <c r="EVH269" s="30"/>
      <c r="EVI269" s="30"/>
      <c r="EVJ269" s="30"/>
      <c r="EVK269" s="30"/>
      <c r="EVL269" s="30"/>
      <c r="EVM269" s="30"/>
      <c r="EVN269" s="30"/>
      <c r="EVO269" s="30"/>
      <c r="EVP269" s="30"/>
      <c r="EVQ269" s="30"/>
      <c r="EVR269" s="30"/>
      <c r="EVS269" s="30"/>
      <c r="EVT269" s="30"/>
      <c r="EVU269" s="30"/>
      <c r="EVV269" s="30"/>
      <c r="EVW269" s="30"/>
      <c r="EVX269" s="30"/>
      <c r="EVY269" s="30"/>
      <c r="EVZ269" s="30"/>
      <c r="EWA269" s="30"/>
      <c r="EWB269" s="30"/>
      <c r="EWC269" s="30"/>
      <c r="EWD269" s="30"/>
      <c r="EWE269" s="30"/>
      <c r="EWF269" s="30"/>
      <c r="EWG269" s="30"/>
      <c r="EWH269" s="30"/>
      <c r="EWI269" s="30"/>
      <c r="EWJ269" s="30"/>
      <c r="EWK269" s="30"/>
      <c r="EWL269" s="30"/>
      <c r="EWM269" s="30"/>
      <c r="EWN269" s="30"/>
      <c r="EWO269" s="30"/>
      <c r="EWP269" s="30"/>
      <c r="EWQ269" s="30"/>
      <c r="EWR269" s="30"/>
      <c r="EWS269" s="30"/>
      <c r="EWT269" s="30"/>
      <c r="EWU269" s="30"/>
      <c r="EWV269" s="30"/>
      <c r="EWW269" s="30"/>
      <c r="EWX269" s="30"/>
      <c r="EWY269" s="30"/>
      <c r="EWZ269" s="30"/>
      <c r="EXA269" s="30"/>
      <c r="EXB269" s="30"/>
      <c r="EXC269" s="30"/>
      <c r="EXD269" s="30"/>
      <c r="EXE269" s="30"/>
      <c r="EXF269" s="30"/>
      <c r="EXG269" s="30"/>
      <c r="EXH269" s="30"/>
      <c r="EXI269" s="30"/>
      <c r="EXJ269" s="30"/>
      <c r="EXK269" s="30"/>
      <c r="EXL269" s="30"/>
      <c r="EXM269" s="30"/>
      <c r="EXN269" s="30"/>
      <c r="EXO269" s="30"/>
      <c r="EXP269" s="30"/>
      <c r="EXQ269" s="30"/>
      <c r="EXR269" s="30"/>
      <c r="EXS269" s="30"/>
      <c r="EXT269" s="30"/>
      <c r="EXU269" s="30"/>
      <c r="EXV269" s="30"/>
      <c r="EXW269" s="30"/>
      <c r="EXX269" s="30"/>
      <c r="EXY269" s="30"/>
      <c r="EXZ269" s="30"/>
      <c r="EYA269" s="30"/>
      <c r="EYB269" s="30"/>
      <c r="EYC269" s="30"/>
      <c r="EYD269" s="30"/>
      <c r="EYE269" s="30"/>
      <c r="EYF269" s="30"/>
      <c r="EYG269" s="30"/>
      <c r="EYH269" s="30"/>
      <c r="EYI269" s="30"/>
      <c r="EYJ269" s="30"/>
      <c r="EYK269" s="30"/>
      <c r="EYL269" s="30"/>
      <c r="EYM269" s="30"/>
      <c r="EYN269" s="30"/>
      <c r="EYO269" s="30"/>
      <c r="EYP269" s="30"/>
      <c r="EYQ269" s="30"/>
      <c r="EYR269" s="30"/>
      <c r="EYS269" s="30"/>
      <c r="EYT269" s="30"/>
      <c r="EYU269" s="30"/>
      <c r="EYV269" s="30"/>
      <c r="EYW269" s="30"/>
      <c r="EYX269" s="30"/>
      <c r="EYY269" s="30"/>
      <c r="EYZ269" s="30"/>
      <c r="EZA269" s="30"/>
      <c r="EZB269" s="30"/>
      <c r="EZC269" s="30"/>
      <c r="EZD269" s="30"/>
      <c r="EZE269" s="30"/>
      <c r="EZF269" s="30"/>
      <c r="EZG269" s="30"/>
      <c r="EZH269" s="30"/>
      <c r="EZI269" s="30"/>
      <c r="EZJ269" s="30"/>
      <c r="EZK269" s="30"/>
      <c r="EZL269" s="30"/>
      <c r="EZM269" s="30"/>
      <c r="EZN269" s="30"/>
      <c r="EZO269" s="30"/>
      <c r="EZP269" s="30"/>
      <c r="EZQ269" s="30"/>
      <c r="EZR269" s="30"/>
      <c r="EZS269" s="30"/>
      <c r="EZT269" s="30"/>
      <c r="EZU269" s="30"/>
      <c r="EZV269" s="30"/>
      <c r="EZW269" s="30"/>
      <c r="EZX269" s="30"/>
      <c r="EZY269" s="30"/>
      <c r="EZZ269" s="30"/>
      <c r="FAA269" s="30"/>
      <c r="FAB269" s="30"/>
      <c r="FAC269" s="30"/>
      <c r="FAD269" s="30"/>
      <c r="FAE269" s="30"/>
      <c r="FAF269" s="30"/>
      <c r="FAG269" s="30"/>
      <c r="FAH269" s="30"/>
      <c r="FAI269" s="30"/>
      <c r="FAJ269" s="30"/>
      <c r="FAK269" s="30"/>
      <c r="FAL269" s="30"/>
      <c r="FAM269" s="30"/>
      <c r="FAN269" s="30"/>
      <c r="FAO269" s="30"/>
      <c r="FAP269" s="30"/>
      <c r="FAQ269" s="30"/>
      <c r="FAR269" s="30"/>
      <c r="FAS269" s="30"/>
      <c r="FAT269" s="30"/>
      <c r="FAU269" s="30"/>
      <c r="FAV269" s="30"/>
      <c r="FAW269" s="30"/>
      <c r="FAX269" s="30"/>
      <c r="FAY269" s="30"/>
      <c r="FAZ269" s="30"/>
      <c r="FBA269" s="30"/>
      <c r="FBB269" s="30"/>
      <c r="FBC269" s="30"/>
      <c r="FBD269" s="30"/>
      <c r="FBE269" s="30"/>
      <c r="FBF269" s="30"/>
      <c r="FBG269" s="30"/>
      <c r="FBH269" s="30"/>
      <c r="FBI269" s="30"/>
      <c r="FBJ269" s="30"/>
      <c r="FBK269" s="30"/>
      <c r="FBL269" s="30"/>
      <c r="FBM269" s="30"/>
      <c r="FBN269" s="30"/>
      <c r="FBO269" s="30"/>
      <c r="FBP269" s="30"/>
      <c r="FBQ269" s="30"/>
      <c r="FBR269" s="30"/>
      <c r="FBS269" s="30"/>
      <c r="FBT269" s="30"/>
      <c r="FBU269" s="30"/>
      <c r="FBV269" s="30"/>
      <c r="FBW269" s="30"/>
      <c r="FBX269" s="30"/>
      <c r="FBY269" s="30"/>
      <c r="FBZ269" s="30"/>
      <c r="FCA269" s="30"/>
      <c r="FCB269" s="30"/>
      <c r="FCC269" s="30"/>
      <c r="FCD269" s="30"/>
      <c r="FCE269" s="30"/>
      <c r="FCF269" s="30"/>
      <c r="FCG269" s="30"/>
      <c r="FCH269" s="30"/>
      <c r="FCI269" s="30"/>
      <c r="FCJ269" s="30"/>
      <c r="FCK269" s="30"/>
      <c r="FCL269" s="30"/>
      <c r="FCM269" s="30"/>
      <c r="FCN269" s="30"/>
      <c r="FCO269" s="30"/>
      <c r="FCP269" s="30"/>
      <c r="FCQ269" s="30"/>
      <c r="FCR269" s="30"/>
      <c r="FCS269" s="30"/>
      <c r="FCT269" s="30"/>
      <c r="FCU269" s="30"/>
      <c r="FCV269" s="30"/>
      <c r="FCW269" s="30"/>
      <c r="FCX269" s="30"/>
      <c r="FCY269" s="30"/>
      <c r="FCZ269" s="30"/>
      <c r="FDA269" s="30"/>
      <c r="FDB269" s="30"/>
      <c r="FDC269" s="30"/>
      <c r="FDD269" s="30"/>
      <c r="FDE269" s="30"/>
      <c r="FDF269" s="30"/>
      <c r="FDG269" s="30"/>
      <c r="FDH269" s="30"/>
      <c r="FDI269" s="30"/>
      <c r="FDJ269" s="30"/>
      <c r="FDK269" s="30"/>
      <c r="FDL269" s="30"/>
      <c r="FDM269" s="30"/>
      <c r="FDN269" s="30"/>
      <c r="FDO269" s="30"/>
      <c r="FDP269" s="30"/>
      <c r="FDQ269" s="30"/>
      <c r="FDR269" s="30"/>
      <c r="FDS269" s="30"/>
      <c r="FDT269" s="30"/>
      <c r="FDU269" s="30"/>
      <c r="FDV269" s="30"/>
      <c r="FDW269" s="30"/>
      <c r="FDX269" s="30"/>
      <c r="FDY269" s="30"/>
      <c r="FDZ269" s="30"/>
      <c r="FEA269" s="30"/>
      <c r="FEB269" s="30"/>
      <c r="FEC269" s="30"/>
      <c r="FED269" s="30"/>
      <c r="FEE269" s="30"/>
      <c r="FEF269" s="30"/>
      <c r="FEG269" s="30"/>
      <c r="FEH269" s="30"/>
      <c r="FEI269" s="30"/>
      <c r="FEJ269" s="30"/>
      <c r="FEK269" s="30"/>
      <c r="FEL269" s="30"/>
      <c r="FEM269" s="30"/>
      <c r="FEN269" s="30"/>
      <c r="FEO269" s="30"/>
      <c r="FEP269" s="30"/>
      <c r="FEQ269" s="30"/>
      <c r="FER269" s="30"/>
      <c r="FES269" s="30"/>
      <c r="FET269" s="30"/>
      <c r="FEU269" s="30"/>
      <c r="FEV269" s="30"/>
      <c r="FEW269" s="30"/>
      <c r="FEX269" s="30"/>
      <c r="FEY269" s="30"/>
      <c r="FEZ269" s="30"/>
      <c r="FFA269" s="30"/>
      <c r="FFB269" s="30"/>
      <c r="FFC269" s="30"/>
      <c r="FFD269" s="30"/>
      <c r="FFE269" s="30"/>
      <c r="FFF269" s="30"/>
      <c r="FFG269" s="30"/>
      <c r="FFH269" s="30"/>
      <c r="FFI269" s="30"/>
      <c r="FFJ269" s="30"/>
      <c r="FFK269" s="30"/>
      <c r="FFL269" s="30"/>
      <c r="FFM269" s="30"/>
      <c r="FFN269" s="30"/>
      <c r="FFO269" s="30"/>
      <c r="FFP269" s="30"/>
      <c r="FFQ269" s="30"/>
      <c r="FFR269" s="30"/>
      <c r="FFS269" s="30"/>
      <c r="FFT269" s="30"/>
      <c r="FFU269" s="30"/>
      <c r="FFV269" s="30"/>
      <c r="FFW269" s="30"/>
      <c r="FFX269" s="30"/>
      <c r="FFY269" s="30"/>
      <c r="FFZ269" s="30"/>
      <c r="FGA269" s="30"/>
      <c r="FGB269" s="30"/>
      <c r="FGC269" s="30"/>
      <c r="FGD269" s="30"/>
      <c r="FGE269" s="30"/>
      <c r="FGF269" s="30"/>
      <c r="FGG269" s="30"/>
      <c r="FGH269" s="30"/>
      <c r="FGI269" s="30"/>
      <c r="FGJ269" s="30"/>
      <c r="FGK269" s="30"/>
      <c r="FGL269" s="30"/>
      <c r="FGM269" s="30"/>
      <c r="FGN269" s="30"/>
      <c r="FGO269" s="30"/>
      <c r="FGP269" s="30"/>
      <c r="FGQ269" s="30"/>
      <c r="FGR269" s="30"/>
      <c r="FGS269" s="30"/>
      <c r="FGT269" s="30"/>
      <c r="FGU269" s="30"/>
      <c r="FGV269" s="30"/>
      <c r="FGW269" s="30"/>
      <c r="FGX269" s="30"/>
      <c r="FGY269" s="30"/>
      <c r="FGZ269" s="30"/>
      <c r="FHA269" s="30"/>
      <c r="FHB269" s="30"/>
      <c r="FHC269" s="30"/>
      <c r="FHD269" s="30"/>
      <c r="FHE269" s="30"/>
      <c r="FHF269" s="30"/>
      <c r="FHG269" s="30"/>
      <c r="FHH269" s="30"/>
      <c r="FHI269" s="30"/>
      <c r="FHJ269" s="30"/>
      <c r="FHK269" s="30"/>
      <c r="FHL269" s="30"/>
      <c r="FHM269" s="30"/>
      <c r="FHN269" s="30"/>
      <c r="FHO269" s="30"/>
      <c r="FHP269" s="30"/>
      <c r="FHQ269" s="30"/>
      <c r="FHR269" s="30"/>
      <c r="FHS269" s="30"/>
      <c r="FHT269" s="30"/>
      <c r="FHU269" s="30"/>
      <c r="FHV269" s="30"/>
      <c r="FHW269" s="30"/>
      <c r="FHX269" s="30"/>
      <c r="FHY269" s="30"/>
      <c r="FHZ269" s="30"/>
      <c r="FIA269" s="30"/>
      <c r="FIB269" s="30"/>
      <c r="FIC269" s="30"/>
      <c r="FID269" s="30"/>
      <c r="FIE269" s="30"/>
      <c r="FIF269" s="30"/>
      <c r="FIG269" s="30"/>
      <c r="FIH269" s="30"/>
      <c r="FII269" s="30"/>
      <c r="FIJ269" s="30"/>
      <c r="FIK269" s="30"/>
      <c r="FIL269" s="30"/>
      <c r="FIM269" s="30"/>
      <c r="FIN269" s="30"/>
      <c r="FIO269" s="30"/>
      <c r="FIP269" s="30"/>
      <c r="FIQ269" s="30"/>
      <c r="FIR269" s="30"/>
      <c r="FIS269" s="30"/>
      <c r="FIT269" s="30"/>
      <c r="FIU269" s="30"/>
      <c r="FIV269" s="30"/>
      <c r="FIW269" s="30"/>
      <c r="FIX269" s="30"/>
      <c r="FIY269" s="30"/>
      <c r="FIZ269" s="30"/>
      <c r="FJA269" s="30"/>
      <c r="FJB269" s="30"/>
      <c r="FJC269" s="30"/>
      <c r="FJD269" s="30"/>
      <c r="FJE269" s="30"/>
      <c r="FJF269" s="30"/>
      <c r="FJG269" s="30"/>
      <c r="FJH269" s="30"/>
      <c r="FJI269" s="30"/>
      <c r="FJJ269" s="30"/>
      <c r="FJK269" s="30"/>
      <c r="FJL269" s="30"/>
      <c r="FJM269" s="30"/>
      <c r="FJN269" s="30"/>
      <c r="FJO269" s="30"/>
      <c r="FJP269" s="30"/>
      <c r="FJQ269" s="30"/>
      <c r="FJR269" s="30"/>
      <c r="FJS269" s="30"/>
      <c r="FJT269" s="30"/>
      <c r="FJU269" s="30"/>
      <c r="FJV269" s="30"/>
      <c r="FJW269" s="30"/>
      <c r="FJX269" s="30"/>
      <c r="FJY269" s="30"/>
      <c r="FJZ269" s="30"/>
      <c r="FKA269" s="30"/>
      <c r="FKB269" s="30"/>
      <c r="FKC269" s="30"/>
      <c r="FKD269" s="30"/>
      <c r="FKE269" s="30"/>
      <c r="FKF269" s="30"/>
      <c r="FKG269" s="30"/>
      <c r="FKH269" s="30"/>
      <c r="FKI269" s="30"/>
      <c r="FKJ269" s="30"/>
      <c r="FKK269" s="30"/>
      <c r="FKL269" s="30"/>
      <c r="FKM269" s="30"/>
      <c r="FKN269" s="30"/>
      <c r="FKO269" s="30"/>
      <c r="FKP269" s="30"/>
      <c r="FKQ269" s="30"/>
      <c r="FKR269" s="30"/>
      <c r="FKS269" s="30"/>
      <c r="FKT269" s="30"/>
      <c r="FKU269" s="30"/>
      <c r="FKV269" s="30"/>
      <c r="FKW269" s="30"/>
      <c r="FKX269" s="30"/>
      <c r="FKY269" s="30"/>
      <c r="FKZ269" s="30"/>
      <c r="FLA269" s="30"/>
      <c r="FLB269" s="30"/>
      <c r="FLC269" s="30"/>
      <c r="FLD269" s="30"/>
      <c r="FLE269" s="30"/>
      <c r="FLF269" s="30"/>
      <c r="FLG269" s="30"/>
      <c r="FLH269" s="30"/>
      <c r="FLI269" s="30"/>
      <c r="FLJ269" s="30"/>
      <c r="FLK269" s="30"/>
      <c r="FLL269" s="30"/>
      <c r="FLM269" s="30"/>
      <c r="FLN269" s="30"/>
      <c r="FLO269" s="30"/>
      <c r="FLP269" s="30"/>
      <c r="FLQ269" s="30"/>
      <c r="FLR269" s="30"/>
      <c r="FLS269" s="30"/>
      <c r="FLT269" s="30"/>
      <c r="FLU269" s="30"/>
      <c r="FLV269" s="30"/>
      <c r="FLW269" s="30"/>
      <c r="FLX269" s="30"/>
      <c r="FLY269" s="30"/>
      <c r="FLZ269" s="30"/>
      <c r="FMA269" s="30"/>
      <c r="FMB269" s="30"/>
      <c r="FMC269" s="30"/>
      <c r="FMD269" s="30"/>
      <c r="FME269" s="30"/>
      <c r="FMF269" s="30"/>
      <c r="FMG269" s="30"/>
      <c r="FMH269" s="30"/>
      <c r="FMI269" s="30"/>
      <c r="FMJ269" s="30"/>
      <c r="FMK269" s="30"/>
      <c r="FML269" s="30"/>
      <c r="FMM269" s="30"/>
      <c r="FMN269" s="30"/>
      <c r="FMO269" s="30"/>
      <c r="FMP269" s="30"/>
      <c r="FMQ269" s="30"/>
      <c r="FMR269" s="30"/>
      <c r="FMS269" s="30"/>
      <c r="FMT269" s="30"/>
      <c r="FMU269" s="30"/>
      <c r="FMV269" s="30"/>
      <c r="FMW269" s="30"/>
      <c r="FMX269" s="30"/>
      <c r="FMY269" s="30"/>
      <c r="FMZ269" s="30"/>
      <c r="FNA269" s="30"/>
      <c r="FNB269" s="30"/>
      <c r="FNC269" s="30"/>
      <c r="FND269" s="30"/>
      <c r="FNE269" s="30"/>
      <c r="FNF269" s="30"/>
      <c r="FNG269" s="30"/>
      <c r="FNH269" s="30"/>
      <c r="FNI269" s="30"/>
      <c r="FNJ269" s="30"/>
      <c r="FNK269" s="30"/>
      <c r="FNL269" s="30"/>
      <c r="FNM269" s="30"/>
      <c r="FNN269" s="30"/>
      <c r="FNO269" s="30"/>
      <c r="FNP269" s="30"/>
      <c r="FNQ269" s="30"/>
      <c r="FNR269" s="30"/>
      <c r="FNS269" s="30"/>
      <c r="FNT269" s="30"/>
      <c r="FNU269" s="30"/>
      <c r="FNV269" s="30"/>
      <c r="FNW269" s="30"/>
      <c r="FNX269" s="30"/>
      <c r="FNY269" s="30"/>
      <c r="FNZ269" s="30"/>
      <c r="FOA269" s="30"/>
      <c r="FOB269" s="30"/>
      <c r="FOC269" s="30"/>
      <c r="FOD269" s="30"/>
      <c r="FOE269" s="30"/>
      <c r="FOF269" s="30"/>
      <c r="FOG269" s="30"/>
      <c r="FOH269" s="30"/>
      <c r="FOI269" s="30"/>
      <c r="FOJ269" s="30"/>
      <c r="FOK269" s="30"/>
      <c r="FOL269" s="30"/>
      <c r="FOM269" s="30"/>
      <c r="FON269" s="30"/>
      <c r="FOO269" s="30"/>
      <c r="FOP269" s="30"/>
      <c r="FOQ269" s="30"/>
      <c r="FOR269" s="30"/>
      <c r="FOS269" s="30"/>
      <c r="FOT269" s="30"/>
      <c r="FOU269" s="30"/>
      <c r="FOV269" s="30"/>
      <c r="FOW269" s="30"/>
      <c r="FOX269" s="30"/>
      <c r="FOY269" s="30"/>
      <c r="FOZ269" s="30"/>
      <c r="FPA269" s="30"/>
      <c r="FPB269" s="30"/>
      <c r="FPC269" s="30"/>
      <c r="FPD269" s="30"/>
      <c r="FPE269" s="30"/>
      <c r="FPF269" s="30"/>
      <c r="FPG269" s="30"/>
      <c r="FPH269" s="30"/>
      <c r="FPI269" s="30"/>
      <c r="FPJ269" s="30"/>
      <c r="FPK269" s="30"/>
      <c r="FPL269" s="30"/>
      <c r="FPM269" s="30"/>
      <c r="FPN269" s="30"/>
      <c r="FPO269" s="30"/>
      <c r="FPP269" s="30"/>
      <c r="FPQ269" s="30"/>
      <c r="FPR269" s="30"/>
      <c r="FPS269" s="30"/>
      <c r="FPT269" s="30"/>
      <c r="FPU269" s="30"/>
      <c r="FPV269" s="30"/>
      <c r="FPW269" s="30"/>
      <c r="FPX269" s="30"/>
      <c r="FPY269" s="30"/>
      <c r="FPZ269" s="30"/>
      <c r="FQA269" s="30"/>
      <c r="FQB269" s="30"/>
      <c r="FQC269" s="30"/>
      <c r="FQD269" s="30"/>
      <c r="FQE269" s="30"/>
      <c r="FQF269" s="30"/>
      <c r="FQG269" s="30"/>
      <c r="FQH269" s="30"/>
      <c r="FQI269" s="30"/>
      <c r="FQJ269" s="30"/>
      <c r="FQK269" s="30"/>
      <c r="FQL269" s="30"/>
      <c r="FQM269" s="30"/>
      <c r="FQN269" s="30"/>
      <c r="FQO269" s="30"/>
      <c r="FQP269" s="30"/>
      <c r="FQQ269" s="30"/>
      <c r="FQR269" s="30"/>
      <c r="FQS269" s="30"/>
      <c r="FQT269" s="30"/>
      <c r="FQU269" s="30"/>
      <c r="FQV269" s="30"/>
      <c r="FQW269" s="30"/>
      <c r="FQX269" s="30"/>
      <c r="FQY269" s="30"/>
      <c r="FQZ269" s="30"/>
      <c r="FRA269" s="30"/>
      <c r="FRB269" s="30"/>
      <c r="FRC269" s="30"/>
      <c r="FRD269" s="30"/>
      <c r="FRE269" s="30"/>
      <c r="FRF269" s="30"/>
      <c r="FRG269" s="30"/>
      <c r="FRH269" s="30"/>
      <c r="FRI269" s="30"/>
      <c r="FRJ269" s="30"/>
      <c r="FRK269" s="30"/>
      <c r="FRL269" s="30"/>
      <c r="FRM269" s="30"/>
      <c r="FRN269" s="30"/>
      <c r="FRO269" s="30"/>
      <c r="FRP269" s="30"/>
      <c r="FRQ269" s="30"/>
      <c r="FRR269" s="30"/>
      <c r="FRS269" s="30"/>
      <c r="FRT269" s="30"/>
      <c r="FRU269" s="30"/>
      <c r="FRV269" s="30"/>
      <c r="FRW269" s="30"/>
      <c r="FRX269" s="30"/>
      <c r="FRY269" s="30"/>
      <c r="FRZ269" s="30"/>
      <c r="FSA269" s="30"/>
      <c r="FSB269" s="30"/>
      <c r="FSC269" s="30"/>
      <c r="FSD269" s="30"/>
      <c r="FSE269" s="30"/>
      <c r="FSF269" s="30"/>
      <c r="FSG269" s="30"/>
      <c r="FSH269" s="30"/>
      <c r="FSI269" s="30"/>
      <c r="FSJ269" s="30"/>
      <c r="FSK269" s="30"/>
      <c r="FSL269" s="30"/>
      <c r="FSM269" s="30"/>
      <c r="FSN269" s="30"/>
      <c r="FSO269" s="30"/>
      <c r="FSP269" s="30"/>
      <c r="FSQ269" s="30"/>
      <c r="FSR269" s="30"/>
      <c r="FSS269" s="30"/>
      <c r="FST269" s="30"/>
      <c r="FSU269" s="30"/>
      <c r="FSV269" s="30"/>
      <c r="FSW269" s="30"/>
      <c r="FSX269" s="30"/>
      <c r="FSY269" s="30"/>
      <c r="FSZ269" s="30"/>
      <c r="FTA269" s="30"/>
      <c r="FTB269" s="30"/>
      <c r="FTC269" s="30"/>
      <c r="FTD269" s="30"/>
      <c r="FTE269" s="30"/>
      <c r="FTF269" s="30"/>
      <c r="FTG269" s="30"/>
      <c r="FTH269" s="30"/>
      <c r="FTI269" s="30"/>
      <c r="FTJ269" s="30"/>
      <c r="FTK269" s="30"/>
      <c r="FTL269" s="30"/>
      <c r="FTM269" s="30"/>
      <c r="FTN269" s="30"/>
      <c r="FTO269" s="30"/>
      <c r="FTP269" s="30"/>
      <c r="FTQ269" s="30"/>
      <c r="FTR269" s="30"/>
      <c r="FTS269" s="30"/>
      <c r="FTT269" s="30"/>
      <c r="FTU269" s="30"/>
      <c r="FTV269" s="30"/>
      <c r="FTW269" s="30"/>
      <c r="FTX269" s="30"/>
      <c r="FTY269" s="30"/>
      <c r="FTZ269" s="30"/>
      <c r="FUA269" s="30"/>
      <c r="FUB269" s="30"/>
      <c r="FUC269" s="30"/>
      <c r="FUD269" s="30"/>
      <c r="FUE269" s="30"/>
      <c r="FUF269" s="30"/>
      <c r="FUG269" s="30"/>
      <c r="FUH269" s="30"/>
      <c r="FUI269" s="30"/>
      <c r="FUJ269" s="30"/>
      <c r="FUK269" s="30"/>
      <c r="FUL269" s="30"/>
      <c r="FUM269" s="30"/>
      <c r="FUN269" s="30"/>
      <c r="FUO269" s="30"/>
      <c r="FUP269" s="30"/>
      <c r="FUQ269" s="30"/>
      <c r="FUR269" s="30"/>
      <c r="FUS269" s="30"/>
      <c r="FUT269" s="30"/>
      <c r="FUU269" s="30"/>
      <c r="FUV269" s="30"/>
      <c r="FUW269" s="30"/>
      <c r="FUX269" s="30"/>
      <c r="FUY269" s="30"/>
      <c r="FUZ269" s="30"/>
      <c r="FVA269" s="30"/>
      <c r="FVB269" s="30"/>
      <c r="FVC269" s="30"/>
      <c r="FVD269" s="30"/>
      <c r="FVE269" s="30"/>
      <c r="FVF269" s="30"/>
      <c r="FVG269" s="30"/>
      <c r="FVH269" s="30"/>
      <c r="FVI269" s="30"/>
      <c r="FVJ269" s="30"/>
      <c r="FVK269" s="30"/>
      <c r="FVL269" s="30"/>
      <c r="FVM269" s="30"/>
      <c r="FVN269" s="30"/>
      <c r="FVO269" s="30"/>
      <c r="FVP269" s="30"/>
      <c r="FVQ269" s="30"/>
      <c r="FVR269" s="30"/>
      <c r="FVS269" s="30"/>
      <c r="FVT269" s="30"/>
      <c r="FVU269" s="30"/>
      <c r="FVV269" s="30"/>
      <c r="FVW269" s="30"/>
      <c r="FVX269" s="30"/>
      <c r="FVY269" s="30"/>
      <c r="FVZ269" s="30"/>
      <c r="FWA269" s="30"/>
      <c r="FWB269" s="30"/>
      <c r="FWC269" s="30"/>
      <c r="FWD269" s="30"/>
      <c r="FWE269" s="30"/>
      <c r="FWF269" s="30"/>
      <c r="FWG269" s="30"/>
      <c r="FWH269" s="30"/>
      <c r="FWI269" s="30"/>
      <c r="FWJ269" s="30"/>
      <c r="FWK269" s="30"/>
      <c r="FWL269" s="30"/>
      <c r="FWM269" s="30"/>
      <c r="FWN269" s="30"/>
      <c r="FWO269" s="30"/>
      <c r="FWP269" s="30"/>
      <c r="FWQ269" s="30"/>
      <c r="FWR269" s="30"/>
      <c r="FWS269" s="30"/>
      <c r="FWT269" s="30"/>
      <c r="FWU269" s="30"/>
      <c r="FWV269" s="30"/>
      <c r="FWW269" s="30"/>
      <c r="FWX269" s="30"/>
      <c r="FWY269" s="30"/>
      <c r="FWZ269" s="30"/>
      <c r="FXA269" s="30"/>
      <c r="FXB269" s="30"/>
      <c r="FXC269" s="30"/>
      <c r="FXD269" s="30"/>
      <c r="FXE269" s="30"/>
      <c r="FXF269" s="30"/>
      <c r="FXG269" s="30"/>
      <c r="FXH269" s="30"/>
      <c r="FXI269" s="30"/>
      <c r="FXJ269" s="30"/>
      <c r="FXK269" s="30"/>
      <c r="FXL269" s="30"/>
      <c r="FXM269" s="30"/>
      <c r="FXN269" s="30"/>
      <c r="FXO269" s="30"/>
      <c r="FXP269" s="30"/>
      <c r="FXQ269" s="30"/>
      <c r="FXR269" s="30"/>
      <c r="FXS269" s="30"/>
      <c r="FXT269" s="30"/>
      <c r="FXU269" s="30"/>
      <c r="FXV269" s="30"/>
      <c r="FXW269" s="30"/>
      <c r="FXX269" s="30"/>
      <c r="FXY269" s="30"/>
      <c r="FXZ269" s="30"/>
      <c r="FYA269" s="30"/>
      <c r="FYB269" s="30"/>
      <c r="FYC269" s="30"/>
      <c r="FYD269" s="30"/>
      <c r="FYE269" s="30"/>
      <c r="FYF269" s="30"/>
      <c r="FYG269" s="30"/>
      <c r="FYH269" s="30"/>
      <c r="FYI269" s="30"/>
      <c r="FYJ269" s="30"/>
      <c r="FYK269" s="30"/>
      <c r="FYL269" s="30"/>
      <c r="FYM269" s="30"/>
      <c r="FYN269" s="30"/>
      <c r="FYO269" s="30"/>
      <c r="FYP269" s="30"/>
      <c r="FYQ269" s="30"/>
      <c r="FYR269" s="30"/>
      <c r="FYS269" s="30"/>
      <c r="FYT269" s="30"/>
      <c r="FYU269" s="30"/>
      <c r="FYV269" s="30"/>
      <c r="FYW269" s="30"/>
      <c r="FYX269" s="30"/>
      <c r="FYY269" s="30"/>
      <c r="FYZ269" s="30"/>
      <c r="FZA269" s="30"/>
      <c r="FZB269" s="30"/>
      <c r="FZC269" s="30"/>
      <c r="FZD269" s="30"/>
      <c r="FZE269" s="30"/>
      <c r="FZF269" s="30"/>
      <c r="FZG269" s="30"/>
      <c r="FZH269" s="30"/>
      <c r="FZI269" s="30"/>
      <c r="FZJ269" s="30"/>
      <c r="FZK269" s="30"/>
      <c r="FZL269" s="30"/>
      <c r="FZM269" s="30"/>
      <c r="FZN269" s="30"/>
      <c r="FZO269" s="30"/>
      <c r="FZP269" s="30"/>
      <c r="FZQ269" s="30"/>
      <c r="FZR269" s="30"/>
      <c r="FZS269" s="30"/>
      <c r="FZT269" s="30"/>
      <c r="FZU269" s="30"/>
      <c r="FZV269" s="30"/>
      <c r="FZW269" s="30"/>
      <c r="FZX269" s="30"/>
      <c r="FZY269" s="30"/>
      <c r="FZZ269" s="30"/>
      <c r="GAA269" s="30"/>
      <c r="GAB269" s="30"/>
      <c r="GAC269" s="30"/>
      <c r="GAD269" s="30"/>
      <c r="GAE269" s="30"/>
      <c r="GAF269" s="30"/>
      <c r="GAG269" s="30"/>
      <c r="GAH269" s="30"/>
      <c r="GAI269" s="30"/>
      <c r="GAJ269" s="30"/>
      <c r="GAK269" s="30"/>
      <c r="GAL269" s="30"/>
      <c r="GAM269" s="30"/>
      <c r="GAN269" s="30"/>
      <c r="GAO269" s="30"/>
      <c r="GAP269" s="30"/>
      <c r="GAQ269" s="30"/>
      <c r="GAR269" s="30"/>
      <c r="GAS269" s="30"/>
      <c r="GAT269" s="30"/>
      <c r="GAU269" s="30"/>
      <c r="GAV269" s="30"/>
      <c r="GAW269" s="30"/>
      <c r="GAX269" s="30"/>
      <c r="GAY269" s="30"/>
      <c r="GAZ269" s="30"/>
      <c r="GBA269" s="30"/>
      <c r="GBB269" s="30"/>
      <c r="GBC269" s="30"/>
      <c r="GBD269" s="30"/>
      <c r="GBE269" s="30"/>
      <c r="GBF269" s="30"/>
      <c r="GBG269" s="30"/>
      <c r="GBH269" s="30"/>
      <c r="GBI269" s="30"/>
      <c r="GBJ269" s="30"/>
      <c r="GBK269" s="30"/>
      <c r="GBL269" s="30"/>
      <c r="GBM269" s="30"/>
      <c r="GBN269" s="30"/>
      <c r="GBO269" s="30"/>
      <c r="GBP269" s="30"/>
      <c r="GBQ269" s="30"/>
      <c r="GBR269" s="30"/>
      <c r="GBS269" s="30"/>
      <c r="GBT269" s="30"/>
      <c r="GBU269" s="30"/>
      <c r="GBV269" s="30"/>
      <c r="GBW269" s="30"/>
      <c r="GBX269" s="30"/>
      <c r="GBY269" s="30"/>
      <c r="GBZ269" s="30"/>
      <c r="GCA269" s="30"/>
      <c r="GCB269" s="30"/>
      <c r="GCC269" s="30"/>
      <c r="GCD269" s="30"/>
      <c r="GCE269" s="30"/>
      <c r="GCF269" s="30"/>
      <c r="GCG269" s="30"/>
      <c r="GCH269" s="30"/>
      <c r="GCI269" s="30"/>
      <c r="GCJ269" s="30"/>
      <c r="GCK269" s="30"/>
      <c r="GCL269" s="30"/>
      <c r="GCM269" s="30"/>
      <c r="GCN269" s="30"/>
      <c r="GCO269" s="30"/>
      <c r="GCP269" s="30"/>
      <c r="GCQ269" s="30"/>
      <c r="GCR269" s="30"/>
      <c r="GCS269" s="30"/>
      <c r="GCT269" s="30"/>
      <c r="GCU269" s="30"/>
      <c r="GCV269" s="30"/>
      <c r="GCW269" s="30"/>
      <c r="GCX269" s="30"/>
      <c r="GCY269" s="30"/>
      <c r="GCZ269" s="30"/>
      <c r="GDA269" s="30"/>
      <c r="GDB269" s="30"/>
      <c r="GDC269" s="30"/>
      <c r="GDD269" s="30"/>
      <c r="GDE269" s="30"/>
      <c r="GDF269" s="30"/>
      <c r="GDG269" s="30"/>
      <c r="GDH269" s="30"/>
      <c r="GDI269" s="30"/>
      <c r="GDJ269" s="30"/>
      <c r="GDK269" s="30"/>
      <c r="GDL269" s="30"/>
      <c r="GDM269" s="30"/>
      <c r="GDN269" s="30"/>
      <c r="GDO269" s="30"/>
      <c r="GDP269" s="30"/>
      <c r="GDQ269" s="30"/>
      <c r="GDR269" s="30"/>
      <c r="GDS269" s="30"/>
      <c r="GDT269" s="30"/>
      <c r="GDU269" s="30"/>
      <c r="GDV269" s="30"/>
      <c r="GDW269" s="30"/>
      <c r="GDX269" s="30"/>
      <c r="GDY269" s="30"/>
      <c r="GDZ269" s="30"/>
      <c r="GEA269" s="30"/>
      <c r="GEB269" s="30"/>
      <c r="GEC269" s="30"/>
      <c r="GED269" s="30"/>
      <c r="GEE269" s="30"/>
      <c r="GEF269" s="30"/>
      <c r="GEG269" s="30"/>
      <c r="GEH269" s="30"/>
      <c r="GEI269" s="30"/>
      <c r="GEJ269" s="30"/>
      <c r="GEK269" s="30"/>
      <c r="GEL269" s="30"/>
      <c r="GEM269" s="30"/>
      <c r="GEN269" s="30"/>
      <c r="GEO269" s="30"/>
      <c r="GEP269" s="30"/>
      <c r="GEQ269" s="30"/>
      <c r="GER269" s="30"/>
      <c r="GES269" s="30"/>
      <c r="GET269" s="30"/>
      <c r="GEU269" s="30"/>
      <c r="GEV269" s="30"/>
      <c r="GEW269" s="30"/>
      <c r="GEX269" s="30"/>
      <c r="GEY269" s="30"/>
      <c r="GEZ269" s="30"/>
      <c r="GFA269" s="30"/>
      <c r="GFB269" s="30"/>
      <c r="GFC269" s="30"/>
      <c r="GFD269" s="30"/>
      <c r="GFE269" s="30"/>
      <c r="GFF269" s="30"/>
      <c r="GFG269" s="30"/>
      <c r="GFH269" s="30"/>
      <c r="GFI269" s="30"/>
      <c r="GFJ269" s="30"/>
      <c r="GFK269" s="30"/>
      <c r="GFL269" s="30"/>
      <c r="GFM269" s="30"/>
      <c r="GFN269" s="30"/>
      <c r="GFO269" s="30"/>
      <c r="GFP269" s="30"/>
      <c r="GFQ269" s="30"/>
      <c r="GFR269" s="30"/>
      <c r="GFS269" s="30"/>
      <c r="GFT269" s="30"/>
      <c r="GFU269" s="30"/>
      <c r="GFV269" s="30"/>
      <c r="GFW269" s="30"/>
      <c r="GFX269" s="30"/>
      <c r="GFY269" s="30"/>
      <c r="GFZ269" s="30"/>
      <c r="GGA269" s="30"/>
      <c r="GGB269" s="30"/>
      <c r="GGC269" s="30"/>
      <c r="GGD269" s="30"/>
      <c r="GGE269" s="30"/>
      <c r="GGF269" s="30"/>
      <c r="GGG269" s="30"/>
      <c r="GGH269" s="30"/>
      <c r="GGI269" s="30"/>
      <c r="GGJ269" s="30"/>
      <c r="GGK269" s="30"/>
      <c r="GGL269" s="30"/>
      <c r="GGM269" s="30"/>
      <c r="GGN269" s="30"/>
      <c r="GGO269" s="30"/>
      <c r="GGP269" s="30"/>
      <c r="GGQ269" s="30"/>
      <c r="GGR269" s="30"/>
      <c r="GGS269" s="30"/>
      <c r="GGT269" s="30"/>
      <c r="GGU269" s="30"/>
      <c r="GGV269" s="30"/>
      <c r="GGW269" s="30"/>
      <c r="GGX269" s="30"/>
      <c r="GGY269" s="30"/>
      <c r="GGZ269" s="30"/>
      <c r="GHA269" s="30"/>
      <c r="GHB269" s="30"/>
      <c r="GHC269" s="30"/>
      <c r="GHD269" s="30"/>
      <c r="GHE269" s="30"/>
      <c r="GHF269" s="30"/>
      <c r="GHG269" s="30"/>
      <c r="GHH269" s="30"/>
      <c r="GHI269" s="30"/>
      <c r="GHJ269" s="30"/>
      <c r="GHK269" s="30"/>
      <c r="GHL269" s="30"/>
      <c r="GHM269" s="30"/>
      <c r="GHN269" s="30"/>
      <c r="GHO269" s="30"/>
      <c r="GHP269" s="30"/>
      <c r="GHQ269" s="30"/>
      <c r="GHR269" s="30"/>
      <c r="GHS269" s="30"/>
      <c r="GHT269" s="30"/>
      <c r="GHU269" s="30"/>
      <c r="GHV269" s="30"/>
      <c r="GHW269" s="30"/>
      <c r="GHX269" s="30"/>
      <c r="GHY269" s="30"/>
      <c r="GHZ269" s="30"/>
      <c r="GIA269" s="30"/>
      <c r="GIB269" s="30"/>
      <c r="GIC269" s="30"/>
      <c r="GID269" s="30"/>
      <c r="GIE269" s="30"/>
      <c r="GIF269" s="30"/>
      <c r="GIG269" s="30"/>
      <c r="GIH269" s="30"/>
      <c r="GII269" s="30"/>
      <c r="GIJ269" s="30"/>
      <c r="GIK269" s="30"/>
      <c r="GIL269" s="30"/>
      <c r="GIM269" s="30"/>
      <c r="GIN269" s="30"/>
      <c r="GIO269" s="30"/>
      <c r="GIP269" s="30"/>
      <c r="GIQ269" s="30"/>
      <c r="GIR269" s="30"/>
      <c r="GIS269" s="30"/>
      <c r="GIT269" s="30"/>
      <c r="GIU269" s="30"/>
      <c r="GIV269" s="30"/>
      <c r="GIW269" s="30"/>
      <c r="GIX269" s="30"/>
      <c r="GIY269" s="30"/>
      <c r="GIZ269" s="30"/>
      <c r="GJA269" s="30"/>
      <c r="GJB269" s="30"/>
      <c r="GJC269" s="30"/>
      <c r="GJD269" s="30"/>
      <c r="GJE269" s="30"/>
      <c r="GJF269" s="30"/>
      <c r="GJG269" s="30"/>
      <c r="GJH269" s="30"/>
      <c r="GJI269" s="30"/>
      <c r="GJJ269" s="30"/>
      <c r="GJK269" s="30"/>
      <c r="GJL269" s="30"/>
      <c r="GJM269" s="30"/>
      <c r="GJN269" s="30"/>
      <c r="GJO269" s="30"/>
      <c r="GJP269" s="30"/>
      <c r="GJQ269" s="30"/>
      <c r="GJR269" s="30"/>
      <c r="GJS269" s="30"/>
      <c r="GJT269" s="30"/>
      <c r="GJU269" s="30"/>
      <c r="GJV269" s="30"/>
      <c r="GJW269" s="30"/>
      <c r="GJX269" s="30"/>
      <c r="GJY269" s="30"/>
      <c r="GJZ269" s="30"/>
      <c r="GKA269" s="30"/>
      <c r="GKB269" s="30"/>
      <c r="GKC269" s="30"/>
      <c r="GKD269" s="30"/>
      <c r="GKE269" s="30"/>
      <c r="GKF269" s="30"/>
      <c r="GKG269" s="30"/>
      <c r="GKH269" s="30"/>
      <c r="GKI269" s="30"/>
      <c r="GKJ269" s="30"/>
      <c r="GKK269" s="30"/>
      <c r="GKL269" s="30"/>
      <c r="GKM269" s="30"/>
      <c r="GKN269" s="30"/>
      <c r="GKO269" s="30"/>
      <c r="GKP269" s="30"/>
      <c r="GKQ269" s="30"/>
      <c r="GKR269" s="30"/>
      <c r="GKS269" s="30"/>
      <c r="GKT269" s="30"/>
      <c r="GKU269" s="30"/>
      <c r="GKV269" s="30"/>
      <c r="GKW269" s="30"/>
      <c r="GKX269" s="30"/>
      <c r="GKY269" s="30"/>
      <c r="GKZ269" s="30"/>
      <c r="GLA269" s="30"/>
      <c r="GLB269" s="30"/>
      <c r="GLC269" s="30"/>
      <c r="GLD269" s="30"/>
      <c r="GLE269" s="30"/>
      <c r="GLF269" s="30"/>
      <c r="GLG269" s="30"/>
      <c r="GLH269" s="30"/>
      <c r="GLI269" s="30"/>
      <c r="GLJ269" s="30"/>
      <c r="GLK269" s="30"/>
      <c r="GLL269" s="30"/>
      <c r="GLM269" s="30"/>
      <c r="GLN269" s="30"/>
      <c r="GLO269" s="30"/>
      <c r="GLP269" s="30"/>
      <c r="GLQ269" s="30"/>
      <c r="GLR269" s="30"/>
      <c r="GLS269" s="30"/>
      <c r="GLT269" s="30"/>
      <c r="GLU269" s="30"/>
      <c r="GLV269" s="30"/>
      <c r="GLW269" s="30"/>
      <c r="GLX269" s="30"/>
      <c r="GLY269" s="30"/>
      <c r="GLZ269" s="30"/>
      <c r="GMA269" s="30"/>
      <c r="GMB269" s="30"/>
      <c r="GMC269" s="30"/>
      <c r="GMD269" s="30"/>
      <c r="GME269" s="30"/>
      <c r="GMF269" s="30"/>
      <c r="GMG269" s="30"/>
      <c r="GMH269" s="30"/>
      <c r="GMI269" s="30"/>
      <c r="GMJ269" s="30"/>
      <c r="GMK269" s="30"/>
      <c r="GML269" s="30"/>
      <c r="GMM269" s="30"/>
      <c r="GMN269" s="30"/>
      <c r="GMO269" s="30"/>
      <c r="GMP269" s="30"/>
      <c r="GMQ269" s="30"/>
      <c r="GMR269" s="30"/>
      <c r="GMS269" s="30"/>
      <c r="GMT269" s="30"/>
      <c r="GMU269" s="30"/>
      <c r="GMV269" s="30"/>
      <c r="GMW269" s="30"/>
      <c r="GMX269" s="30"/>
      <c r="GMY269" s="30"/>
      <c r="GMZ269" s="30"/>
      <c r="GNA269" s="30"/>
      <c r="GNB269" s="30"/>
      <c r="GNC269" s="30"/>
      <c r="GND269" s="30"/>
      <c r="GNE269" s="30"/>
      <c r="GNF269" s="30"/>
      <c r="GNG269" s="30"/>
      <c r="GNH269" s="30"/>
      <c r="GNI269" s="30"/>
      <c r="GNJ269" s="30"/>
      <c r="GNK269" s="30"/>
      <c r="GNL269" s="30"/>
      <c r="GNM269" s="30"/>
      <c r="GNN269" s="30"/>
      <c r="GNO269" s="30"/>
      <c r="GNP269" s="30"/>
      <c r="GNQ269" s="30"/>
      <c r="GNR269" s="30"/>
      <c r="GNS269" s="30"/>
      <c r="GNT269" s="30"/>
      <c r="GNU269" s="30"/>
      <c r="GNV269" s="30"/>
      <c r="GNW269" s="30"/>
      <c r="GNX269" s="30"/>
      <c r="GNY269" s="30"/>
      <c r="GNZ269" s="30"/>
      <c r="GOA269" s="30"/>
      <c r="GOB269" s="30"/>
      <c r="GOC269" s="30"/>
      <c r="GOD269" s="30"/>
      <c r="GOE269" s="30"/>
      <c r="GOF269" s="30"/>
      <c r="GOG269" s="30"/>
      <c r="GOH269" s="30"/>
      <c r="GOI269" s="30"/>
      <c r="GOJ269" s="30"/>
      <c r="GOK269" s="30"/>
      <c r="GOL269" s="30"/>
      <c r="GOM269" s="30"/>
      <c r="GON269" s="30"/>
      <c r="GOO269" s="30"/>
      <c r="GOP269" s="30"/>
      <c r="GOQ269" s="30"/>
      <c r="GOR269" s="30"/>
      <c r="GOS269" s="30"/>
      <c r="GOT269" s="30"/>
      <c r="GOU269" s="30"/>
      <c r="GOV269" s="30"/>
      <c r="GOW269" s="30"/>
      <c r="GOX269" s="30"/>
      <c r="GOY269" s="30"/>
      <c r="GOZ269" s="30"/>
      <c r="GPA269" s="30"/>
      <c r="GPB269" s="30"/>
      <c r="GPC269" s="30"/>
      <c r="GPD269" s="30"/>
      <c r="GPE269" s="30"/>
      <c r="GPF269" s="30"/>
      <c r="GPG269" s="30"/>
      <c r="GPH269" s="30"/>
      <c r="GPI269" s="30"/>
      <c r="GPJ269" s="30"/>
      <c r="GPK269" s="30"/>
      <c r="GPL269" s="30"/>
      <c r="GPM269" s="30"/>
      <c r="GPN269" s="30"/>
      <c r="GPO269" s="30"/>
      <c r="GPP269" s="30"/>
      <c r="GPQ269" s="30"/>
      <c r="GPR269" s="30"/>
      <c r="GPS269" s="30"/>
      <c r="GPT269" s="30"/>
      <c r="GPU269" s="30"/>
      <c r="GPV269" s="30"/>
      <c r="GPW269" s="30"/>
      <c r="GPX269" s="30"/>
      <c r="GPY269" s="30"/>
      <c r="GPZ269" s="30"/>
      <c r="GQA269" s="30"/>
      <c r="GQB269" s="30"/>
      <c r="GQC269" s="30"/>
      <c r="GQD269" s="30"/>
      <c r="GQE269" s="30"/>
      <c r="GQF269" s="30"/>
      <c r="GQG269" s="30"/>
      <c r="GQH269" s="30"/>
      <c r="GQI269" s="30"/>
      <c r="GQJ269" s="30"/>
      <c r="GQK269" s="30"/>
      <c r="GQL269" s="30"/>
      <c r="GQM269" s="30"/>
      <c r="GQN269" s="30"/>
      <c r="GQO269" s="30"/>
      <c r="GQP269" s="30"/>
      <c r="GQQ269" s="30"/>
      <c r="GQR269" s="30"/>
      <c r="GQS269" s="30"/>
      <c r="GQT269" s="30"/>
      <c r="GQU269" s="30"/>
      <c r="GQV269" s="30"/>
      <c r="GQW269" s="30"/>
      <c r="GQX269" s="30"/>
      <c r="GQY269" s="30"/>
      <c r="GQZ269" s="30"/>
      <c r="GRA269" s="30"/>
      <c r="GRB269" s="30"/>
      <c r="GRC269" s="30"/>
      <c r="GRD269" s="30"/>
      <c r="GRE269" s="30"/>
      <c r="GRF269" s="30"/>
      <c r="GRG269" s="30"/>
      <c r="GRH269" s="30"/>
      <c r="GRI269" s="30"/>
      <c r="GRJ269" s="30"/>
      <c r="GRK269" s="30"/>
      <c r="GRL269" s="30"/>
      <c r="GRM269" s="30"/>
      <c r="GRN269" s="30"/>
      <c r="GRO269" s="30"/>
      <c r="GRP269" s="30"/>
      <c r="GRQ269" s="30"/>
      <c r="GRR269" s="30"/>
      <c r="GRS269" s="30"/>
      <c r="GRT269" s="30"/>
      <c r="GRU269" s="30"/>
      <c r="GRV269" s="30"/>
      <c r="GRW269" s="30"/>
      <c r="GRX269" s="30"/>
      <c r="GRY269" s="30"/>
      <c r="GRZ269" s="30"/>
      <c r="GSA269" s="30"/>
      <c r="GSB269" s="30"/>
      <c r="GSC269" s="30"/>
      <c r="GSD269" s="30"/>
      <c r="GSE269" s="30"/>
      <c r="GSF269" s="30"/>
      <c r="GSG269" s="30"/>
      <c r="GSH269" s="30"/>
      <c r="GSI269" s="30"/>
      <c r="GSJ269" s="30"/>
      <c r="GSK269" s="30"/>
      <c r="GSL269" s="30"/>
      <c r="GSM269" s="30"/>
      <c r="GSN269" s="30"/>
      <c r="GSO269" s="30"/>
      <c r="GSP269" s="30"/>
      <c r="GSQ269" s="30"/>
      <c r="GSR269" s="30"/>
      <c r="GSS269" s="30"/>
      <c r="GST269" s="30"/>
      <c r="GSU269" s="30"/>
      <c r="GSV269" s="30"/>
      <c r="GSW269" s="30"/>
      <c r="GSX269" s="30"/>
      <c r="GSY269" s="30"/>
      <c r="GSZ269" s="30"/>
      <c r="GTA269" s="30"/>
      <c r="GTB269" s="30"/>
      <c r="GTC269" s="30"/>
      <c r="GTD269" s="30"/>
      <c r="GTE269" s="30"/>
      <c r="GTF269" s="30"/>
      <c r="GTG269" s="30"/>
      <c r="GTH269" s="30"/>
      <c r="GTI269" s="30"/>
      <c r="GTJ269" s="30"/>
      <c r="GTK269" s="30"/>
      <c r="GTL269" s="30"/>
      <c r="GTM269" s="30"/>
      <c r="GTN269" s="30"/>
      <c r="GTO269" s="30"/>
      <c r="GTP269" s="30"/>
      <c r="GTQ269" s="30"/>
      <c r="GTR269" s="30"/>
      <c r="GTS269" s="30"/>
      <c r="GTT269" s="30"/>
      <c r="GTU269" s="30"/>
      <c r="GTV269" s="30"/>
      <c r="GTW269" s="30"/>
      <c r="GTX269" s="30"/>
      <c r="GTY269" s="30"/>
      <c r="GTZ269" s="30"/>
      <c r="GUA269" s="30"/>
      <c r="GUB269" s="30"/>
      <c r="GUC269" s="30"/>
      <c r="GUD269" s="30"/>
      <c r="GUE269" s="30"/>
      <c r="GUF269" s="30"/>
      <c r="GUG269" s="30"/>
      <c r="GUH269" s="30"/>
      <c r="GUI269" s="30"/>
      <c r="GUJ269" s="30"/>
      <c r="GUK269" s="30"/>
      <c r="GUL269" s="30"/>
      <c r="GUM269" s="30"/>
      <c r="GUN269" s="30"/>
      <c r="GUO269" s="30"/>
      <c r="GUP269" s="30"/>
      <c r="GUQ269" s="30"/>
      <c r="GUR269" s="30"/>
      <c r="GUS269" s="30"/>
      <c r="GUT269" s="30"/>
      <c r="GUU269" s="30"/>
      <c r="GUV269" s="30"/>
      <c r="GUW269" s="30"/>
      <c r="GUX269" s="30"/>
      <c r="GUY269" s="30"/>
      <c r="GUZ269" s="30"/>
      <c r="GVA269" s="30"/>
      <c r="GVB269" s="30"/>
      <c r="GVC269" s="30"/>
      <c r="GVD269" s="30"/>
      <c r="GVE269" s="30"/>
      <c r="GVF269" s="30"/>
      <c r="GVG269" s="30"/>
      <c r="GVH269" s="30"/>
      <c r="GVI269" s="30"/>
      <c r="GVJ269" s="30"/>
      <c r="GVK269" s="30"/>
      <c r="GVL269" s="30"/>
      <c r="GVM269" s="30"/>
      <c r="GVN269" s="30"/>
      <c r="GVO269" s="30"/>
      <c r="GVP269" s="30"/>
      <c r="GVQ269" s="30"/>
      <c r="GVR269" s="30"/>
      <c r="GVS269" s="30"/>
      <c r="GVT269" s="30"/>
      <c r="GVU269" s="30"/>
      <c r="GVV269" s="30"/>
      <c r="GVW269" s="30"/>
      <c r="GVX269" s="30"/>
      <c r="GVY269" s="30"/>
      <c r="GVZ269" s="30"/>
      <c r="GWA269" s="30"/>
      <c r="GWB269" s="30"/>
      <c r="GWC269" s="30"/>
      <c r="GWD269" s="30"/>
      <c r="GWE269" s="30"/>
      <c r="GWF269" s="30"/>
      <c r="GWG269" s="30"/>
      <c r="GWH269" s="30"/>
      <c r="GWI269" s="30"/>
      <c r="GWJ269" s="30"/>
      <c r="GWK269" s="30"/>
      <c r="GWL269" s="30"/>
      <c r="GWM269" s="30"/>
      <c r="GWN269" s="30"/>
      <c r="GWO269" s="30"/>
      <c r="GWP269" s="30"/>
      <c r="GWQ269" s="30"/>
      <c r="GWR269" s="30"/>
      <c r="GWS269" s="30"/>
      <c r="GWT269" s="30"/>
      <c r="GWU269" s="30"/>
      <c r="GWV269" s="30"/>
      <c r="GWW269" s="30"/>
      <c r="GWX269" s="30"/>
      <c r="GWY269" s="30"/>
      <c r="GWZ269" s="30"/>
      <c r="GXA269" s="30"/>
      <c r="GXB269" s="30"/>
      <c r="GXC269" s="30"/>
      <c r="GXD269" s="30"/>
      <c r="GXE269" s="30"/>
      <c r="GXF269" s="30"/>
      <c r="GXG269" s="30"/>
      <c r="GXH269" s="30"/>
      <c r="GXI269" s="30"/>
      <c r="GXJ269" s="30"/>
      <c r="GXK269" s="30"/>
      <c r="GXL269" s="30"/>
      <c r="GXM269" s="30"/>
      <c r="GXN269" s="30"/>
      <c r="GXO269" s="30"/>
      <c r="GXP269" s="30"/>
      <c r="GXQ269" s="30"/>
      <c r="GXR269" s="30"/>
      <c r="GXS269" s="30"/>
      <c r="GXT269" s="30"/>
      <c r="GXU269" s="30"/>
      <c r="GXV269" s="30"/>
      <c r="GXW269" s="30"/>
      <c r="GXX269" s="30"/>
      <c r="GXY269" s="30"/>
      <c r="GXZ269" s="30"/>
      <c r="GYA269" s="30"/>
      <c r="GYB269" s="30"/>
      <c r="GYC269" s="30"/>
      <c r="GYD269" s="30"/>
      <c r="GYE269" s="30"/>
      <c r="GYF269" s="30"/>
      <c r="GYG269" s="30"/>
      <c r="GYH269" s="30"/>
      <c r="GYI269" s="30"/>
      <c r="GYJ269" s="30"/>
      <c r="GYK269" s="30"/>
      <c r="GYL269" s="30"/>
      <c r="GYM269" s="30"/>
      <c r="GYN269" s="30"/>
      <c r="GYO269" s="30"/>
      <c r="GYP269" s="30"/>
      <c r="GYQ269" s="30"/>
      <c r="GYR269" s="30"/>
      <c r="GYS269" s="30"/>
      <c r="GYT269" s="30"/>
      <c r="GYU269" s="30"/>
      <c r="GYV269" s="30"/>
      <c r="GYW269" s="30"/>
      <c r="GYX269" s="30"/>
      <c r="GYY269" s="30"/>
      <c r="GYZ269" s="30"/>
      <c r="GZA269" s="30"/>
      <c r="GZB269" s="30"/>
      <c r="GZC269" s="30"/>
      <c r="GZD269" s="30"/>
      <c r="GZE269" s="30"/>
      <c r="GZF269" s="30"/>
      <c r="GZG269" s="30"/>
      <c r="GZH269" s="30"/>
      <c r="GZI269" s="30"/>
      <c r="GZJ269" s="30"/>
      <c r="GZK269" s="30"/>
      <c r="GZL269" s="30"/>
      <c r="GZM269" s="30"/>
      <c r="GZN269" s="30"/>
      <c r="GZO269" s="30"/>
      <c r="GZP269" s="30"/>
      <c r="GZQ269" s="30"/>
      <c r="GZR269" s="30"/>
      <c r="GZS269" s="30"/>
      <c r="GZT269" s="30"/>
      <c r="GZU269" s="30"/>
      <c r="GZV269" s="30"/>
      <c r="GZW269" s="30"/>
      <c r="GZX269" s="30"/>
      <c r="GZY269" s="30"/>
      <c r="GZZ269" s="30"/>
      <c r="HAA269" s="30"/>
      <c r="HAB269" s="30"/>
      <c r="HAC269" s="30"/>
      <c r="HAD269" s="30"/>
      <c r="HAE269" s="30"/>
      <c r="HAF269" s="30"/>
      <c r="HAG269" s="30"/>
      <c r="HAH269" s="30"/>
      <c r="HAI269" s="30"/>
      <c r="HAJ269" s="30"/>
      <c r="HAK269" s="30"/>
      <c r="HAL269" s="30"/>
      <c r="HAM269" s="30"/>
      <c r="HAN269" s="30"/>
      <c r="HAO269" s="30"/>
      <c r="HAP269" s="30"/>
      <c r="HAQ269" s="30"/>
      <c r="HAR269" s="30"/>
      <c r="HAS269" s="30"/>
      <c r="HAT269" s="30"/>
      <c r="HAU269" s="30"/>
      <c r="HAV269" s="30"/>
      <c r="HAW269" s="30"/>
      <c r="HAX269" s="30"/>
      <c r="HAY269" s="30"/>
      <c r="HAZ269" s="30"/>
      <c r="HBA269" s="30"/>
      <c r="HBB269" s="30"/>
      <c r="HBC269" s="30"/>
      <c r="HBD269" s="30"/>
      <c r="HBE269" s="30"/>
      <c r="HBF269" s="30"/>
      <c r="HBG269" s="30"/>
      <c r="HBH269" s="30"/>
      <c r="HBI269" s="30"/>
      <c r="HBJ269" s="30"/>
      <c r="HBK269" s="30"/>
      <c r="HBL269" s="30"/>
      <c r="HBM269" s="30"/>
      <c r="HBN269" s="30"/>
      <c r="HBO269" s="30"/>
      <c r="HBP269" s="30"/>
      <c r="HBQ269" s="30"/>
      <c r="HBR269" s="30"/>
      <c r="HBS269" s="30"/>
      <c r="HBT269" s="30"/>
      <c r="HBU269" s="30"/>
      <c r="HBV269" s="30"/>
      <c r="HBW269" s="30"/>
      <c r="HBX269" s="30"/>
      <c r="HBY269" s="30"/>
      <c r="HBZ269" s="30"/>
      <c r="HCA269" s="30"/>
      <c r="HCB269" s="30"/>
      <c r="HCC269" s="30"/>
      <c r="HCD269" s="30"/>
      <c r="HCE269" s="30"/>
      <c r="HCF269" s="30"/>
      <c r="HCG269" s="30"/>
      <c r="HCH269" s="30"/>
      <c r="HCI269" s="30"/>
      <c r="HCJ269" s="30"/>
      <c r="HCK269" s="30"/>
      <c r="HCL269" s="30"/>
      <c r="HCM269" s="30"/>
      <c r="HCN269" s="30"/>
      <c r="HCO269" s="30"/>
      <c r="HCP269" s="30"/>
      <c r="HCQ269" s="30"/>
      <c r="HCR269" s="30"/>
      <c r="HCS269" s="30"/>
      <c r="HCT269" s="30"/>
      <c r="HCU269" s="30"/>
      <c r="HCV269" s="30"/>
      <c r="HCW269" s="30"/>
      <c r="HCX269" s="30"/>
      <c r="HCY269" s="30"/>
      <c r="HCZ269" s="30"/>
      <c r="HDA269" s="30"/>
      <c r="HDB269" s="30"/>
      <c r="HDC269" s="30"/>
      <c r="HDD269" s="30"/>
      <c r="HDE269" s="30"/>
      <c r="HDF269" s="30"/>
      <c r="HDG269" s="30"/>
      <c r="HDH269" s="30"/>
      <c r="HDI269" s="30"/>
      <c r="HDJ269" s="30"/>
      <c r="HDK269" s="30"/>
      <c r="HDL269" s="30"/>
      <c r="HDM269" s="30"/>
      <c r="HDN269" s="30"/>
      <c r="HDO269" s="30"/>
      <c r="HDP269" s="30"/>
      <c r="HDQ269" s="30"/>
      <c r="HDR269" s="30"/>
      <c r="HDS269" s="30"/>
      <c r="HDT269" s="30"/>
      <c r="HDU269" s="30"/>
      <c r="HDV269" s="30"/>
      <c r="HDW269" s="30"/>
      <c r="HDX269" s="30"/>
      <c r="HDY269" s="30"/>
      <c r="HDZ269" s="30"/>
      <c r="HEA269" s="30"/>
      <c r="HEB269" s="30"/>
      <c r="HEC269" s="30"/>
      <c r="HED269" s="30"/>
      <c r="HEE269" s="30"/>
      <c r="HEF269" s="30"/>
      <c r="HEG269" s="30"/>
      <c r="HEH269" s="30"/>
      <c r="HEI269" s="30"/>
      <c r="HEJ269" s="30"/>
      <c r="HEK269" s="30"/>
      <c r="HEL269" s="30"/>
      <c r="HEM269" s="30"/>
      <c r="HEN269" s="30"/>
      <c r="HEO269" s="30"/>
      <c r="HEP269" s="30"/>
      <c r="HEQ269" s="30"/>
      <c r="HER269" s="30"/>
      <c r="HES269" s="30"/>
      <c r="HET269" s="30"/>
      <c r="HEU269" s="30"/>
      <c r="HEV269" s="30"/>
      <c r="HEW269" s="30"/>
      <c r="HEX269" s="30"/>
      <c r="HEY269" s="30"/>
      <c r="HEZ269" s="30"/>
      <c r="HFA269" s="30"/>
      <c r="HFB269" s="30"/>
      <c r="HFC269" s="30"/>
      <c r="HFD269" s="30"/>
      <c r="HFE269" s="30"/>
      <c r="HFF269" s="30"/>
      <c r="HFG269" s="30"/>
      <c r="HFH269" s="30"/>
      <c r="HFI269" s="30"/>
      <c r="HFJ269" s="30"/>
      <c r="HFK269" s="30"/>
      <c r="HFL269" s="30"/>
      <c r="HFM269" s="30"/>
      <c r="HFN269" s="30"/>
      <c r="HFO269" s="30"/>
      <c r="HFP269" s="30"/>
      <c r="HFQ269" s="30"/>
      <c r="HFR269" s="30"/>
      <c r="HFS269" s="30"/>
      <c r="HFT269" s="30"/>
      <c r="HFU269" s="30"/>
      <c r="HFV269" s="30"/>
      <c r="HFW269" s="30"/>
      <c r="HFX269" s="30"/>
      <c r="HFY269" s="30"/>
      <c r="HFZ269" s="30"/>
      <c r="HGA269" s="30"/>
      <c r="HGB269" s="30"/>
      <c r="HGC269" s="30"/>
      <c r="HGD269" s="30"/>
      <c r="HGE269" s="30"/>
      <c r="HGF269" s="30"/>
      <c r="HGG269" s="30"/>
      <c r="HGH269" s="30"/>
      <c r="HGI269" s="30"/>
      <c r="HGJ269" s="30"/>
      <c r="HGK269" s="30"/>
      <c r="HGL269" s="30"/>
      <c r="HGM269" s="30"/>
      <c r="HGN269" s="30"/>
      <c r="HGO269" s="30"/>
      <c r="HGP269" s="30"/>
      <c r="HGQ269" s="30"/>
      <c r="HGR269" s="30"/>
      <c r="HGS269" s="30"/>
      <c r="HGT269" s="30"/>
      <c r="HGU269" s="30"/>
      <c r="HGV269" s="30"/>
      <c r="HGW269" s="30"/>
      <c r="HGX269" s="30"/>
      <c r="HGY269" s="30"/>
      <c r="HGZ269" s="30"/>
      <c r="HHA269" s="30"/>
      <c r="HHB269" s="30"/>
      <c r="HHC269" s="30"/>
      <c r="HHD269" s="30"/>
      <c r="HHE269" s="30"/>
      <c r="HHF269" s="30"/>
      <c r="HHG269" s="30"/>
      <c r="HHH269" s="30"/>
      <c r="HHI269" s="30"/>
      <c r="HHJ269" s="30"/>
      <c r="HHK269" s="30"/>
      <c r="HHL269" s="30"/>
      <c r="HHM269" s="30"/>
      <c r="HHN269" s="30"/>
      <c r="HHO269" s="30"/>
      <c r="HHP269" s="30"/>
      <c r="HHQ269" s="30"/>
      <c r="HHR269" s="30"/>
      <c r="HHS269" s="30"/>
      <c r="HHT269" s="30"/>
      <c r="HHU269" s="30"/>
      <c r="HHV269" s="30"/>
      <c r="HHW269" s="30"/>
      <c r="HHX269" s="30"/>
      <c r="HHY269" s="30"/>
      <c r="HHZ269" s="30"/>
      <c r="HIA269" s="30"/>
      <c r="HIB269" s="30"/>
      <c r="HIC269" s="30"/>
      <c r="HID269" s="30"/>
      <c r="HIE269" s="30"/>
      <c r="HIF269" s="30"/>
      <c r="HIG269" s="30"/>
      <c r="HIH269" s="30"/>
      <c r="HII269" s="30"/>
      <c r="HIJ269" s="30"/>
      <c r="HIK269" s="30"/>
      <c r="HIL269" s="30"/>
      <c r="HIM269" s="30"/>
      <c r="HIN269" s="30"/>
      <c r="HIO269" s="30"/>
      <c r="HIP269" s="30"/>
      <c r="HIQ269" s="30"/>
      <c r="HIR269" s="30"/>
      <c r="HIS269" s="30"/>
      <c r="HIT269" s="30"/>
      <c r="HIU269" s="30"/>
      <c r="HIV269" s="30"/>
      <c r="HIW269" s="30"/>
      <c r="HIX269" s="30"/>
      <c r="HIY269" s="30"/>
      <c r="HIZ269" s="30"/>
      <c r="HJA269" s="30"/>
      <c r="HJB269" s="30"/>
      <c r="HJC269" s="30"/>
      <c r="HJD269" s="30"/>
      <c r="HJE269" s="30"/>
      <c r="HJF269" s="30"/>
      <c r="HJG269" s="30"/>
      <c r="HJH269" s="30"/>
      <c r="HJI269" s="30"/>
      <c r="HJJ269" s="30"/>
      <c r="HJK269" s="30"/>
      <c r="HJL269" s="30"/>
      <c r="HJM269" s="30"/>
      <c r="HJN269" s="30"/>
      <c r="HJO269" s="30"/>
      <c r="HJP269" s="30"/>
      <c r="HJQ269" s="30"/>
      <c r="HJR269" s="30"/>
      <c r="HJS269" s="30"/>
      <c r="HJT269" s="30"/>
      <c r="HJU269" s="30"/>
      <c r="HJV269" s="30"/>
      <c r="HJW269" s="30"/>
      <c r="HJX269" s="30"/>
      <c r="HJY269" s="30"/>
      <c r="HJZ269" s="30"/>
      <c r="HKA269" s="30"/>
      <c r="HKB269" s="30"/>
      <c r="HKC269" s="30"/>
      <c r="HKD269" s="30"/>
      <c r="HKE269" s="30"/>
      <c r="HKF269" s="30"/>
      <c r="HKG269" s="30"/>
      <c r="HKH269" s="30"/>
      <c r="HKI269" s="30"/>
      <c r="HKJ269" s="30"/>
      <c r="HKK269" s="30"/>
      <c r="HKL269" s="30"/>
      <c r="HKM269" s="30"/>
      <c r="HKN269" s="30"/>
      <c r="HKO269" s="30"/>
      <c r="HKP269" s="30"/>
      <c r="HKQ269" s="30"/>
      <c r="HKR269" s="30"/>
      <c r="HKS269" s="30"/>
      <c r="HKT269" s="30"/>
      <c r="HKU269" s="30"/>
      <c r="HKV269" s="30"/>
      <c r="HKW269" s="30"/>
      <c r="HKX269" s="30"/>
      <c r="HKY269" s="30"/>
      <c r="HKZ269" s="30"/>
      <c r="HLA269" s="30"/>
      <c r="HLB269" s="30"/>
      <c r="HLC269" s="30"/>
      <c r="HLD269" s="30"/>
      <c r="HLE269" s="30"/>
      <c r="HLF269" s="30"/>
      <c r="HLG269" s="30"/>
      <c r="HLH269" s="30"/>
      <c r="HLI269" s="30"/>
      <c r="HLJ269" s="30"/>
      <c r="HLK269" s="30"/>
      <c r="HLL269" s="30"/>
      <c r="HLM269" s="30"/>
      <c r="HLN269" s="30"/>
      <c r="HLO269" s="30"/>
      <c r="HLP269" s="30"/>
      <c r="HLQ269" s="30"/>
      <c r="HLR269" s="30"/>
      <c r="HLS269" s="30"/>
      <c r="HLT269" s="30"/>
      <c r="HLU269" s="30"/>
      <c r="HLV269" s="30"/>
      <c r="HLW269" s="30"/>
      <c r="HLX269" s="30"/>
      <c r="HLY269" s="30"/>
      <c r="HLZ269" s="30"/>
      <c r="HMA269" s="30"/>
      <c r="HMB269" s="30"/>
      <c r="HMC269" s="30"/>
      <c r="HMD269" s="30"/>
      <c r="HME269" s="30"/>
      <c r="HMF269" s="30"/>
      <c r="HMG269" s="30"/>
      <c r="HMH269" s="30"/>
      <c r="HMI269" s="30"/>
      <c r="HMJ269" s="30"/>
      <c r="HMK269" s="30"/>
      <c r="HML269" s="30"/>
      <c r="HMM269" s="30"/>
      <c r="HMN269" s="30"/>
      <c r="HMO269" s="30"/>
      <c r="HMP269" s="30"/>
      <c r="HMQ269" s="30"/>
      <c r="HMR269" s="30"/>
      <c r="HMS269" s="30"/>
      <c r="HMT269" s="30"/>
      <c r="HMU269" s="30"/>
      <c r="HMV269" s="30"/>
      <c r="HMW269" s="30"/>
      <c r="HMX269" s="30"/>
      <c r="HMY269" s="30"/>
      <c r="HMZ269" s="30"/>
      <c r="HNA269" s="30"/>
      <c r="HNB269" s="30"/>
      <c r="HNC269" s="30"/>
      <c r="HND269" s="30"/>
      <c r="HNE269" s="30"/>
      <c r="HNF269" s="30"/>
      <c r="HNG269" s="30"/>
      <c r="HNH269" s="30"/>
      <c r="HNI269" s="30"/>
      <c r="HNJ269" s="30"/>
      <c r="HNK269" s="30"/>
      <c r="HNL269" s="30"/>
      <c r="HNM269" s="30"/>
      <c r="HNN269" s="30"/>
      <c r="HNO269" s="30"/>
      <c r="HNP269" s="30"/>
      <c r="HNQ269" s="30"/>
      <c r="HNR269" s="30"/>
      <c r="HNS269" s="30"/>
      <c r="HNT269" s="30"/>
      <c r="HNU269" s="30"/>
      <c r="HNV269" s="30"/>
      <c r="HNW269" s="30"/>
      <c r="HNX269" s="30"/>
      <c r="HNY269" s="30"/>
      <c r="HNZ269" s="30"/>
      <c r="HOA269" s="30"/>
      <c r="HOB269" s="30"/>
      <c r="HOC269" s="30"/>
      <c r="HOD269" s="30"/>
      <c r="HOE269" s="30"/>
      <c r="HOF269" s="30"/>
      <c r="HOG269" s="30"/>
      <c r="HOH269" s="30"/>
      <c r="HOI269" s="30"/>
      <c r="HOJ269" s="30"/>
      <c r="HOK269" s="30"/>
      <c r="HOL269" s="30"/>
      <c r="HOM269" s="30"/>
      <c r="HON269" s="30"/>
      <c r="HOO269" s="30"/>
      <c r="HOP269" s="30"/>
      <c r="HOQ269" s="30"/>
      <c r="HOR269" s="30"/>
      <c r="HOS269" s="30"/>
      <c r="HOT269" s="30"/>
      <c r="HOU269" s="30"/>
      <c r="HOV269" s="30"/>
      <c r="HOW269" s="30"/>
      <c r="HOX269" s="30"/>
      <c r="HOY269" s="30"/>
      <c r="HOZ269" s="30"/>
      <c r="HPA269" s="30"/>
      <c r="HPB269" s="30"/>
      <c r="HPC269" s="30"/>
      <c r="HPD269" s="30"/>
      <c r="HPE269" s="30"/>
      <c r="HPF269" s="30"/>
      <c r="HPG269" s="30"/>
      <c r="HPH269" s="30"/>
      <c r="HPI269" s="30"/>
      <c r="HPJ269" s="30"/>
      <c r="HPK269" s="30"/>
      <c r="HPL269" s="30"/>
      <c r="HPM269" s="30"/>
      <c r="HPN269" s="30"/>
      <c r="HPO269" s="30"/>
      <c r="HPP269" s="30"/>
      <c r="HPQ269" s="30"/>
      <c r="HPR269" s="30"/>
      <c r="HPS269" s="30"/>
      <c r="HPT269" s="30"/>
      <c r="HPU269" s="30"/>
      <c r="HPV269" s="30"/>
      <c r="HPW269" s="30"/>
      <c r="HPX269" s="30"/>
      <c r="HPY269" s="30"/>
      <c r="HPZ269" s="30"/>
      <c r="HQA269" s="30"/>
      <c r="HQB269" s="30"/>
      <c r="HQC269" s="30"/>
      <c r="HQD269" s="30"/>
      <c r="HQE269" s="30"/>
      <c r="HQF269" s="30"/>
      <c r="HQG269" s="30"/>
      <c r="HQH269" s="30"/>
      <c r="HQI269" s="30"/>
      <c r="HQJ269" s="30"/>
      <c r="HQK269" s="30"/>
      <c r="HQL269" s="30"/>
      <c r="HQM269" s="30"/>
      <c r="HQN269" s="30"/>
      <c r="HQO269" s="30"/>
      <c r="HQP269" s="30"/>
      <c r="HQQ269" s="30"/>
      <c r="HQR269" s="30"/>
      <c r="HQS269" s="30"/>
      <c r="HQT269" s="30"/>
      <c r="HQU269" s="30"/>
      <c r="HQV269" s="30"/>
      <c r="HQW269" s="30"/>
      <c r="HQX269" s="30"/>
      <c r="HQY269" s="30"/>
      <c r="HQZ269" s="30"/>
      <c r="HRA269" s="30"/>
      <c r="HRB269" s="30"/>
      <c r="HRC269" s="30"/>
      <c r="HRD269" s="30"/>
      <c r="HRE269" s="30"/>
      <c r="HRF269" s="30"/>
      <c r="HRG269" s="30"/>
      <c r="HRH269" s="30"/>
      <c r="HRI269" s="30"/>
      <c r="HRJ269" s="30"/>
      <c r="HRK269" s="30"/>
      <c r="HRL269" s="30"/>
      <c r="HRM269" s="30"/>
      <c r="HRN269" s="30"/>
      <c r="HRO269" s="30"/>
      <c r="HRP269" s="30"/>
      <c r="HRQ269" s="30"/>
      <c r="HRR269" s="30"/>
      <c r="HRS269" s="30"/>
      <c r="HRT269" s="30"/>
      <c r="HRU269" s="30"/>
      <c r="HRV269" s="30"/>
      <c r="HRW269" s="30"/>
      <c r="HRX269" s="30"/>
      <c r="HRY269" s="30"/>
      <c r="HRZ269" s="30"/>
      <c r="HSA269" s="30"/>
      <c r="HSB269" s="30"/>
      <c r="HSC269" s="30"/>
      <c r="HSD269" s="30"/>
      <c r="HSE269" s="30"/>
      <c r="HSF269" s="30"/>
      <c r="HSG269" s="30"/>
      <c r="HSH269" s="30"/>
      <c r="HSI269" s="30"/>
      <c r="HSJ269" s="30"/>
      <c r="HSK269" s="30"/>
      <c r="HSL269" s="30"/>
      <c r="HSM269" s="30"/>
      <c r="HSN269" s="30"/>
      <c r="HSO269" s="30"/>
      <c r="HSP269" s="30"/>
      <c r="HSQ269" s="30"/>
      <c r="HSR269" s="30"/>
      <c r="HSS269" s="30"/>
      <c r="HST269" s="30"/>
      <c r="HSU269" s="30"/>
      <c r="HSV269" s="30"/>
      <c r="HSW269" s="30"/>
      <c r="HSX269" s="30"/>
      <c r="HSY269" s="30"/>
      <c r="HSZ269" s="30"/>
      <c r="HTA269" s="30"/>
      <c r="HTB269" s="30"/>
      <c r="HTC269" s="30"/>
      <c r="HTD269" s="30"/>
      <c r="HTE269" s="30"/>
      <c r="HTF269" s="30"/>
      <c r="HTG269" s="30"/>
      <c r="HTH269" s="30"/>
      <c r="HTI269" s="30"/>
      <c r="HTJ269" s="30"/>
      <c r="HTK269" s="30"/>
      <c r="HTL269" s="30"/>
      <c r="HTM269" s="30"/>
      <c r="HTN269" s="30"/>
      <c r="HTO269" s="30"/>
      <c r="HTP269" s="30"/>
      <c r="HTQ269" s="30"/>
      <c r="HTR269" s="30"/>
      <c r="HTS269" s="30"/>
      <c r="HTT269" s="30"/>
      <c r="HTU269" s="30"/>
      <c r="HTV269" s="30"/>
      <c r="HTW269" s="30"/>
      <c r="HTX269" s="30"/>
      <c r="HTY269" s="30"/>
      <c r="HTZ269" s="30"/>
      <c r="HUA269" s="30"/>
      <c r="HUB269" s="30"/>
      <c r="HUC269" s="30"/>
      <c r="HUD269" s="30"/>
      <c r="HUE269" s="30"/>
      <c r="HUF269" s="30"/>
      <c r="HUG269" s="30"/>
      <c r="HUH269" s="30"/>
      <c r="HUI269" s="30"/>
      <c r="HUJ269" s="30"/>
      <c r="HUK269" s="30"/>
      <c r="HUL269" s="30"/>
      <c r="HUM269" s="30"/>
      <c r="HUN269" s="30"/>
      <c r="HUO269" s="30"/>
      <c r="HUP269" s="30"/>
      <c r="HUQ269" s="30"/>
      <c r="HUR269" s="30"/>
      <c r="HUS269" s="30"/>
      <c r="HUT269" s="30"/>
      <c r="HUU269" s="30"/>
      <c r="HUV269" s="30"/>
      <c r="HUW269" s="30"/>
      <c r="HUX269" s="30"/>
      <c r="HUY269" s="30"/>
      <c r="HUZ269" s="30"/>
      <c r="HVA269" s="30"/>
      <c r="HVB269" s="30"/>
      <c r="HVC269" s="30"/>
      <c r="HVD269" s="30"/>
      <c r="HVE269" s="30"/>
      <c r="HVF269" s="30"/>
      <c r="HVG269" s="30"/>
      <c r="HVH269" s="30"/>
      <c r="HVI269" s="30"/>
      <c r="HVJ269" s="30"/>
      <c r="HVK269" s="30"/>
      <c r="HVL269" s="30"/>
      <c r="HVM269" s="30"/>
      <c r="HVN269" s="30"/>
      <c r="HVO269" s="30"/>
      <c r="HVP269" s="30"/>
      <c r="HVQ269" s="30"/>
      <c r="HVR269" s="30"/>
      <c r="HVS269" s="30"/>
      <c r="HVT269" s="30"/>
      <c r="HVU269" s="30"/>
      <c r="HVV269" s="30"/>
      <c r="HVW269" s="30"/>
      <c r="HVX269" s="30"/>
      <c r="HVY269" s="30"/>
      <c r="HVZ269" s="30"/>
      <c r="HWA269" s="30"/>
      <c r="HWB269" s="30"/>
      <c r="HWC269" s="30"/>
      <c r="HWD269" s="30"/>
      <c r="HWE269" s="30"/>
      <c r="HWF269" s="30"/>
      <c r="HWG269" s="30"/>
      <c r="HWH269" s="30"/>
      <c r="HWI269" s="30"/>
      <c r="HWJ269" s="30"/>
      <c r="HWK269" s="30"/>
      <c r="HWL269" s="30"/>
      <c r="HWM269" s="30"/>
      <c r="HWN269" s="30"/>
      <c r="HWO269" s="30"/>
      <c r="HWP269" s="30"/>
      <c r="HWQ269" s="30"/>
      <c r="HWR269" s="30"/>
      <c r="HWS269" s="30"/>
      <c r="HWT269" s="30"/>
      <c r="HWU269" s="30"/>
      <c r="HWV269" s="30"/>
      <c r="HWW269" s="30"/>
      <c r="HWX269" s="30"/>
      <c r="HWY269" s="30"/>
      <c r="HWZ269" s="30"/>
      <c r="HXA269" s="30"/>
      <c r="HXB269" s="30"/>
      <c r="HXC269" s="30"/>
      <c r="HXD269" s="30"/>
      <c r="HXE269" s="30"/>
      <c r="HXF269" s="30"/>
      <c r="HXG269" s="30"/>
      <c r="HXH269" s="30"/>
      <c r="HXI269" s="30"/>
      <c r="HXJ269" s="30"/>
      <c r="HXK269" s="30"/>
      <c r="HXL269" s="30"/>
      <c r="HXM269" s="30"/>
      <c r="HXN269" s="30"/>
      <c r="HXO269" s="30"/>
      <c r="HXP269" s="30"/>
      <c r="HXQ269" s="30"/>
      <c r="HXR269" s="30"/>
      <c r="HXS269" s="30"/>
      <c r="HXT269" s="30"/>
      <c r="HXU269" s="30"/>
      <c r="HXV269" s="30"/>
      <c r="HXW269" s="30"/>
      <c r="HXX269" s="30"/>
      <c r="HXY269" s="30"/>
      <c r="HXZ269" s="30"/>
      <c r="HYA269" s="30"/>
      <c r="HYB269" s="30"/>
      <c r="HYC269" s="30"/>
      <c r="HYD269" s="30"/>
      <c r="HYE269" s="30"/>
      <c r="HYF269" s="30"/>
      <c r="HYG269" s="30"/>
      <c r="HYH269" s="30"/>
      <c r="HYI269" s="30"/>
      <c r="HYJ269" s="30"/>
      <c r="HYK269" s="30"/>
      <c r="HYL269" s="30"/>
      <c r="HYM269" s="30"/>
      <c r="HYN269" s="30"/>
      <c r="HYO269" s="30"/>
      <c r="HYP269" s="30"/>
      <c r="HYQ269" s="30"/>
      <c r="HYR269" s="30"/>
      <c r="HYS269" s="30"/>
      <c r="HYT269" s="30"/>
      <c r="HYU269" s="30"/>
      <c r="HYV269" s="30"/>
      <c r="HYW269" s="30"/>
      <c r="HYX269" s="30"/>
      <c r="HYY269" s="30"/>
      <c r="HYZ269" s="30"/>
      <c r="HZA269" s="30"/>
      <c r="HZB269" s="30"/>
      <c r="HZC269" s="30"/>
      <c r="HZD269" s="30"/>
      <c r="HZE269" s="30"/>
      <c r="HZF269" s="30"/>
      <c r="HZG269" s="30"/>
      <c r="HZH269" s="30"/>
      <c r="HZI269" s="30"/>
      <c r="HZJ269" s="30"/>
      <c r="HZK269" s="30"/>
      <c r="HZL269" s="30"/>
      <c r="HZM269" s="30"/>
      <c r="HZN269" s="30"/>
      <c r="HZO269" s="30"/>
      <c r="HZP269" s="30"/>
      <c r="HZQ269" s="30"/>
      <c r="HZR269" s="30"/>
      <c r="HZS269" s="30"/>
      <c r="HZT269" s="30"/>
      <c r="HZU269" s="30"/>
      <c r="HZV269" s="30"/>
      <c r="HZW269" s="30"/>
      <c r="HZX269" s="30"/>
      <c r="HZY269" s="30"/>
      <c r="HZZ269" s="30"/>
      <c r="IAA269" s="30"/>
      <c r="IAB269" s="30"/>
      <c r="IAC269" s="30"/>
      <c r="IAD269" s="30"/>
      <c r="IAE269" s="30"/>
      <c r="IAF269" s="30"/>
      <c r="IAG269" s="30"/>
      <c r="IAH269" s="30"/>
      <c r="IAI269" s="30"/>
      <c r="IAJ269" s="30"/>
      <c r="IAK269" s="30"/>
      <c r="IAL269" s="30"/>
      <c r="IAM269" s="30"/>
      <c r="IAN269" s="30"/>
      <c r="IAO269" s="30"/>
      <c r="IAP269" s="30"/>
      <c r="IAQ269" s="30"/>
      <c r="IAR269" s="30"/>
      <c r="IAS269" s="30"/>
      <c r="IAT269" s="30"/>
      <c r="IAU269" s="30"/>
      <c r="IAV269" s="30"/>
      <c r="IAW269" s="30"/>
      <c r="IAX269" s="30"/>
      <c r="IAY269" s="30"/>
      <c r="IAZ269" s="30"/>
      <c r="IBA269" s="30"/>
      <c r="IBB269" s="30"/>
      <c r="IBC269" s="30"/>
      <c r="IBD269" s="30"/>
      <c r="IBE269" s="30"/>
      <c r="IBF269" s="30"/>
      <c r="IBG269" s="30"/>
      <c r="IBH269" s="30"/>
      <c r="IBI269" s="30"/>
      <c r="IBJ269" s="30"/>
      <c r="IBK269" s="30"/>
      <c r="IBL269" s="30"/>
      <c r="IBM269" s="30"/>
      <c r="IBN269" s="30"/>
      <c r="IBO269" s="30"/>
      <c r="IBP269" s="30"/>
      <c r="IBQ269" s="30"/>
      <c r="IBR269" s="30"/>
      <c r="IBS269" s="30"/>
      <c r="IBT269" s="30"/>
      <c r="IBU269" s="30"/>
      <c r="IBV269" s="30"/>
      <c r="IBW269" s="30"/>
      <c r="IBX269" s="30"/>
      <c r="IBY269" s="30"/>
      <c r="IBZ269" s="30"/>
      <c r="ICA269" s="30"/>
      <c r="ICB269" s="30"/>
      <c r="ICC269" s="30"/>
      <c r="ICD269" s="30"/>
      <c r="ICE269" s="30"/>
      <c r="ICF269" s="30"/>
      <c r="ICG269" s="30"/>
      <c r="ICH269" s="30"/>
      <c r="ICI269" s="30"/>
      <c r="ICJ269" s="30"/>
      <c r="ICK269" s="30"/>
      <c r="ICL269" s="30"/>
      <c r="ICM269" s="30"/>
      <c r="ICN269" s="30"/>
      <c r="ICO269" s="30"/>
      <c r="ICP269" s="30"/>
      <c r="ICQ269" s="30"/>
      <c r="ICR269" s="30"/>
      <c r="ICS269" s="30"/>
      <c r="ICT269" s="30"/>
      <c r="ICU269" s="30"/>
      <c r="ICV269" s="30"/>
      <c r="ICW269" s="30"/>
      <c r="ICX269" s="30"/>
      <c r="ICY269" s="30"/>
      <c r="ICZ269" s="30"/>
      <c r="IDA269" s="30"/>
      <c r="IDB269" s="30"/>
      <c r="IDC269" s="30"/>
      <c r="IDD269" s="30"/>
      <c r="IDE269" s="30"/>
      <c r="IDF269" s="30"/>
      <c r="IDG269" s="30"/>
      <c r="IDH269" s="30"/>
      <c r="IDI269" s="30"/>
      <c r="IDJ269" s="30"/>
      <c r="IDK269" s="30"/>
      <c r="IDL269" s="30"/>
      <c r="IDM269" s="30"/>
      <c r="IDN269" s="30"/>
      <c r="IDO269" s="30"/>
      <c r="IDP269" s="30"/>
      <c r="IDQ269" s="30"/>
      <c r="IDR269" s="30"/>
      <c r="IDS269" s="30"/>
      <c r="IDT269" s="30"/>
      <c r="IDU269" s="30"/>
      <c r="IDV269" s="30"/>
      <c r="IDW269" s="30"/>
      <c r="IDX269" s="30"/>
      <c r="IDY269" s="30"/>
      <c r="IDZ269" s="30"/>
      <c r="IEA269" s="30"/>
      <c r="IEB269" s="30"/>
      <c r="IEC269" s="30"/>
      <c r="IED269" s="30"/>
      <c r="IEE269" s="30"/>
      <c r="IEF269" s="30"/>
      <c r="IEG269" s="30"/>
      <c r="IEH269" s="30"/>
      <c r="IEI269" s="30"/>
      <c r="IEJ269" s="30"/>
      <c r="IEK269" s="30"/>
      <c r="IEL269" s="30"/>
      <c r="IEM269" s="30"/>
      <c r="IEN269" s="30"/>
      <c r="IEO269" s="30"/>
      <c r="IEP269" s="30"/>
      <c r="IEQ269" s="30"/>
      <c r="IER269" s="30"/>
      <c r="IES269" s="30"/>
      <c r="IET269" s="30"/>
      <c r="IEU269" s="30"/>
      <c r="IEV269" s="30"/>
      <c r="IEW269" s="30"/>
      <c r="IEX269" s="30"/>
      <c r="IEY269" s="30"/>
      <c r="IEZ269" s="30"/>
      <c r="IFA269" s="30"/>
      <c r="IFB269" s="30"/>
      <c r="IFC269" s="30"/>
      <c r="IFD269" s="30"/>
      <c r="IFE269" s="30"/>
      <c r="IFF269" s="30"/>
      <c r="IFG269" s="30"/>
      <c r="IFH269" s="30"/>
      <c r="IFI269" s="30"/>
      <c r="IFJ269" s="30"/>
      <c r="IFK269" s="30"/>
      <c r="IFL269" s="30"/>
      <c r="IFM269" s="30"/>
      <c r="IFN269" s="30"/>
      <c r="IFO269" s="30"/>
      <c r="IFP269" s="30"/>
      <c r="IFQ269" s="30"/>
      <c r="IFR269" s="30"/>
      <c r="IFS269" s="30"/>
      <c r="IFT269" s="30"/>
      <c r="IFU269" s="30"/>
      <c r="IFV269" s="30"/>
      <c r="IFW269" s="30"/>
      <c r="IFX269" s="30"/>
      <c r="IFY269" s="30"/>
      <c r="IFZ269" s="30"/>
      <c r="IGA269" s="30"/>
      <c r="IGB269" s="30"/>
      <c r="IGC269" s="30"/>
      <c r="IGD269" s="30"/>
      <c r="IGE269" s="30"/>
      <c r="IGF269" s="30"/>
      <c r="IGG269" s="30"/>
      <c r="IGH269" s="30"/>
      <c r="IGI269" s="30"/>
      <c r="IGJ269" s="30"/>
      <c r="IGK269" s="30"/>
      <c r="IGL269" s="30"/>
      <c r="IGM269" s="30"/>
      <c r="IGN269" s="30"/>
      <c r="IGO269" s="30"/>
      <c r="IGP269" s="30"/>
      <c r="IGQ269" s="30"/>
      <c r="IGR269" s="30"/>
      <c r="IGS269" s="30"/>
      <c r="IGT269" s="30"/>
      <c r="IGU269" s="30"/>
      <c r="IGV269" s="30"/>
      <c r="IGW269" s="30"/>
      <c r="IGX269" s="30"/>
      <c r="IGY269" s="30"/>
      <c r="IGZ269" s="30"/>
      <c r="IHA269" s="30"/>
      <c r="IHB269" s="30"/>
      <c r="IHC269" s="30"/>
      <c r="IHD269" s="30"/>
      <c r="IHE269" s="30"/>
      <c r="IHF269" s="30"/>
      <c r="IHG269" s="30"/>
      <c r="IHH269" s="30"/>
      <c r="IHI269" s="30"/>
      <c r="IHJ269" s="30"/>
      <c r="IHK269" s="30"/>
      <c r="IHL269" s="30"/>
      <c r="IHM269" s="30"/>
      <c r="IHN269" s="30"/>
      <c r="IHO269" s="30"/>
      <c r="IHP269" s="30"/>
      <c r="IHQ269" s="30"/>
      <c r="IHR269" s="30"/>
      <c r="IHS269" s="30"/>
      <c r="IHT269" s="30"/>
      <c r="IHU269" s="30"/>
      <c r="IHV269" s="30"/>
      <c r="IHW269" s="30"/>
      <c r="IHX269" s="30"/>
      <c r="IHY269" s="30"/>
      <c r="IHZ269" s="30"/>
      <c r="IIA269" s="30"/>
      <c r="IIB269" s="30"/>
      <c r="IIC269" s="30"/>
      <c r="IID269" s="30"/>
      <c r="IIE269" s="30"/>
      <c r="IIF269" s="30"/>
      <c r="IIG269" s="30"/>
      <c r="IIH269" s="30"/>
      <c r="III269" s="30"/>
      <c r="IIJ269" s="30"/>
      <c r="IIK269" s="30"/>
      <c r="IIL269" s="30"/>
      <c r="IIM269" s="30"/>
      <c r="IIN269" s="30"/>
      <c r="IIO269" s="30"/>
      <c r="IIP269" s="30"/>
      <c r="IIQ269" s="30"/>
      <c r="IIR269" s="30"/>
      <c r="IIS269" s="30"/>
      <c r="IIT269" s="30"/>
      <c r="IIU269" s="30"/>
      <c r="IIV269" s="30"/>
      <c r="IIW269" s="30"/>
      <c r="IIX269" s="30"/>
      <c r="IIY269" s="30"/>
      <c r="IIZ269" s="30"/>
      <c r="IJA269" s="30"/>
      <c r="IJB269" s="30"/>
      <c r="IJC269" s="30"/>
      <c r="IJD269" s="30"/>
      <c r="IJE269" s="30"/>
      <c r="IJF269" s="30"/>
      <c r="IJG269" s="30"/>
      <c r="IJH269" s="30"/>
      <c r="IJI269" s="30"/>
      <c r="IJJ269" s="30"/>
      <c r="IJK269" s="30"/>
      <c r="IJL269" s="30"/>
      <c r="IJM269" s="30"/>
      <c r="IJN269" s="30"/>
      <c r="IJO269" s="30"/>
      <c r="IJP269" s="30"/>
      <c r="IJQ269" s="30"/>
      <c r="IJR269" s="30"/>
      <c r="IJS269" s="30"/>
      <c r="IJT269" s="30"/>
      <c r="IJU269" s="30"/>
      <c r="IJV269" s="30"/>
      <c r="IJW269" s="30"/>
      <c r="IJX269" s="30"/>
      <c r="IJY269" s="30"/>
      <c r="IJZ269" s="30"/>
      <c r="IKA269" s="30"/>
      <c r="IKB269" s="30"/>
      <c r="IKC269" s="30"/>
      <c r="IKD269" s="30"/>
      <c r="IKE269" s="30"/>
      <c r="IKF269" s="30"/>
      <c r="IKG269" s="30"/>
      <c r="IKH269" s="30"/>
      <c r="IKI269" s="30"/>
      <c r="IKJ269" s="30"/>
      <c r="IKK269" s="30"/>
      <c r="IKL269" s="30"/>
      <c r="IKM269" s="30"/>
      <c r="IKN269" s="30"/>
      <c r="IKO269" s="30"/>
      <c r="IKP269" s="30"/>
      <c r="IKQ269" s="30"/>
      <c r="IKR269" s="30"/>
      <c r="IKS269" s="30"/>
      <c r="IKT269" s="30"/>
      <c r="IKU269" s="30"/>
      <c r="IKV269" s="30"/>
      <c r="IKW269" s="30"/>
      <c r="IKX269" s="30"/>
      <c r="IKY269" s="30"/>
      <c r="IKZ269" s="30"/>
      <c r="ILA269" s="30"/>
      <c r="ILB269" s="30"/>
      <c r="ILC269" s="30"/>
      <c r="ILD269" s="30"/>
      <c r="ILE269" s="30"/>
      <c r="ILF269" s="30"/>
      <c r="ILG269" s="30"/>
      <c r="ILH269" s="30"/>
      <c r="ILI269" s="30"/>
      <c r="ILJ269" s="30"/>
      <c r="ILK269" s="30"/>
      <c r="ILL269" s="30"/>
      <c r="ILM269" s="30"/>
      <c r="ILN269" s="30"/>
      <c r="ILO269" s="30"/>
      <c r="ILP269" s="30"/>
      <c r="ILQ269" s="30"/>
      <c r="ILR269" s="30"/>
      <c r="ILS269" s="30"/>
      <c r="ILT269" s="30"/>
      <c r="ILU269" s="30"/>
      <c r="ILV269" s="30"/>
      <c r="ILW269" s="30"/>
      <c r="ILX269" s="30"/>
      <c r="ILY269" s="30"/>
      <c r="ILZ269" s="30"/>
      <c r="IMA269" s="30"/>
      <c r="IMB269" s="30"/>
      <c r="IMC269" s="30"/>
      <c r="IMD269" s="30"/>
      <c r="IME269" s="30"/>
      <c r="IMF269" s="30"/>
      <c r="IMG269" s="30"/>
      <c r="IMH269" s="30"/>
      <c r="IMI269" s="30"/>
      <c r="IMJ269" s="30"/>
      <c r="IMK269" s="30"/>
      <c r="IML269" s="30"/>
      <c r="IMM269" s="30"/>
      <c r="IMN269" s="30"/>
      <c r="IMO269" s="30"/>
      <c r="IMP269" s="30"/>
      <c r="IMQ269" s="30"/>
      <c r="IMR269" s="30"/>
      <c r="IMS269" s="30"/>
      <c r="IMT269" s="30"/>
      <c r="IMU269" s="30"/>
      <c r="IMV269" s="30"/>
      <c r="IMW269" s="30"/>
      <c r="IMX269" s="30"/>
      <c r="IMY269" s="30"/>
      <c r="IMZ269" s="30"/>
      <c r="INA269" s="30"/>
      <c r="INB269" s="30"/>
      <c r="INC269" s="30"/>
      <c r="IND269" s="30"/>
      <c r="INE269" s="30"/>
      <c r="INF269" s="30"/>
      <c r="ING269" s="30"/>
      <c r="INH269" s="30"/>
      <c r="INI269" s="30"/>
      <c r="INJ269" s="30"/>
      <c r="INK269" s="30"/>
      <c r="INL269" s="30"/>
      <c r="INM269" s="30"/>
      <c r="INN269" s="30"/>
      <c r="INO269" s="30"/>
      <c r="INP269" s="30"/>
      <c r="INQ269" s="30"/>
      <c r="INR269" s="30"/>
      <c r="INS269" s="30"/>
      <c r="INT269" s="30"/>
      <c r="INU269" s="30"/>
      <c r="INV269" s="30"/>
      <c r="INW269" s="30"/>
      <c r="INX269" s="30"/>
      <c r="INY269" s="30"/>
      <c r="INZ269" s="30"/>
      <c r="IOA269" s="30"/>
      <c r="IOB269" s="30"/>
      <c r="IOC269" s="30"/>
      <c r="IOD269" s="30"/>
      <c r="IOE269" s="30"/>
      <c r="IOF269" s="30"/>
      <c r="IOG269" s="30"/>
      <c r="IOH269" s="30"/>
      <c r="IOI269" s="30"/>
      <c r="IOJ269" s="30"/>
      <c r="IOK269" s="30"/>
      <c r="IOL269" s="30"/>
      <c r="IOM269" s="30"/>
      <c r="ION269" s="30"/>
      <c r="IOO269" s="30"/>
      <c r="IOP269" s="30"/>
      <c r="IOQ269" s="30"/>
      <c r="IOR269" s="30"/>
      <c r="IOS269" s="30"/>
      <c r="IOT269" s="30"/>
      <c r="IOU269" s="30"/>
      <c r="IOV269" s="30"/>
      <c r="IOW269" s="30"/>
      <c r="IOX269" s="30"/>
      <c r="IOY269" s="30"/>
      <c r="IOZ269" s="30"/>
      <c r="IPA269" s="30"/>
      <c r="IPB269" s="30"/>
      <c r="IPC269" s="30"/>
      <c r="IPD269" s="30"/>
      <c r="IPE269" s="30"/>
      <c r="IPF269" s="30"/>
      <c r="IPG269" s="30"/>
      <c r="IPH269" s="30"/>
      <c r="IPI269" s="30"/>
      <c r="IPJ269" s="30"/>
      <c r="IPK269" s="30"/>
      <c r="IPL269" s="30"/>
      <c r="IPM269" s="30"/>
      <c r="IPN269" s="30"/>
      <c r="IPO269" s="30"/>
      <c r="IPP269" s="30"/>
      <c r="IPQ269" s="30"/>
      <c r="IPR269" s="30"/>
      <c r="IPS269" s="30"/>
      <c r="IPT269" s="30"/>
      <c r="IPU269" s="30"/>
      <c r="IPV269" s="30"/>
      <c r="IPW269" s="30"/>
      <c r="IPX269" s="30"/>
      <c r="IPY269" s="30"/>
      <c r="IPZ269" s="30"/>
      <c r="IQA269" s="30"/>
      <c r="IQB269" s="30"/>
      <c r="IQC269" s="30"/>
      <c r="IQD269" s="30"/>
      <c r="IQE269" s="30"/>
      <c r="IQF269" s="30"/>
      <c r="IQG269" s="30"/>
      <c r="IQH269" s="30"/>
      <c r="IQI269" s="30"/>
      <c r="IQJ269" s="30"/>
      <c r="IQK269" s="30"/>
      <c r="IQL269" s="30"/>
      <c r="IQM269" s="30"/>
      <c r="IQN269" s="30"/>
      <c r="IQO269" s="30"/>
      <c r="IQP269" s="30"/>
      <c r="IQQ269" s="30"/>
      <c r="IQR269" s="30"/>
      <c r="IQS269" s="30"/>
      <c r="IQT269" s="30"/>
      <c r="IQU269" s="30"/>
      <c r="IQV269" s="30"/>
      <c r="IQW269" s="30"/>
      <c r="IQX269" s="30"/>
      <c r="IQY269" s="30"/>
      <c r="IQZ269" s="30"/>
      <c r="IRA269" s="30"/>
      <c r="IRB269" s="30"/>
      <c r="IRC269" s="30"/>
      <c r="IRD269" s="30"/>
      <c r="IRE269" s="30"/>
      <c r="IRF269" s="30"/>
      <c r="IRG269" s="30"/>
      <c r="IRH269" s="30"/>
      <c r="IRI269" s="30"/>
      <c r="IRJ269" s="30"/>
      <c r="IRK269" s="30"/>
      <c r="IRL269" s="30"/>
      <c r="IRM269" s="30"/>
      <c r="IRN269" s="30"/>
      <c r="IRO269" s="30"/>
      <c r="IRP269" s="30"/>
      <c r="IRQ269" s="30"/>
      <c r="IRR269" s="30"/>
      <c r="IRS269" s="30"/>
      <c r="IRT269" s="30"/>
      <c r="IRU269" s="30"/>
      <c r="IRV269" s="30"/>
      <c r="IRW269" s="30"/>
      <c r="IRX269" s="30"/>
      <c r="IRY269" s="30"/>
      <c r="IRZ269" s="30"/>
      <c r="ISA269" s="30"/>
      <c r="ISB269" s="30"/>
      <c r="ISC269" s="30"/>
      <c r="ISD269" s="30"/>
      <c r="ISE269" s="30"/>
      <c r="ISF269" s="30"/>
      <c r="ISG269" s="30"/>
      <c r="ISH269" s="30"/>
      <c r="ISI269" s="30"/>
      <c r="ISJ269" s="30"/>
      <c r="ISK269" s="30"/>
      <c r="ISL269" s="30"/>
      <c r="ISM269" s="30"/>
      <c r="ISN269" s="30"/>
      <c r="ISO269" s="30"/>
      <c r="ISP269" s="30"/>
      <c r="ISQ269" s="30"/>
      <c r="ISR269" s="30"/>
      <c r="ISS269" s="30"/>
      <c r="IST269" s="30"/>
      <c r="ISU269" s="30"/>
      <c r="ISV269" s="30"/>
      <c r="ISW269" s="30"/>
      <c r="ISX269" s="30"/>
      <c r="ISY269" s="30"/>
      <c r="ISZ269" s="30"/>
      <c r="ITA269" s="30"/>
      <c r="ITB269" s="30"/>
      <c r="ITC269" s="30"/>
      <c r="ITD269" s="30"/>
      <c r="ITE269" s="30"/>
      <c r="ITF269" s="30"/>
      <c r="ITG269" s="30"/>
      <c r="ITH269" s="30"/>
      <c r="ITI269" s="30"/>
      <c r="ITJ269" s="30"/>
      <c r="ITK269" s="30"/>
      <c r="ITL269" s="30"/>
      <c r="ITM269" s="30"/>
      <c r="ITN269" s="30"/>
      <c r="ITO269" s="30"/>
      <c r="ITP269" s="30"/>
      <c r="ITQ269" s="30"/>
      <c r="ITR269" s="30"/>
      <c r="ITS269" s="30"/>
      <c r="ITT269" s="30"/>
      <c r="ITU269" s="30"/>
      <c r="ITV269" s="30"/>
      <c r="ITW269" s="30"/>
      <c r="ITX269" s="30"/>
      <c r="ITY269" s="30"/>
      <c r="ITZ269" s="30"/>
      <c r="IUA269" s="30"/>
      <c r="IUB269" s="30"/>
      <c r="IUC269" s="30"/>
      <c r="IUD269" s="30"/>
      <c r="IUE269" s="30"/>
      <c r="IUF269" s="30"/>
      <c r="IUG269" s="30"/>
      <c r="IUH269" s="30"/>
      <c r="IUI269" s="30"/>
      <c r="IUJ269" s="30"/>
      <c r="IUK269" s="30"/>
      <c r="IUL269" s="30"/>
      <c r="IUM269" s="30"/>
      <c r="IUN269" s="30"/>
      <c r="IUO269" s="30"/>
      <c r="IUP269" s="30"/>
      <c r="IUQ269" s="30"/>
      <c r="IUR269" s="30"/>
      <c r="IUS269" s="30"/>
      <c r="IUT269" s="30"/>
      <c r="IUU269" s="30"/>
      <c r="IUV269" s="30"/>
      <c r="IUW269" s="30"/>
      <c r="IUX269" s="30"/>
      <c r="IUY269" s="30"/>
      <c r="IUZ269" s="30"/>
      <c r="IVA269" s="30"/>
      <c r="IVB269" s="30"/>
      <c r="IVC269" s="30"/>
      <c r="IVD269" s="30"/>
      <c r="IVE269" s="30"/>
      <c r="IVF269" s="30"/>
      <c r="IVG269" s="30"/>
      <c r="IVH269" s="30"/>
      <c r="IVI269" s="30"/>
      <c r="IVJ269" s="30"/>
      <c r="IVK269" s="30"/>
      <c r="IVL269" s="30"/>
      <c r="IVM269" s="30"/>
      <c r="IVN269" s="30"/>
      <c r="IVO269" s="30"/>
      <c r="IVP269" s="30"/>
      <c r="IVQ269" s="30"/>
      <c r="IVR269" s="30"/>
      <c r="IVS269" s="30"/>
      <c r="IVT269" s="30"/>
      <c r="IVU269" s="30"/>
      <c r="IVV269" s="30"/>
      <c r="IVW269" s="30"/>
      <c r="IVX269" s="30"/>
      <c r="IVY269" s="30"/>
      <c r="IVZ269" s="30"/>
      <c r="IWA269" s="30"/>
      <c r="IWB269" s="30"/>
      <c r="IWC269" s="30"/>
      <c r="IWD269" s="30"/>
      <c r="IWE269" s="30"/>
      <c r="IWF269" s="30"/>
      <c r="IWG269" s="30"/>
      <c r="IWH269" s="30"/>
      <c r="IWI269" s="30"/>
      <c r="IWJ269" s="30"/>
      <c r="IWK269" s="30"/>
      <c r="IWL269" s="30"/>
      <c r="IWM269" s="30"/>
      <c r="IWN269" s="30"/>
      <c r="IWO269" s="30"/>
      <c r="IWP269" s="30"/>
      <c r="IWQ269" s="30"/>
      <c r="IWR269" s="30"/>
      <c r="IWS269" s="30"/>
      <c r="IWT269" s="30"/>
      <c r="IWU269" s="30"/>
      <c r="IWV269" s="30"/>
      <c r="IWW269" s="30"/>
      <c r="IWX269" s="30"/>
      <c r="IWY269" s="30"/>
      <c r="IWZ269" s="30"/>
      <c r="IXA269" s="30"/>
      <c r="IXB269" s="30"/>
      <c r="IXC269" s="30"/>
      <c r="IXD269" s="30"/>
      <c r="IXE269" s="30"/>
      <c r="IXF269" s="30"/>
      <c r="IXG269" s="30"/>
      <c r="IXH269" s="30"/>
      <c r="IXI269" s="30"/>
      <c r="IXJ269" s="30"/>
      <c r="IXK269" s="30"/>
      <c r="IXL269" s="30"/>
      <c r="IXM269" s="30"/>
      <c r="IXN269" s="30"/>
      <c r="IXO269" s="30"/>
      <c r="IXP269" s="30"/>
      <c r="IXQ269" s="30"/>
      <c r="IXR269" s="30"/>
      <c r="IXS269" s="30"/>
      <c r="IXT269" s="30"/>
      <c r="IXU269" s="30"/>
      <c r="IXV269" s="30"/>
      <c r="IXW269" s="30"/>
      <c r="IXX269" s="30"/>
      <c r="IXY269" s="30"/>
      <c r="IXZ269" s="30"/>
      <c r="IYA269" s="30"/>
      <c r="IYB269" s="30"/>
      <c r="IYC269" s="30"/>
      <c r="IYD269" s="30"/>
      <c r="IYE269" s="30"/>
      <c r="IYF269" s="30"/>
      <c r="IYG269" s="30"/>
      <c r="IYH269" s="30"/>
      <c r="IYI269" s="30"/>
      <c r="IYJ269" s="30"/>
      <c r="IYK269" s="30"/>
      <c r="IYL269" s="30"/>
      <c r="IYM269" s="30"/>
      <c r="IYN269" s="30"/>
      <c r="IYO269" s="30"/>
      <c r="IYP269" s="30"/>
      <c r="IYQ269" s="30"/>
      <c r="IYR269" s="30"/>
      <c r="IYS269" s="30"/>
      <c r="IYT269" s="30"/>
      <c r="IYU269" s="30"/>
      <c r="IYV269" s="30"/>
      <c r="IYW269" s="30"/>
      <c r="IYX269" s="30"/>
      <c r="IYY269" s="30"/>
      <c r="IYZ269" s="30"/>
      <c r="IZA269" s="30"/>
      <c r="IZB269" s="30"/>
      <c r="IZC269" s="30"/>
      <c r="IZD269" s="30"/>
      <c r="IZE269" s="30"/>
      <c r="IZF269" s="30"/>
      <c r="IZG269" s="30"/>
      <c r="IZH269" s="30"/>
      <c r="IZI269" s="30"/>
      <c r="IZJ269" s="30"/>
      <c r="IZK269" s="30"/>
      <c r="IZL269" s="30"/>
      <c r="IZM269" s="30"/>
      <c r="IZN269" s="30"/>
      <c r="IZO269" s="30"/>
      <c r="IZP269" s="30"/>
      <c r="IZQ269" s="30"/>
      <c r="IZR269" s="30"/>
      <c r="IZS269" s="30"/>
      <c r="IZT269" s="30"/>
      <c r="IZU269" s="30"/>
      <c r="IZV269" s="30"/>
      <c r="IZW269" s="30"/>
      <c r="IZX269" s="30"/>
      <c r="IZY269" s="30"/>
      <c r="IZZ269" s="30"/>
      <c r="JAA269" s="30"/>
      <c r="JAB269" s="30"/>
      <c r="JAC269" s="30"/>
      <c r="JAD269" s="30"/>
      <c r="JAE269" s="30"/>
      <c r="JAF269" s="30"/>
      <c r="JAG269" s="30"/>
      <c r="JAH269" s="30"/>
      <c r="JAI269" s="30"/>
      <c r="JAJ269" s="30"/>
      <c r="JAK269" s="30"/>
      <c r="JAL269" s="30"/>
      <c r="JAM269" s="30"/>
      <c r="JAN269" s="30"/>
      <c r="JAO269" s="30"/>
      <c r="JAP269" s="30"/>
      <c r="JAQ269" s="30"/>
      <c r="JAR269" s="30"/>
      <c r="JAS269" s="30"/>
      <c r="JAT269" s="30"/>
      <c r="JAU269" s="30"/>
      <c r="JAV269" s="30"/>
      <c r="JAW269" s="30"/>
      <c r="JAX269" s="30"/>
      <c r="JAY269" s="30"/>
      <c r="JAZ269" s="30"/>
      <c r="JBA269" s="30"/>
      <c r="JBB269" s="30"/>
      <c r="JBC269" s="30"/>
      <c r="JBD269" s="30"/>
      <c r="JBE269" s="30"/>
      <c r="JBF269" s="30"/>
      <c r="JBG269" s="30"/>
      <c r="JBH269" s="30"/>
      <c r="JBI269" s="30"/>
      <c r="JBJ269" s="30"/>
      <c r="JBK269" s="30"/>
      <c r="JBL269" s="30"/>
      <c r="JBM269" s="30"/>
      <c r="JBN269" s="30"/>
      <c r="JBO269" s="30"/>
      <c r="JBP269" s="30"/>
      <c r="JBQ269" s="30"/>
      <c r="JBR269" s="30"/>
      <c r="JBS269" s="30"/>
      <c r="JBT269" s="30"/>
      <c r="JBU269" s="30"/>
      <c r="JBV269" s="30"/>
      <c r="JBW269" s="30"/>
      <c r="JBX269" s="30"/>
      <c r="JBY269" s="30"/>
      <c r="JBZ269" s="30"/>
      <c r="JCA269" s="30"/>
      <c r="JCB269" s="30"/>
      <c r="JCC269" s="30"/>
      <c r="JCD269" s="30"/>
      <c r="JCE269" s="30"/>
      <c r="JCF269" s="30"/>
      <c r="JCG269" s="30"/>
      <c r="JCH269" s="30"/>
      <c r="JCI269" s="30"/>
      <c r="JCJ269" s="30"/>
      <c r="JCK269" s="30"/>
      <c r="JCL269" s="30"/>
      <c r="JCM269" s="30"/>
      <c r="JCN269" s="30"/>
      <c r="JCO269" s="30"/>
      <c r="JCP269" s="30"/>
      <c r="JCQ269" s="30"/>
      <c r="JCR269" s="30"/>
      <c r="JCS269" s="30"/>
      <c r="JCT269" s="30"/>
      <c r="JCU269" s="30"/>
      <c r="JCV269" s="30"/>
      <c r="JCW269" s="30"/>
      <c r="JCX269" s="30"/>
      <c r="JCY269" s="30"/>
      <c r="JCZ269" s="30"/>
      <c r="JDA269" s="30"/>
      <c r="JDB269" s="30"/>
      <c r="JDC269" s="30"/>
      <c r="JDD269" s="30"/>
      <c r="JDE269" s="30"/>
      <c r="JDF269" s="30"/>
      <c r="JDG269" s="30"/>
      <c r="JDH269" s="30"/>
      <c r="JDI269" s="30"/>
      <c r="JDJ269" s="30"/>
      <c r="JDK269" s="30"/>
      <c r="JDL269" s="30"/>
      <c r="JDM269" s="30"/>
      <c r="JDN269" s="30"/>
      <c r="JDO269" s="30"/>
      <c r="JDP269" s="30"/>
      <c r="JDQ269" s="30"/>
      <c r="JDR269" s="30"/>
      <c r="JDS269" s="30"/>
      <c r="JDT269" s="30"/>
      <c r="JDU269" s="30"/>
      <c r="JDV269" s="30"/>
      <c r="JDW269" s="30"/>
      <c r="JDX269" s="30"/>
      <c r="JDY269" s="30"/>
      <c r="JDZ269" s="30"/>
      <c r="JEA269" s="30"/>
      <c r="JEB269" s="30"/>
      <c r="JEC269" s="30"/>
      <c r="JED269" s="30"/>
      <c r="JEE269" s="30"/>
      <c r="JEF269" s="30"/>
      <c r="JEG269" s="30"/>
      <c r="JEH269" s="30"/>
      <c r="JEI269" s="30"/>
      <c r="JEJ269" s="30"/>
      <c r="JEK269" s="30"/>
      <c r="JEL269" s="30"/>
      <c r="JEM269" s="30"/>
      <c r="JEN269" s="30"/>
      <c r="JEO269" s="30"/>
      <c r="JEP269" s="30"/>
      <c r="JEQ269" s="30"/>
      <c r="JER269" s="30"/>
      <c r="JES269" s="30"/>
      <c r="JET269" s="30"/>
      <c r="JEU269" s="30"/>
      <c r="JEV269" s="30"/>
      <c r="JEW269" s="30"/>
      <c r="JEX269" s="30"/>
      <c r="JEY269" s="30"/>
      <c r="JEZ269" s="30"/>
      <c r="JFA269" s="30"/>
      <c r="JFB269" s="30"/>
      <c r="JFC269" s="30"/>
      <c r="JFD269" s="30"/>
      <c r="JFE269" s="30"/>
      <c r="JFF269" s="30"/>
      <c r="JFG269" s="30"/>
      <c r="JFH269" s="30"/>
      <c r="JFI269" s="30"/>
      <c r="JFJ269" s="30"/>
      <c r="JFK269" s="30"/>
      <c r="JFL269" s="30"/>
      <c r="JFM269" s="30"/>
      <c r="JFN269" s="30"/>
      <c r="JFO269" s="30"/>
      <c r="JFP269" s="30"/>
      <c r="JFQ269" s="30"/>
      <c r="JFR269" s="30"/>
      <c r="JFS269" s="30"/>
      <c r="JFT269" s="30"/>
      <c r="JFU269" s="30"/>
      <c r="JFV269" s="30"/>
      <c r="JFW269" s="30"/>
      <c r="JFX269" s="30"/>
      <c r="JFY269" s="30"/>
      <c r="JFZ269" s="30"/>
      <c r="JGA269" s="30"/>
      <c r="JGB269" s="30"/>
      <c r="JGC269" s="30"/>
      <c r="JGD269" s="30"/>
      <c r="JGE269" s="30"/>
      <c r="JGF269" s="30"/>
      <c r="JGG269" s="30"/>
      <c r="JGH269" s="30"/>
      <c r="JGI269" s="30"/>
      <c r="JGJ269" s="30"/>
      <c r="JGK269" s="30"/>
      <c r="JGL269" s="30"/>
      <c r="JGM269" s="30"/>
      <c r="JGN269" s="30"/>
      <c r="JGO269" s="30"/>
      <c r="JGP269" s="30"/>
      <c r="JGQ269" s="30"/>
      <c r="JGR269" s="30"/>
      <c r="JGS269" s="30"/>
      <c r="JGT269" s="30"/>
      <c r="JGU269" s="30"/>
      <c r="JGV269" s="30"/>
      <c r="JGW269" s="30"/>
      <c r="JGX269" s="30"/>
      <c r="JGY269" s="30"/>
      <c r="JGZ269" s="30"/>
      <c r="JHA269" s="30"/>
      <c r="JHB269" s="30"/>
      <c r="JHC269" s="30"/>
      <c r="JHD269" s="30"/>
      <c r="JHE269" s="30"/>
      <c r="JHF269" s="30"/>
      <c r="JHG269" s="30"/>
      <c r="JHH269" s="30"/>
      <c r="JHI269" s="30"/>
      <c r="JHJ269" s="30"/>
      <c r="JHK269" s="30"/>
      <c r="JHL269" s="30"/>
      <c r="JHM269" s="30"/>
      <c r="JHN269" s="30"/>
      <c r="JHO269" s="30"/>
      <c r="JHP269" s="30"/>
      <c r="JHQ269" s="30"/>
      <c r="JHR269" s="30"/>
      <c r="JHS269" s="30"/>
      <c r="JHT269" s="30"/>
      <c r="JHU269" s="30"/>
      <c r="JHV269" s="30"/>
      <c r="JHW269" s="30"/>
      <c r="JHX269" s="30"/>
      <c r="JHY269" s="30"/>
      <c r="JHZ269" s="30"/>
      <c r="JIA269" s="30"/>
      <c r="JIB269" s="30"/>
      <c r="JIC269" s="30"/>
      <c r="JID269" s="30"/>
      <c r="JIE269" s="30"/>
      <c r="JIF269" s="30"/>
      <c r="JIG269" s="30"/>
      <c r="JIH269" s="30"/>
      <c r="JII269" s="30"/>
      <c r="JIJ269" s="30"/>
      <c r="JIK269" s="30"/>
      <c r="JIL269" s="30"/>
      <c r="JIM269" s="30"/>
      <c r="JIN269" s="30"/>
      <c r="JIO269" s="30"/>
      <c r="JIP269" s="30"/>
      <c r="JIQ269" s="30"/>
      <c r="JIR269" s="30"/>
      <c r="JIS269" s="30"/>
      <c r="JIT269" s="30"/>
      <c r="JIU269" s="30"/>
      <c r="JIV269" s="30"/>
      <c r="JIW269" s="30"/>
      <c r="JIX269" s="30"/>
      <c r="JIY269" s="30"/>
      <c r="JIZ269" s="30"/>
      <c r="JJA269" s="30"/>
      <c r="JJB269" s="30"/>
      <c r="JJC269" s="30"/>
      <c r="JJD269" s="30"/>
      <c r="JJE269" s="30"/>
      <c r="JJF269" s="30"/>
      <c r="JJG269" s="30"/>
      <c r="JJH269" s="30"/>
      <c r="JJI269" s="30"/>
      <c r="JJJ269" s="30"/>
      <c r="JJK269" s="30"/>
      <c r="JJL269" s="30"/>
      <c r="JJM269" s="30"/>
      <c r="JJN269" s="30"/>
      <c r="JJO269" s="30"/>
      <c r="JJP269" s="30"/>
      <c r="JJQ269" s="30"/>
      <c r="JJR269" s="30"/>
      <c r="JJS269" s="30"/>
      <c r="JJT269" s="30"/>
      <c r="JJU269" s="30"/>
      <c r="JJV269" s="30"/>
      <c r="JJW269" s="30"/>
      <c r="JJX269" s="30"/>
      <c r="JJY269" s="30"/>
      <c r="JJZ269" s="30"/>
      <c r="JKA269" s="30"/>
      <c r="JKB269" s="30"/>
      <c r="JKC269" s="30"/>
      <c r="JKD269" s="30"/>
      <c r="JKE269" s="30"/>
      <c r="JKF269" s="30"/>
      <c r="JKG269" s="30"/>
      <c r="JKH269" s="30"/>
      <c r="JKI269" s="30"/>
      <c r="JKJ269" s="30"/>
      <c r="JKK269" s="30"/>
      <c r="JKL269" s="30"/>
      <c r="JKM269" s="30"/>
      <c r="JKN269" s="30"/>
      <c r="JKO269" s="30"/>
      <c r="JKP269" s="30"/>
      <c r="JKQ269" s="30"/>
      <c r="JKR269" s="30"/>
      <c r="JKS269" s="30"/>
      <c r="JKT269" s="30"/>
      <c r="JKU269" s="30"/>
      <c r="JKV269" s="30"/>
      <c r="JKW269" s="30"/>
      <c r="JKX269" s="30"/>
      <c r="JKY269" s="30"/>
      <c r="JKZ269" s="30"/>
      <c r="JLA269" s="30"/>
      <c r="JLB269" s="30"/>
      <c r="JLC269" s="30"/>
      <c r="JLD269" s="30"/>
      <c r="JLE269" s="30"/>
      <c r="JLF269" s="30"/>
      <c r="JLG269" s="30"/>
      <c r="JLH269" s="30"/>
      <c r="JLI269" s="30"/>
      <c r="JLJ269" s="30"/>
      <c r="JLK269" s="30"/>
      <c r="JLL269" s="30"/>
      <c r="JLM269" s="30"/>
      <c r="JLN269" s="30"/>
      <c r="JLO269" s="30"/>
      <c r="JLP269" s="30"/>
      <c r="JLQ269" s="30"/>
      <c r="JLR269" s="30"/>
      <c r="JLS269" s="30"/>
      <c r="JLT269" s="30"/>
      <c r="JLU269" s="30"/>
      <c r="JLV269" s="30"/>
      <c r="JLW269" s="30"/>
      <c r="JLX269" s="30"/>
      <c r="JLY269" s="30"/>
      <c r="JLZ269" s="30"/>
      <c r="JMA269" s="30"/>
      <c r="JMB269" s="30"/>
      <c r="JMC269" s="30"/>
      <c r="JMD269" s="30"/>
      <c r="JME269" s="30"/>
      <c r="JMF269" s="30"/>
      <c r="JMG269" s="30"/>
      <c r="JMH269" s="30"/>
      <c r="JMI269" s="30"/>
      <c r="JMJ269" s="30"/>
      <c r="JMK269" s="30"/>
      <c r="JML269" s="30"/>
      <c r="JMM269" s="30"/>
      <c r="JMN269" s="30"/>
      <c r="JMO269" s="30"/>
      <c r="JMP269" s="30"/>
      <c r="JMQ269" s="30"/>
      <c r="JMR269" s="30"/>
      <c r="JMS269" s="30"/>
      <c r="JMT269" s="30"/>
      <c r="JMU269" s="30"/>
      <c r="JMV269" s="30"/>
      <c r="JMW269" s="30"/>
      <c r="JMX269" s="30"/>
      <c r="JMY269" s="30"/>
      <c r="JMZ269" s="30"/>
      <c r="JNA269" s="30"/>
      <c r="JNB269" s="30"/>
      <c r="JNC269" s="30"/>
      <c r="JND269" s="30"/>
      <c r="JNE269" s="30"/>
      <c r="JNF269" s="30"/>
      <c r="JNG269" s="30"/>
      <c r="JNH269" s="30"/>
      <c r="JNI269" s="30"/>
      <c r="JNJ269" s="30"/>
      <c r="JNK269" s="30"/>
      <c r="JNL269" s="30"/>
      <c r="JNM269" s="30"/>
      <c r="JNN269" s="30"/>
      <c r="JNO269" s="30"/>
      <c r="JNP269" s="30"/>
      <c r="JNQ269" s="30"/>
      <c r="JNR269" s="30"/>
      <c r="JNS269" s="30"/>
      <c r="JNT269" s="30"/>
      <c r="JNU269" s="30"/>
      <c r="JNV269" s="30"/>
      <c r="JNW269" s="30"/>
      <c r="JNX269" s="30"/>
      <c r="JNY269" s="30"/>
      <c r="JNZ269" s="30"/>
      <c r="JOA269" s="30"/>
      <c r="JOB269" s="30"/>
      <c r="JOC269" s="30"/>
      <c r="JOD269" s="30"/>
      <c r="JOE269" s="30"/>
      <c r="JOF269" s="30"/>
      <c r="JOG269" s="30"/>
      <c r="JOH269" s="30"/>
      <c r="JOI269" s="30"/>
      <c r="JOJ269" s="30"/>
      <c r="JOK269" s="30"/>
      <c r="JOL269" s="30"/>
      <c r="JOM269" s="30"/>
      <c r="JON269" s="30"/>
      <c r="JOO269" s="30"/>
      <c r="JOP269" s="30"/>
      <c r="JOQ269" s="30"/>
      <c r="JOR269" s="30"/>
      <c r="JOS269" s="30"/>
      <c r="JOT269" s="30"/>
      <c r="JOU269" s="30"/>
      <c r="JOV269" s="30"/>
      <c r="JOW269" s="30"/>
      <c r="JOX269" s="30"/>
      <c r="JOY269" s="30"/>
      <c r="JOZ269" s="30"/>
      <c r="JPA269" s="30"/>
      <c r="JPB269" s="30"/>
      <c r="JPC269" s="30"/>
      <c r="JPD269" s="30"/>
      <c r="JPE269" s="30"/>
      <c r="JPF269" s="30"/>
      <c r="JPG269" s="30"/>
      <c r="JPH269" s="30"/>
      <c r="JPI269" s="30"/>
      <c r="JPJ269" s="30"/>
      <c r="JPK269" s="30"/>
      <c r="JPL269" s="30"/>
      <c r="JPM269" s="30"/>
      <c r="JPN269" s="30"/>
      <c r="JPO269" s="30"/>
      <c r="JPP269" s="30"/>
      <c r="JPQ269" s="30"/>
      <c r="JPR269" s="30"/>
      <c r="JPS269" s="30"/>
      <c r="JPT269" s="30"/>
      <c r="JPU269" s="30"/>
      <c r="JPV269" s="30"/>
      <c r="JPW269" s="30"/>
      <c r="JPX269" s="30"/>
      <c r="JPY269" s="30"/>
      <c r="JPZ269" s="30"/>
      <c r="JQA269" s="30"/>
      <c r="JQB269" s="30"/>
      <c r="JQC269" s="30"/>
      <c r="JQD269" s="30"/>
      <c r="JQE269" s="30"/>
      <c r="JQF269" s="30"/>
      <c r="JQG269" s="30"/>
      <c r="JQH269" s="30"/>
      <c r="JQI269" s="30"/>
      <c r="JQJ269" s="30"/>
      <c r="JQK269" s="30"/>
      <c r="JQL269" s="30"/>
      <c r="JQM269" s="30"/>
      <c r="JQN269" s="30"/>
      <c r="JQO269" s="30"/>
      <c r="JQP269" s="30"/>
      <c r="JQQ269" s="30"/>
      <c r="JQR269" s="30"/>
      <c r="JQS269" s="30"/>
      <c r="JQT269" s="30"/>
      <c r="JQU269" s="30"/>
      <c r="JQV269" s="30"/>
      <c r="JQW269" s="30"/>
      <c r="JQX269" s="30"/>
      <c r="JQY269" s="30"/>
      <c r="JQZ269" s="30"/>
      <c r="JRA269" s="30"/>
      <c r="JRB269" s="30"/>
      <c r="JRC269" s="30"/>
      <c r="JRD269" s="30"/>
      <c r="JRE269" s="30"/>
      <c r="JRF269" s="30"/>
      <c r="JRG269" s="30"/>
      <c r="JRH269" s="30"/>
      <c r="JRI269" s="30"/>
      <c r="JRJ269" s="30"/>
      <c r="JRK269" s="30"/>
      <c r="JRL269" s="30"/>
      <c r="JRM269" s="30"/>
      <c r="JRN269" s="30"/>
      <c r="JRO269" s="30"/>
      <c r="JRP269" s="30"/>
      <c r="JRQ269" s="30"/>
      <c r="JRR269" s="30"/>
      <c r="JRS269" s="30"/>
      <c r="JRT269" s="30"/>
      <c r="JRU269" s="30"/>
      <c r="JRV269" s="30"/>
      <c r="JRW269" s="30"/>
      <c r="JRX269" s="30"/>
      <c r="JRY269" s="30"/>
      <c r="JRZ269" s="30"/>
      <c r="JSA269" s="30"/>
      <c r="JSB269" s="30"/>
      <c r="JSC269" s="30"/>
      <c r="JSD269" s="30"/>
      <c r="JSE269" s="30"/>
      <c r="JSF269" s="30"/>
      <c r="JSG269" s="30"/>
      <c r="JSH269" s="30"/>
      <c r="JSI269" s="30"/>
      <c r="JSJ269" s="30"/>
      <c r="JSK269" s="30"/>
      <c r="JSL269" s="30"/>
      <c r="JSM269" s="30"/>
      <c r="JSN269" s="30"/>
      <c r="JSO269" s="30"/>
      <c r="JSP269" s="30"/>
      <c r="JSQ269" s="30"/>
      <c r="JSR269" s="30"/>
      <c r="JSS269" s="30"/>
      <c r="JST269" s="30"/>
      <c r="JSU269" s="30"/>
      <c r="JSV269" s="30"/>
      <c r="JSW269" s="30"/>
      <c r="JSX269" s="30"/>
      <c r="JSY269" s="30"/>
      <c r="JSZ269" s="30"/>
      <c r="JTA269" s="30"/>
      <c r="JTB269" s="30"/>
      <c r="JTC269" s="30"/>
      <c r="JTD269" s="30"/>
      <c r="JTE269" s="30"/>
      <c r="JTF269" s="30"/>
      <c r="JTG269" s="30"/>
      <c r="JTH269" s="30"/>
      <c r="JTI269" s="30"/>
      <c r="JTJ269" s="30"/>
      <c r="JTK269" s="30"/>
      <c r="JTL269" s="30"/>
      <c r="JTM269" s="30"/>
      <c r="JTN269" s="30"/>
      <c r="JTO269" s="30"/>
      <c r="JTP269" s="30"/>
      <c r="JTQ269" s="30"/>
      <c r="JTR269" s="30"/>
      <c r="JTS269" s="30"/>
      <c r="JTT269" s="30"/>
      <c r="JTU269" s="30"/>
      <c r="JTV269" s="30"/>
      <c r="JTW269" s="30"/>
      <c r="JTX269" s="30"/>
      <c r="JTY269" s="30"/>
      <c r="JTZ269" s="30"/>
      <c r="JUA269" s="30"/>
      <c r="JUB269" s="30"/>
      <c r="JUC269" s="30"/>
      <c r="JUD269" s="30"/>
      <c r="JUE269" s="30"/>
      <c r="JUF269" s="30"/>
      <c r="JUG269" s="30"/>
      <c r="JUH269" s="30"/>
      <c r="JUI269" s="30"/>
      <c r="JUJ269" s="30"/>
      <c r="JUK269" s="30"/>
      <c r="JUL269" s="30"/>
      <c r="JUM269" s="30"/>
      <c r="JUN269" s="30"/>
      <c r="JUO269" s="30"/>
      <c r="JUP269" s="30"/>
      <c r="JUQ269" s="30"/>
      <c r="JUR269" s="30"/>
      <c r="JUS269" s="30"/>
      <c r="JUT269" s="30"/>
      <c r="JUU269" s="30"/>
      <c r="JUV269" s="30"/>
      <c r="JUW269" s="30"/>
      <c r="JUX269" s="30"/>
      <c r="JUY269" s="30"/>
      <c r="JUZ269" s="30"/>
      <c r="JVA269" s="30"/>
      <c r="JVB269" s="30"/>
      <c r="JVC269" s="30"/>
      <c r="JVD269" s="30"/>
      <c r="JVE269" s="30"/>
      <c r="JVF269" s="30"/>
      <c r="JVG269" s="30"/>
      <c r="JVH269" s="30"/>
      <c r="JVI269" s="30"/>
      <c r="JVJ269" s="30"/>
      <c r="JVK269" s="30"/>
      <c r="JVL269" s="30"/>
      <c r="JVM269" s="30"/>
      <c r="JVN269" s="30"/>
      <c r="JVO269" s="30"/>
      <c r="JVP269" s="30"/>
      <c r="JVQ269" s="30"/>
      <c r="JVR269" s="30"/>
      <c r="JVS269" s="30"/>
      <c r="JVT269" s="30"/>
      <c r="JVU269" s="30"/>
      <c r="JVV269" s="30"/>
      <c r="JVW269" s="30"/>
      <c r="JVX269" s="30"/>
      <c r="JVY269" s="30"/>
      <c r="JVZ269" s="30"/>
      <c r="JWA269" s="30"/>
      <c r="JWB269" s="30"/>
      <c r="JWC269" s="30"/>
      <c r="JWD269" s="30"/>
      <c r="JWE269" s="30"/>
      <c r="JWF269" s="30"/>
      <c r="JWG269" s="30"/>
      <c r="JWH269" s="30"/>
      <c r="JWI269" s="30"/>
      <c r="JWJ269" s="30"/>
      <c r="JWK269" s="30"/>
      <c r="JWL269" s="30"/>
      <c r="JWM269" s="30"/>
      <c r="JWN269" s="30"/>
      <c r="JWO269" s="30"/>
      <c r="JWP269" s="30"/>
      <c r="JWQ269" s="30"/>
      <c r="JWR269" s="30"/>
      <c r="JWS269" s="30"/>
      <c r="JWT269" s="30"/>
      <c r="JWU269" s="30"/>
      <c r="JWV269" s="30"/>
      <c r="JWW269" s="30"/>
      <c r="JWX269" s="30"/>
      <c r="JWY269" s="30"/>
      <c r="JWZ269" s="30"/>
      <c r="JXA269" s="30"/>
      <c r="JXB269" s="30"/>
      <c r="JXC269" s="30"/>
      <c r="JXD269" s="30"/>
      <c r="JXE269" s="30"/>
      <c r="JXF269" s="30"/>
      <c r="JXG269" s="30"/>
      <c r="JXH269" s="30"/>
      <c r="JXI269" s="30"/>
      <c r="JXJ269" s="30"/>
      <c r="JXK269" s="30"/>
      <c r="JXL269" s="30"/>
      <c r="JXM269" s="30"/>
      <c r="JXN269" s="30"/>
      <c r="JXO269" s="30"/>
      <c r="JXP269" s="30"/>
      <c r="JXQ269" s="30"/>
      <c r="JXR269" s="30"/>
      <c r="JXS269" s="30"/>
      <c r="JXT269" s="30"/>
      <c r="JXU269" s="30"/>
      <c r="JXV269" s="30"/>
      <c r="JXW269" s="30"/>
      <c r="JXX269" s="30"/>
      <c r="JXY269" s="30"/>
      <c r="JXZ269" s="30"/>
      <c r="JYA269" s="30"/>
      <c r="JYB269" s="30"/>
      <c r="JYC269" s="30"/>
      <c r="JYD269" s="30"/>
      <c r="JYE269" s="30"/>
      <c r="JYF269" s="30"/>
      <c r="JYG269" s="30"/>
      <c r="JYH269" s="30"/>
      <c r="JYI269" s="30"/>
      <c r="JYJ269" s="30"/>
      <c r="JYK269" s="30"/>
      <c r="JYL269" s="30"/>
      <c r="JYM269" s="30"/>
      <c r="JYN269" s="30"/>
      <c r="JYO269" s="30"/>
      <c r="JYP269" s="30"/>
      <c r="JYQ269" s="30"/>
      <c r="JYR269" s="30"/>
      <c r="JYS269" s="30"/>
      <c r="JYT269" s="30"/>
      <c r="JYU269" s="30"/>
      <c r="JYV269" s="30"/>
      <c r="JYW269" s="30"/>
      <c r="JYX269" s="30"/>
      <c r="JYY269" s="30"/>
      <c r="JYZ269" s="30"/>
      <c r="JZA269" s="30"/>
      <c r="JZB269" s="30"/>
      <c r="JZC269" s="30"/>
      <c r="JZD269" s="30"/>
      <c r="JZE269" s="30"/>
      <c r="JZF269" s="30"/>
      <c r="JZG269" s="30"/>
      <c r="JZH269" s="30"/>
      <c r="JZI269" s="30"/>
      <c r="JZJ269" s="30"/>
      <c r="JZK269" s="30"/>
      <c r="JZL269" s="30"/>
      <c r="JZM269" s="30"/>
      <c r="JZN269" s="30"/>
      <c r="JZO269" s="30"/>
      <c r="JZP269" s="30"/>
      <c r="JZQ269" s="30"/>
      <c r="JZR269" s="30"/>
      <c r="JZS269" s="30"/>
      <c r="JZT269" s="30"/>
      <c r="JZU269" s="30"/>
      <c r="JZV269" s="30"/>
      <c r="JZW269" s="30"/>
      <c r="JZX269" s="30"/>
      <c r="JZY269" s="30"/>
      <c r="JZZ269" s="30"/>
      <c r="KAA269" s="30"/>
      <c r="KAB269" s="30"/>
      <c r="KAC269" s="30"/>
      <c r="KAD269" s="30"/>
      <c r="KAE269" s="30"/>
      <c r="KAF269" s="30"/>
      <c r="KAG269" s="30"/>
      <c r="KAH269" s="30"/>
      <c r="KAI269" s="30"/>
      <c r="KAJ269" s="30"/>
      <c r="KAK269" s="30"/>
      <c r="KAL269" s="30"/>
      <c r="KAM269" s="30"/>
      <c r="KAN269" s="30"/>
      <c r="KAO269" s="30"/>
      <c r="KAP269" s="30"/>
      <c r="KAQ269" s="30"/>
      <c r="KAR269" s="30"/>
      <c r="KAS269" s="30"/>
      <c r="KAT269" s="30"/>
      <c r="KAU269" s="30"/>
      <c r="KAV269" s="30"/>
      <c r="KAW269" s="30"/>
      <c r="KAX269" s="30"/>
      <c r="KAY269" s="30"/>
      <c r="KAZ269" s="30"/>
      <c r="KBA269" s="30"/>
      <c r="KBB269" s="30"/>
      <c r="KBC269" s="30"/>
      <c r="KBD269" s="30"/>
      <c r="KBE269" s="30"/>
      <c r="KBF269" s="30"/>
      <c r="KBG269" s="30"/>
      <c r="KBH269" s="30"/>
      <c r="KBI269" s="30"/>
      <c r="KBJ269" s="30"/>
      <c r="KBK269" s="30"/>
      <c r="KBL269" s="30"/>
      <c r="KBM269" s="30"/>
      <c r="KBN269" s="30"/>
      <c r="KBO269" s="30"/>
      <c r="KBP269" s="30"/>
      <c r="KBQ269" s="30"/>
      <c r="KBR269" s="30"/>
      <c r="KBS269" s="30"/>
      <c r="KBT269" s="30"/>
      <c r="KBU269" s="30"/>
      <c r="KBV269" s="30"/>
      <c r="KBW269" s="30"/>
      <c r="KBX269" s="30"/>
      <c r="KBY269" s="30"/>
      <c r="KBZ269" s="30"/>
      <c r="KCA269" s="30"/>
      <c r="KCB269" s="30"/>
      <c r="KCC269" s="30"/>
      <c r="KCD269" s="30"/>
      <c r="KCE269" s="30"/>
      <c r="KCF269" s="30"/>
      <c r="KCG269" s="30"/>
      <c r="KCH269" s="30"/>
      <c r="KCI269" s="30"/>
      <c r="KCJ269" s="30"/>
      <c r="KCK269" s="30"/>
      <c r="KCL269" s="30"/>
      <c r="KCM269" s="30"/>
      <c r="KCN269" s="30"/>
      <c r="KCO269" s="30"/>
      <c r="KCP269" s="30"/>
      <c r="KCQ269" s="30"/>
      <c r="KCR269" s="30"/>
      <c r="KCS269" s="30"/>
      <c r="KCT269" s="30"/>
      <c r="KCU269" s="30"/>
      <c r="KCV269" s="30"/>
      <c r="KCW269" s="30"/>
      <c r="KCX269" s="30"/>
      <c r="KCY269" s="30"/>
      <c r="KCZ269" s="30"/>
      <c r="KDA269" s="30"/>
      <c r="KDB269" s="30"/>
      <c r="KDC269" s="30"/>
      <c r="KDD269" s="30"/>
      <c r="KDE269" s="30"/>
      <c r="KDF269" s="30"/>
      <c r="KDG269" s="30"/>
      <c r="KDH269" s="30"/>
      <c r="KDI269" s="30"/>
      <c r="KDJ269" s="30"/>
      <c r="KDK269" s="30"/>
      <c r="KDL269" s="30"/>
      <c r="KDM269" s="30"/>
      <c r="KDN269" s="30"/>
      <c r="KDO269" s="30"/>
      <c r="KDP269" s="30"/>
      <c r="KDQ269" s="30"/>
      <c r="KDR269" s="30"/>
      <c r="KDS269" s="30"/>
      <c r="KDT269" s="30"/>
      <c r="KDU269" s="30"/>
      <c r="KDV269" s="30"/>
      <c r="KDW269" s="30"/>
      <c r="KDX269" s="30"/>
      <c r="KDY269" s="30"/>
      <c r="KDZ269" s="30"/>
      <c r="KEA269" s="30"/>
      <c r="KEB269" s="30"/>
      <c r="KEC269" s="30"/>
      <c r="KED269" s="30"/>
      <c r="KEE269" s="30"/>
      <c r="KEF269" s="30"/>
      <c r="KEG269" s="30"/>
      <c r="KEH269" s="30"/>
      <c r="KEI269" s="30"/>
      <c r="KEJ269" s="30"/>
      <c r="KEK269" s="30"/>
      <c r="KEL269" s="30"/>
      <c r="KEM269" s="30"/>
      <c r="KEN269" s="30"/>
      <c r="KEO269" s="30"/>
      <c r="KEP269" s="30"/>
      <c r="KEQ269" s="30"/>
      <c r="KER269" s="30"/>
      <c r="KES269" s="30"/>
      <c r="KET269" s="30"/>
      <c r="KEU269" s="30"/>
      <c r="KEV269" s="30"/>
      <c r="KEW269" s="30"/>
      <c r="KEX269" s="30"/>
      <c r="KEY269" s="30"/>
      <c r="KEZ269" s="30"/>
      <c r="KFA269" s="30"/>
      <c r="KFB269" s="30"/>
      <c r="KFC269" s="30"/>
      <c r="KFD269" s="30"/>
      <c r="KFE269" s="30"/>
      <c r="KFF269" s="30"/>
      <c r="KFG269" s="30"/>
      <c r="KFH269" s="30"/>
      <c r="KFI269" s="30"/>
      <c r="KFJ269" s="30"/>
      <c r="KFK269" s="30"/>
      <c r="KFL269" s="30"/>
      <c r="KFM269" s="30"/>
      <c r="KFN269" s="30"/>
      <c r="KFO269" s="30"/>
      <c r="KFP269" s="30"/>
      <c r="KFQ269" s="30"/>
      <c r="KFR269" s="30"/>
      <c r="KFS269" s="30"/>
      <c r="KFT269" s="30"/>
      <c r="KFU269" s="30"/>
      <c r="KFV269" s="30"/>
      <c r="KFW269" s="30"/>
      <c r="KFX269" s="30"/>
      <c r="KFY269" s="30"/>
      <c r="KFZ269" s="30"/>
      <c r="KGA269" s="30"/>
      <c r="KGB269" s="30"/>
      <c r="KGC269" s="30"/>
      <c r="KGD269" s="30"/>
      <c r="KGE269" s="30"/>
      <c r="KGF269" s="30"/>
      <c r="KGG269" s="30"/>
      <c r="KGH269" s="30"/>
      <c r="KGI269" s="30"/>
      <c r="KGJ269" s="30"/>
      <c r="KGK269" s="30"/>
      <c r="KGL269" s="30"/>
      <c r="KGM269" s="30"/>
      <c r="KGN269" s="30"/>
      <c r="KGO269" s="30"/>
      <c r="KGP269" s="30"/>
      <c r="KGQ269" s="30"/>
      <c r="KGR269" s="30"/>
      <c r="KGS269" s="30"/>
      <c r="KGT269" s="30"/>
      <c r="KGU269" s="30"/>
      <c r="KGV269" s="30"/>
      <c r="KGW269" s="30"/>
      <c r="KGX269" s="30"/>
      <c r="KGY269" s="30"/>
      <c r="KGZ269" s="30"/>
      <c r="KHA269" s="30"/>
      <c r="KHB269" s="30"/>
      <c r="KHC269" s="30"/>
      <c r="KHD269" s="30"/>
      <c r="KHE269" s="30"/>
      <c r="KHF269" s="30"/>
      <c r="KHG269" s="30"/>
      <c r="KHH269" s="30"/>
      <c r="KHI269" s="30"/>
      <c r="KHJ269" s="30"/>
      <c r="KHK269" s="30"/>
      <c r="KHL269" s="30"/>
      <c r="KHM269" s="30"/>
      <c r="KHN269" s="30"/>
      <c r="KHO269" s="30"/>
      <c r="KHP269" s="30"/>
      <c r="KHQ269" s="30"/>
      <c r="KHR269" s="30"/>
      <c r="KHS269" s="30"/>
      <c r="KHT269" s="30"/>
      <c r="KHU269" s="30"/>
      <c r="KHV269" s="30"/>
      <c r="KHW269" s="30"/>
      <c r="KHX269" s="30"/>
      <c r="KHY269" s="30"/>
      <c r="KHZ269" s="30"/>
      <c r="KIA269" s="30"/>
      <c r="KIB269" s="30"/>
      <c r="KIC269" s="30"/>
      <c r="KID269" s="30"/>
      <c r="KIE269" s="30"/>
      <c r="KIF269" s="30"/>
      <c r="KIG269" s="30"/>
      <c r="KIH269" s="30"/>
      <c r="KII269" s="30"/>
      <c r="KIJ269" s="30"/>
      <c r="KIK269" s="30"/>
      <c r="KIL269" s="30"/>
      <c r="KIM269" s="30"/>
      <c r="KIN269" s="30"/>
      <c r="KIO269" s="30"/>
      <c r="KIP269" s="30"/>
      <c r="KIQ269" s="30"/>
      <c r="KIR269" s="30"/>
      <c r="KIS269" s="30"/>
      <c r="KIT269" s="30"/>
      <c r="KIU269" s="30"/>
      <c r="KIV269" s="30"/>
      <c r="KIW269" s="30"/>
      <c r="KIX269" s="30"/>
      <c r="KIY269" s="30"/>
      <c r="KIZ269" s="30"/>
      <c r="KJA269" s="30"/>
      <c r="KJB269" s="30"/>
      <c r="KJC269" s="30"/>
      <c r="KJD269" s="30"/>
      <c r="KJE269" s="30"/>
      <c r="KJF269" s="30"/>
      <c r="KJG269" s="30"/>
      <c r="KJH269" s="30"/>
      <c r="KJI269" s="30"/>
      <c r="KJJ269" s="30"/>
      <c r="KJK269" s="30"/>
      <c r="KJL269" s="30"/>
      <c r="KJM269" s="30"/>
      <c r="KJN269" s="30"/>
      <c r="KJO269" s="30"/>
      <c r="KJP269" s="30"/>
      <c r="KJQ269" s="30"/>
      <c r="KJR269" s="30"/>
      <c r="KJS269" s="30"/>
      <c r="KJT269" s="30"/>
      <c r="KJU269" s="30"/>
      <c r="KJV269" s="30"/>
      <c r="KJW269" s="30"/>
      <c r="KJX269" s="30"/>
      <c r="KJY269" s="30"/>
      <c r="KJZ269" s="30"/>
      <c r="KKA269" s="30"/>
      <c r="KKB269" s="30"/>
      <c r="KKC269" s="30"/>
      <c r="KKD269" s="30"/>
      <c r="KKE269" s="30"/>
      <c r="KKF269" s="30"/>
      <c r="KKG269" s="30"/>
      <c r="KKH269" s="30"/>
      <c r="KKI269" s="30"/>
      <c r="KKJ269" s="30"/>
      <c r="KKK269" s="30"/>
      <c r="KKL269" s="30"/>
      <c r="KKM269" s="30"/>
      <c r="KKN269" s="30"/>
      <c r="KKO269" s="30"/>
      <c r="KKP269" s="30"/>
      <c r="KKQ269" s="30"/>
      <c r="KKR269" s="30"/>
      <c r="KKS269" s="30"/>
      <c r="KKT269" s="30"/>
      <c r="KKU269" s="30"/>
      <c r="KKV269" s="30"/>
      <c r="KKW269" s="30"/>
      <c r="KKX269" s="30"/>
      <c r="KKY269" s="30"/>
      <c r="KKZ269" s="30"/>
      <c r="KLA269" s="30"/>
      <c r="KLB269" s="30"/>
      <c r="KLC269" s="30"/>
      <c r="KLD269" s="30"/>
      <c r="KLE269" s="30"/>
      <c r="KLF269" s="30"/>
      <c r="KLG269" s="30"/>
      <c r="KLH269" s="30"/>
      <c r="KLI269" s="30"/>
      <c r="KLJ269" s="30"/>
      <c r="KLK269" s="30"/>
      <c r="KLL269" s="30"/>
      <c r="KLM269" s="30"/>
      <c r="KLN269" s="30"/>
      <c r="KLO269" s="30"/>
      <c r="KLP269" s="30"/>
      <c r="KLQ269" s="30"/>
      <c r="KLR269" s="30"/>
      <c r="KLS269" s="30"/>
      <c r="KLT269" s="30"/>
      <c r="KLU269" s="30"/>
      <c r="KLV269" s="30"/>
      <c r="KLW269" s="30"/>
      <c r="KLX269" s="30"/>
      <c r="KLY269" s="30"/>
      <c r="KLZ269" s="30"/>
      <c r="KMA269" s="30"/>
      <c r="KMB269" s="30"/>
      <c r="KMC269" s="30"/>
      <c r="KMD269" s="30"/>
      <c r="KME269" s="30"/>
      <c r="KMF269" s="30"/>
      <c r="KMG269" s="30"/>
      <c r="KMH269" s="30"/>
      <c r="KMI269" s="30"/>
      <c r="KMJ269" s="30"/>
      <c r="KMK269" s="30"/>
      <c r="KML269" s="30"/>
      <c r="KMM269" s="30"/>
      <c r="KMN269" s="30"/>
      <c r="KMO269" s="30"/>
      <c r="KMP269" s="30"/>
      <c r="KMQ269" s="30"/>
      <c r="KMR269" s="30"/>
      <c r="KMS269" s="30"/>
      <c r="KMT269" s="30"/>
      <c r="KMU269" s="30"/>
      <c r="KMV269" s="30"/>
      <c r="KMW269" s="30"/>
      <c r="KMX269" s="30"/>
      <c r="KMY269" s="30"/>
      <c r="KMZ269" s="30"/>
      <c r="KNA269" s="30"/>
      <c r="KNB269" s="30"/>
      <c r="KNC269" s="30"/>
      <c r="KND269" s="30"/>
      <c r="KNE269" s="30"/>
      <c r="KNF269" s="30"/>
      <c r="KNG269" s="30"/>
      <c r="KNH269" s="30"/>
      <c r="KNI269" s="30"/>
      <c r="KNJ269" s="30"/>
      <c r="KNK269" s="30"/>
      <c r="KNL269" s="30"/>
      <c r="KNM269" s="30"/>
      <c r="KNN269" s="30"/>
      <c r="KNO269" s="30"/>
      <c r="KNP269" s="30"/>
      <c r="KNQ269" s="30"/>
      <c r="KNR269" s="30"/>
      <c r="KNS269" s="30"/>
      <c r="KNT269" s="30"/>
      <c r="KNU269" s="30"/>
      <c r="KNV269" s="30"/>
      <c r="KNW269" s="30"/>
      <c r="KNX269" s="30"/>
      <c r="KNY269" s="30"/>
      <c r="KNZ269" s="30"/>
      <c r="KOA269" s="30"/>
      <c r="KOB269" s="30"/>
      <c r="KOC269" s="30"/>
      <c r="KOD269" s="30"/>
      <c r="KOE269" s="30"/>
      <c r="KOF269" s="30"/>
      <c r="KOG269" s="30"/>
      <c r="KOH269" s="30"/>
      <c r="KOI269" s="30"/>
      <c r="KOJ269" s="30"/>
      <c r="KOK269" s="30"/>
      <c r="KOL269" s="30"/>
      <c r="KOM269" s="30"/>
      <c r="KON269" s="30"/>
      <c r="KOO269" s="30"/>
      <c r="KOP269" s="30"/>
      <c r="KOQ269" s="30"/>
      <c r="KOR269" s="30"/>
      <c r="KOS269" s="30"/>
      <c r="KOT269" s="30"/>
      <c r="KOU269" s="30"/>
      <c r="KOV269" s="30"/>
      <c r="KOW269" s="30"/>
      <c r="KOX269" s="30"/>
      <c r="KOY269" s="30"/>
      <c r="KOZ269" s="30"/>
      <c r="KPA269" s="30"/>
      <c r="KPB269" s="30"/>
      <c r="KPC269" s="30"/>
      <c r="KPD269" s="30"/>
      <c r="KPE269" s="30"/>
      <c r="KPF269" s="30"/>
      <c r="KPG269" s="30"/>
      <c r="KPH269" s="30"/>
      <c r="KPI269" s="30"/>
      <c r="KPJ269" s="30"/>
      <c r="KPK269" s="30"/>
      <c r="KPL269" s="30"/>
      <c r="KPM269" s="30"/>
      <c r="KPN269" s="30"/>
      <c r="KPO269" s="30"/>
      <c r="KPP269" s="30"/>
      <c r="KPQ269" s="30"/>
      <c r="KPR269" s="30"/>
      <c r="KPS269" s="30"/>
      <c r="KPT269" s="30"/>
      <c r="KPU269" s="30"/>
      <c r="KPV269" s="30"/>
      <c r="KPW269" s="30"/>
      <c r="KPX269" s="30"/>
      <c r="KPY269" s="30"/>
      <c r="KPZ269" s="30"/>
      <c r="KQA269" s="30"/>
      <c r="KQB269" s="30"/>
      <c r="KQC269" s="30"/>
      <c r="KQD269" s="30"/>
      <c r="KQE269" s="30"/>
      <c r="KQF269" s="30"/>
      <c r="KQG269" s="30"/>
      <c r="KQH269" s="30"/>
      <c r="KQI269" s="30"/>
      <c r="KQJ269" s="30"/>
      <c r="KQK269" s="30"/>
      <c r="KQL269" s="30"/>
      <c r="KQM269" s="30"/>
      <c r="KQN269" s="30"/>
      <c r="KQO269" s="30"/>
      <c r="KQP269" s="30"/>
      <c r="KQQ269" s="30"/>
      <c r="KQR269" s="30"/>
      <c r="KQS269" s="30"/>
      <c r="KQT269" s="30"/>
      <c r="KQU269" s="30"/>
      <c r="KQV269" s="30"/>
      <c r="KQW269" s="30"/>
      <c r="KQX269" s="30"/>
      <c r="KQY269" s="30"/>
      <c r="KQZ269" s="30"/>
      <c r="KRA269" s="30"/>
      <c r="KRB269" s="30"/>
      <c r="KRC269" s="30"/>
      <c r="KRD269" s="30"/>
      <c r="KRE269" s="30"/>
      <c r="KRF269" s="30"/>
      <c r="KRG269" s="30"/>
      <c r="KRH269" s="30"/>
      <c r="KRI269" s="30"/>
      <c r="KRJ269" s="30"/>
      <c r="KRK269" s="30"/>
      <c r="KRL269" s="30"/>
      <c r="KRM269" s="30"/>
      <c r="KRN269" s="30"/>
      <c r="KRO269" s="30"/>
      <c r="KRP269" s="30"/>
      <c r="KRQ269" s="30"/>
      <c r="KRR269" s="30"/>
      <c r="KRS269" s="30"/>
      <c r="KRT269" s="30"/>
      <c r="KRU269" s="30"/>
      <c r="KRV269" s="30"/>
      <c r="KRW269" s="30"/>
      <c r="KRX269" s="30"/>
      <c r="KRY269" s="30"/>
      <c r="KRZ269" s="30"/>
      <c r="KSA269" s="30"/>
      <c r="KSB269" s="30"/>
      <c r="KSC269" s="30"/>
      <c r="KSD269" s="30"/>
      <c r="KSE269" s="30"/>
      <c r="KSF269" s="30"/>
      <c r="KSG269" s="30"/>
      <c r="KSH269" s="30"/>
      <c r="KSI269" s="30"/>
      <c r="KSJ269" s="30"/>
      <c r="KSK269" s="30"/>
      <c r="KSL269" s="30"/>
      <c r="KSM269" s="30"/>
      <c r="KSN269" s="30"/>
      <c r="KSO269" s="30"/>
      <c r="KSP269" s="30"/>
      <c r="KSQ269" s="30"/>
      <c r="KSR269" s="30"/>
      <c r="KSS269" s="30"/>
      <c r="KST269" s="30"/>
      <c r="KSU269" s="30"/>
      <c r="KSV269" s="30"/>
      <c r="KSW269" s="30"/>
      <c r="KSX269" s="30"/>
      <c r="KSY269" s="30"/>
      <c r="KSZ269" s="30"/>
      <c r="KTA269" s="30"/>
      <c r="KTB269" s="30"/>
      <c r="KTC269" s="30"/>
      <c r="KTD269" s="30"/>
      <c r="KTE269" s="30"/>
      <c r="KTF269" s="30"/>
      <c r="KTG269" s="30"/>
      <c r="KTH269" s="30"/>
      <c r="KTI269" s="30"/>
      <c r="KTJ269" s="30"/>
      <c r="KTK269" s="30"/>
      <c r="KTL269" s="30"/>
      <c r="KTM269" s="30"/>
      <c r="KTN269" s="30"/>
      <c r="KTO269" s="30"/>
      <c r="KTP269" s="30"/>
      <c r="KTQ269" s="30"/>
      <c r="KTR269" s="30"/>
      <c r="KTS269" s="30"/>
      <c r="KTT269" s="30"/>
      <c r="KTU269" s="30"/>
      <c r="KTV269" s="30"/>
      <c r="KTW269" s="30"/>
      <c r="KTX269" s="30"/>
      <c r="KTY269" s="30"/>
      <c r="KTZ269" s="30"/>
      <c r="KUA269" s="30"/>
      <c r="KUB269" s="30"/>
      <c r="KUC269" s="30"/>
      <c r="KUD269" s="30"/>
      <c r="KUE269" s="30"/>
      <c r="KUF269" s="30"/>
      <c r="KUG269" s="30"/>
      <c r="KUH269" s="30"/>
      <c r="KUI269" s="30"/>
      <c r="KUJ269" s="30"/>
      <c r="KUK269" s="30"/>
      <c r="KUL269" s="30"/>
      <c r="KUM269" s="30"/>
      <c r="KUN269" s="30"/>
      <c r="KUO269" s="30"/>
      <c r="KUP269" s="30"/>
      <c r="KUQ269" s="30"/>
      <c r="KUR269" s="30"/>
      <c r="KUS269" s="30"/>
      <c r="KUT269" s="30"/>
      <c r="KUU269" s="30"/>
      <c r="KUV269" s="30"/>
      <c r="KUW269" s="30"/>
      <c r="KUX269" s="30"/>
      <c r="KUY269" s="30"/>
      <c r="KUZ269" s="30"/>
      <c r="KVA269" s="30"/>
      <c r="KVB269" s="30"/>
      <c r="KVC269" s="30"/>
      <c r="KVD269" s="30"/>
      <c r="KVE269" s="30"/>
      <c r="KVF269" s="30"/>
      <c r="KVG269" s="30"/>
      <c r="KVH269" s="30"/>
      <c r="KVI269" s="30"/>
      <c r="KVJ269" s="30"/>
      <c r="KVK269" s="30"/>
      <c r="KVL269" s="30"/>
      <c r="KVM269" s="30"/>
      <c r="KVN269" s="30"/>
      <c r="KVO269" s="30"/>
      <c r="KVP269" s="30"/>
      <c r="KVQ269" s="30"/>
      <c r="KVR269" s="30"/>
      <c r="KVS269" s="30"/>
      <c r="KVT269" s="30"/>
      <c r="KVU269" s="30"/>
      <c r="KVV269" s="30"/>
      <c r="KVW269" s="30"/>
      <c r="KVX269" s="30"/>
      <c r="KVY269" s="30"/>
      <c r="KVZ269" s="30"/>
      <c r="KWA269" s="30"/>
      <c r="KWB269" s="30"/>
      <c r="KWC269" s="30"/>
      <c r="KWD269" s="30"/>
      <c r="KWE269" s="30"/>
      <c r="KWF269" s="30"/>
      <c r="KWG269" s="30"/>
      <c r="KWH269" s="30"/>
      <c r="KWI269" s="30"/>
      <c r="KWJ269" s="30"/>
      <c r="KWK269" s="30"/>
      <c r="KWL269" s="30"/>
      <c r="KWM269" s="30"/>
      <c r="KWN269" s="30"/>
      <c r="KWO269" s="30"/>
      <c r="KWP269" s="30"/>
      <c r="KWQ269" s="30"/>
      <c r="KWR269" s="30"/>
      <c r="KWS269" s="30"/>
      <c r="KWT269" s="30"/>
      <c r="KWU269" s="30"/>
      <c r="KWV269" s="30"/>
      <c r="KWW269" s="30"/>
      <c r="KWX269" s="30"/>
      <c r="KWY269" s="30"/>
      <c r="KWZ269" s="30"/>
      <c r="KXA269" s="30"/>
      <c r="KXB269" s="30"/>
      <c r="KXC269" s="30"/>
      <c r="KXD269" s="30"/>
      <c r="KXE269" s="30"/>
      <c r="KXF269" s="30"/>
      <c r="KXG269" s="30"/>
      <c r="KXH269" s="30"/>
      <c r="KXI269" s="30"/>
      <c r="KXJ269" s="30"/>
      <c r="KXK269" s="30"/>
      <c r="KXL269" s="30"/>
      <c r="KXM269" s="30"/>
      <c r="KXN269" s="30"/>
      <c r="KXO269" s="30"/>
      <c r="KXP269" s="30"/>
      <c r="KXQ269" s="30"/>
      <c r="KXR269" s="30"/>
      <c r="KXS269" s="30"/>
      <c r="KXT269" s="30"/>
      <c r="KXU269" s="30"/>
      <c r="KXV269" s="30"/>
      <c r="KXW269" s="30"/>
      <c r="KXX269" s="30"/>
      <c r="KXY269" s="30"/>
      <c r="KXZ269" s="30"/>
      <c r="KYA269" s="30"/>
      <c r="KYB269" s="30"/>
      <c r="KYC269" s="30"/>
      <c r="KYD269" s="30"/>
      <c r="KYE269" s="30"/>
      <c r="KYF269" s="30"/>
      <c r="KYG269" s="30"/>
      <c r="KYH269" s="30"/>
      <c r="KYI269" s="30"/>
      <c r="KYJ269" s="30"/>
      <c r="KYK269" s="30"/>
      <c r="KYL269" s="30"/>
      <c r="KYM269" s="30"/>
      <c r="KYN269" s="30"/>
      <c r="KYO269" s="30"/>
      <c r="KYP269" s="30"/>
      <c r="KYQ269" s="30"/>
      <c r="KYR269" s="30"/>
      <c r="KYS269" s="30"/>
      <c r="KYT269" s="30"/>
      <c r="KYU269" s="30"/>
      <c r="KYV269" s="30"/>
      <c r="KYW269" s="30"/>
      <c r="KYX269" s="30"/>
      <c r="KYY269" s="30"/>
      <c r="KYZ269" s="30"/>
      <c r="KZA269" s="30"/>
      <c r="KZB269" s="30"/>
      <c r="KZC269" s="30"/>
      <c r="KZD269" s="30"/>
      <c r="KZE269" s="30"/>
      <c r="KZF269" s="30"/>
      <c r="KZG269" s="30"/>
      <c r="KZH269" s="30"/>
      <c r="KZI269" s="30"/>
      <c r="KZJ269" s="30"/>
      <c r="KZK269" s="30"/>
      <c r="KZL269" s="30"/>
      <c r="KZM269" s="30"/>
      <c r="KZN269" s="30"/>
      <c r="KZO269" s="30"/>
      <c r="KZP269" s="30"/>
      <c r="KZQ269" s="30"/>
      <c r="KZR269" s="30"/>
      <c r="KZS269" s="30"/>
      <c r="KZT269" s="30"/>
      <c r="KZU269" s="30"/>
      <c r="KZV269" s="30"/>
      <c r="KZW269" s="30"/>
      <c r="KZX269" s="30"/>
      <c r="KZY269" s="30"/>
      <c r="KZZ269" s="30"/>
      <c r="LAA269" s="30"/>
      <c r="LAB269" s="30"/>
      <c r="LAC269" s="30"/>
      <c r="LAD269" s="30"/>
      <c r="LAE269" s="30"/>
      <c r="LAF269" s="30"/>
      <c r="LAG269" s="30"/>
      <c r="LAH269" s="30"/>
      <c r="LAI269" s="30"/>
      <c r="LAJ269" s="30"/>
      <c r="LAK269" s="30"/>
      <c r="LAL269" s="30"/>
      <c r="LAM269" s="30"/>
      <c r="LAN269" s="30"/>
      <c r="LAO269" s="30"/>
      <c r="LAP269" s="30"/>
      <c r="LAQ269" s="30"/>
      <c r="LAR269" s="30"/>
      <c r="LAS269" s="30"/>
      <c r="LAT269" s="30"/>
      <c r="LAU269" s="30"/>
      <c r="LAV269" s="30"/>
      <c r="LAW269" s="30"/>
      <c r="LAX269" s="30"/>
      <c r="LAY269" s="30"/>
      <c r="LAZ269" s="30"/>
      <c r="LBA269" s="30"/>
      <c r="LBB269" s="30"/>
      <c r="LBC269" s="30"/>
      <c r="LBD269" s="30"/>
      <c r="LBE269" s="30"/>
      <c r="LBF269" s="30"/>
      <c r="LBG269" s="30"/>
      <c r="LBH269" s="30"/>
      <c r="LBI269" s="30"/>
      <c r="LBJ269" s="30"/>
      <c r="LBK269" s="30"/>
      <c r="LBL269" s="30"/>
      <c r="LBM269" s="30"/>
      <c r="LBN269" s="30"/>
      <c r="LBO269" s="30"/>
      <c r="LBP269" s="30"/>
      <c r="LBQ269" s="30"/>
      <c r="LBR269" s="30"/>
      <c r="LBS269" s="30"/>
      <c r="LBT269" s="30"/>
      <c r="LBU269" s="30"/>
      <c r="LBV269" s="30"/>
      <c r="LBW269" s="30"/>
      <c r="LBX269" s="30"/>
      <c r="LBY269" s="30"/>
      <c r="LBZ269" s="30"/>
      <c r="LCA269" s="30"/>
      <c r="LCB269" s="30"/>
      <c r="LCC269" s="30"/>
      <c r="LCD269" s="30"/>
      <c r="LCE269" s="30"/>
      <c r="LCF269" s="30"/>
      <c r="LCG269" s="30"/>
      <c r="LCH269" s="30"/>
      <c r="LCI269" s="30"/>
      <c r="LCJ269" s="30"/>
      <c r="LCK269" s="30"/>
      <c r="LCL269" s="30"/>
      <c r="LCM269" s="30"/>
      <c r="LCN269" s="30"/>
      <c r="LCO269" s="30"/>
      <c r="LCP269" s="30"/>
      <c r="LCQ269" s="30"/>
      <c r="LCR269" s="30"/>
      <c r="LCS269" s="30"/>
      <c r="LCT269" s="30"/>
      <c r="LCU269" s="30"/>
      <c r="LCV269" s="30"/>
      <c r="LCW269" s="30"/>
      <c r="LCX269" s="30"/>
      <c r="LCY269" s="30"/>
      <c r="LCZ269" s="30"/>
      <c r="LDA269" s="30"/>
      <c r="LDB269" s="30"/>
      <c r="LDC269" s="30"/>
      <c r="LDD269" s="30"/>
      <c r="LDE269" s="30"/>
      <c r="LDF269" s="30"/>
      <c r="LDG269" s="30"/>
      <c r="LDH269" s="30"/>
      <c r="LDI269" s="30"/>
      <c r="LDJ269" s="30"/>
      <c r="LDK269" s="30"/>
      <c r="LDL269" s="30"/>
      <c r="LDM269" s="30"/>
      <c r="LDN269" s="30"/>
      <c r="LDO269" s="30"/>
      <c r="LDP269" s="30"/>
      <c r="LDQ269" s="30"/>
      <c r="LDR269" s="30"/>
      <c r="LDS269" s="30"/>
      <c r="LDT269" s="30"/>
      <c r="LDU269" s="30"/>
      <c r="LDV269" s="30"/>
      <c r="LDW269" s="30"/>
      <c r="LDX269" s="30"/>
      <c r="LDY269" s="30"/>
      <c r="LDZ269" s="30"/>
      <c r="LEA269" s="30"/>
      <c r="LEB269" s="30"/>
      <c r="LEC269" s="30"/>
      <c r="LED269" s="30"/>
      <c r="LEE269" s="30"/>
      <c r="LEF269" s="30"/>
      <c r="LEG269" s="30"/>
      <c r="LEH269" s="30"/>
      <c r="LEI269" s="30"/>
      <c r="LEJ269" s="30"/>
      <c r="LEK269" s="30"/>
      <c r="LEL269" s="30"/>
      <c r="LEM269" s="30"/>
      <c r="LEN269" s="30"/>
      <c r="LEO269" s="30"/>
      <c r="LEP269" s="30"/>
      <c r="LEQ269" s="30"/>
      <c r="LER269" s="30"/>
      <c r="LES269" s="30"/>
      <c r="LET269" s="30"/>
      <c r="LEU269" s="30"/>
      <c r="LEV269" s="30"/>
      <c r="LEW269" s="30"/>
      <c r="LEX269" s="30"/>
      <c r="LEY269" s="30"/>
      <c r="LEZ269" s="30"/>
      <c r="LFA269" s="30"/>
      <c r="LFB269" s="30"/>
      <c r="LFC269" s="30"/>
      <c r="LFD269" s="30"/>
      <c r="LFE269" s="30"/>
      <c r="LFF269" s="30"/>
      <c r="LFG269" s="30"/>
      <c r="LFH269" s="30"/>
      <c r="LFI269" s="30"/>
      <c r="LFJ269" s="30"/>
      <c r="LFK269" s="30"/>
      <c r="LFL269" s="30"/>
      <c r="LFM269" s="30"/>
      <c r="LFN269" s="30"/>
      <c r="LFO269" s="30"/>
      <c r="LFP269" s="30"/>
      <c r="LFQ269" s="30"/>
      <c r="LFR269" s="30"/>
      <c r="LFS269" s="30"/>
      <c r="LFT269" s="30"/>
      <c r="LFU269" s="30"/>
      <c r="LFV269" s="30"/>
      <c r="LFW269" s="30"/>
      <c r="LFX269" s="30"/>
      <c r="LFY269" s="30"/>
      <c r="LFZ269" s="30"/>
      <c r="LGA269" s="30"/>
      <c r="LGB269" s="30"/>
      <c r="LGC269" s="30"/>
      <c r="LGD269" s="30"/>
      <c r="LGE269" s="30"/>
      <c r="LGF269" s="30"/>
      <c r="LGG269" s="30"/>
      <c r="LGH269" s="30"/>
      <c r="LGI269" s="30"/>
      <c r="LGJ269" s="30"/>
      <c r="LGK269" s="30"/>
      <c r="LGL269" s="30"/>
      <c r="LGM269" s="30"/>
      <c r="LGN269" s="30"/>
      <c r="LGO269" s="30"/>
      <c r="LGP269" s="30"/>
      <c r="LGQ269" s="30"/>
      <c r="LGR269" s="30"/>
      <c r="LGS269" s="30"/>
      <c r="LGT269" s="30"/>
      <c r="LGU269" s="30"/>
      <c r="LGV269" s="30"/>
      <c r="LGW269" s="30"/>
      <c r="LGX269" s="30"/>
      <c r="LGY269" s="30"/>
      <c r="LGZ269" s="30"/>
      <c r="LHA269" s="30"/>
      <c r="LHB269" s="30"/>
      <c r="LHC269" s="30"/>
      <c r="LHD269" s="30"/>
      <c r="LHE269" s="30"/>
      <c r="LHF269" s="30"/>
      <c r="LHG269" s="30"/>
      <c r="LHH269" s="30"/>
      <c r="LHI269" s="30"/>
      <c r="LHJ269" s="30"/>
      <c r="LHK269" s="30"/>
      <c r="LHL269" s="30"/>
      <c r="LHM269" s="30"/>
      <c r="LHN269" s="30"/>
      <c r="LHO269" s="30"/>
      <c r="LHP269" s="30"/>
      <c r="LHQ269" s="30"/>
      <c r="LHR269" s="30"/>
      <c r="LHS269" s="30"/>
      <c r="LHT269" s="30"/>
      <c r="LHU269" s="30"/>
      <c r="LHV269" s="30"/>
      <c r="LHW269" s="30"/>
      <c r="LHX269" s="30"/>
      <c r="LHY269" s="30"/>
      <c r="LHZ269" s="30"/>
      <c r="LIA269" s="30"/>
      <c r="LIB269" s="30"/>
      <c r="LIC269" s="30"/>
      <c r="LID269" s="30"/>
      <c r="LIE269" s="30"/>
      <c r="LIF269" s="30"/>
      <c r="LIG269" s="30"/>
      <c r="LIH269" s="30"/>
      <c r="LII269" s="30"/>
      <c r="LIJ269" s="30"/>
      <c r="LIK269" s="30"/>
      <c r="LIL269" s="30"/>
      <c r="LIM269" s="30"/>
      <c r="LIN269" s="30"/>
      <c r="LIO269" s="30"/>
      <c r="LIP269" s="30"/>
      <c r="LIQ269" s="30"/>
      <c r="LIR269" s="30"/>
      <c r="LIS269" s="30"/>
      <c r="LIT269" s="30"/>
      <c r="LIU269" s="30"/>
      <c r="LIV269" s="30"/>
      <c r="LIW269" s="30"/>
      <c r="LIX269" s="30"/>
      <c r="LIY269" s="30"/>
      <c r="LIZ269" s="30"/>
      <c r="LJA269" s="30"/>
      <c r="LJB269" s="30"/>
      <c r="LJC269" s="30"/>
      <c r="LJD269" s="30"/>
      <c r="LJE269" s="30"/>
      <c r="LJF269" s="30"/>
      <c r="LJG269" s="30"/>
      <c r="LJH269" s="30"/>
      <c r="LJI269" s="30"/>
      <c r="LJJ269" s="30"/>
      <c r="LJK269" s="30"/>
      <c r="LJL269" s="30"/>
      <c r="LJM269" s="30"/>
      <c r="LJN269" s="30"/>
      <c r="LJO269" s="30"/>
      <c r="LJP269" s="30"/>
      <c r="LJQ269" s="30"/>
      <c r="LJR269" s="30"/>
      <c r="LJS269" s="30"/>
      <c r="LJT269" s="30"/>
      <c r="LJU269" s="30"/>
      <c r="LJV269" s="30"/>
      <c r="LJW269" s="30"/>
      <c r="LJX269" s="30"/>
      <c r="LJY269" s="30"/>
      <c r="LJZ269" s="30"/>
      <c r="LKA269" s="30"/>
      <c r="LKB269" s="30"/>
      <c r="LKC269" s="30"/>
      <c r="LKD269" s="30"/>
      <c r="LKE269" s="30"/>
      <c r="LKF269" s="30"/>
      <c r="LKG269" s="30"/>
      <c r="LKH269" s="30"/>
      <c r="LKI269" s="30"/>
      <c r="LKJ269" s="30"/>
      <c r="LKK269" s="30"/>
      <c r="LKL269" s="30"/>
      <c r="LKM269" s="30"/>
      <c r="LKN269" s="30"/>
      <c r="LKO269" s="30"/>
      <c r="LKP269" s="30"/>
      <c r="LKQ269" s="30"/>
      <c r="LKR269" s="30"/>
      <c r="LKS269" s="30"/>
      <c r="LKT269" s="30"/>
      <c r="LKU269" s="30"/>
      <c r="LKV269" s="30"/>
      <c r="LKW269" s="30"/>
      <c r="LKX269" s="30"/>
      <c r="LKY269" s="30"/>
      <c r="LKZ269" s="30"/>
      <c r="LLA269" s="30"/>
      <c r="LLB269" s="30"/>
      <c r="LLC269" s="30"/>
      <c r="LLD269" s="30"/>
      <c r="LLE269" s="30"/>
      <c r="LLF269" s="30"/>
      <c r="LLG269" s="30"/>
      <c r="LLH269" s="30"/>
      <c r="LLI269" s="30"/>
      <c r="LLJ269" s="30"/>
      <c r="LLK269" s="30"/>
      <c r="LLL269" s="30"/>
      <c r="LLM269" s="30"/>
      <c r="LLN269" s="30"/>
      <c r="LLO269" s="30"/>
      <c r="LLP269" s="30"/>
      <c r="LLQ269" s="30"/>
      <c r="LLR269" s="30"/>
      <c r="LLS269" s="30"/>
      <c r="LLT269" s="30"/>
      <c r="LLU269" s="30"/>
      <c r="LLV269" s="30"/>
      <c r="LLW269" s="30"/>
      <c r="LLX269" s="30"/>
      <c r="LLY269" s="30"/>
      <c r="LLZ269" s="30"/>
      <c r="LMA269" s="30"/>
      <c r="LMB269" s="30"/>
      <c r="LMC269" s="30"/>
      <c r="LMD269" s="30"/>
      <c r="LME269" s="30"/>
      <c r="LMF269" s="30"/>
      <c r="LMG269" s="30"/>
      <c r="LMH269" s="30"/>
      <c r="LMI269" s="30"/>
      <c r="LMJ269" s="30"/>
      <c r="LMK269" s="30"/>
      <c r="LML269" s="30"/>
      <c r="LMM269" s="30"/>
      <c r="LMN269" s="30"/>
      <c r="LMO269" s="30"/>
      <c r="LMP269" s="30"/>
      <c r="LMQ269" s="30"/>
      <c r="LMR269" s="30"/>
      <c r="LMS269" s="30"/>
      <c r="LMT269" s="30"/>
      <c r="LMU269" s="30"/>
      <c r="LMV269" s="30"/>
      <c r="LMW269" s="30"/>
      <c r="LMX269" s="30"/>
      <c r="LMY269" s="30"/>
      <c r="LMZ269" s="30"/>
      <c r="LNA269" s="30"/>
      <c r="LNB269" s="30"/>
      <c r="LNC269" s="30"/>
      <c r="LND269" s="30"/>
      <c r="LNE269" s="30"/>
      <c r="LNF269" s="30"/>
      <c r="LNG269" s="30"/>
      <c r="LNH269" s="30"/>
      <c r="LNI269" s="30"/>
      <c r="LNJ269" s="30"/>
      <c r="LNK269" s="30"/>
      <c r="LNL269" s="30"/>
      <c r="LNM269" s="30"/>
      <c r="LNN269" s="30"/>
      <c r="LNO269" s="30"/>
      <c r="LNP269" s="30"/>
      <c r="LNQ269" s="30"/>
      <c r="LNR269" s="30"/>
      <c r="LNS269" s="30"/>
      <c r="LNT269" s="30"/>
      <c r="LNU269" s="30"/>
      <c r="LNV269" s="30"/>
      <c r="LNW269" s="30"/>
      <c r="LNX269" s="30"/>
      <c r="LNY269" s="30"/>
      <c r="LNZ269" s="30"/>
      <c r="LOA269" s="30"/>
      <c r="LOB269" s="30"/>
      <c r="LOC269" s="30"/>
      <c r="LOD269" s="30"/>
      <c r="LOE269" s="30"/>
      <c r="LOF269" s="30"/>
      <c r="LOG269" s="30"/>
      <c r="LOH269" s="30"/>
      <c r="LOI269" s="30"/>
      <c r="LOJ269" s="30"/>
      <c r="LOK269" s="30"/>
      <c r="LOL269" s="30"/>
      <c r="LOM269" s="30"/>
      <c r="LON269" s="30"/>
      <c r="LOO269" s="30"/>
      <c r="LOP269" s="30"/>
      <c r="LOQ269" s="30"/>
      <c r="LOR269" s="30"/>
      <c r="LOS269" s="30"/>
      <c r="LOT269" s="30"/>
      <c r="LOU269" s="30"/>
      <c r="LOV269" s="30"/>
      <c r="LOW269" s="30"/>
      <c r="LOX269" s="30"/>
      <c r="LOY269" s="30"/>
      <c r="LOZ269" s="30"/>
      <c r="LPA269" s="30"/>
      <c r="LPB269" s="30"/>
      <c r="LPC269" s="30"/>
      <c r="LPD269" s="30"/>
      <c r="LPE269" s="30"/>
      <c r="LPF269" s="30"/>
      <c r="LPG269" s="30"/>
      <c r="LPH269" s="30"/>
      <c r="LPI269" s="30"/>
      <c r="LPJ269" s="30"/>
      <c r="LPK269" s="30"/>
      <c r="LPL269" s="30"/>
      <c r="LPM269" s="30"/>
      <c r="LPN269" s="30"/>
      <c r="LPO269" s="30"/>
      <c r="LPP269" s="30"/>
      <c r="LPQ269" s="30"/>
      <c r="LPR269" s="30"/>
      <c r="LPS269" s="30"/>
      <c r="LPT269" s="30"/>
      <c r="LPU269" s="30"/>
      <c r="LPV269" s="30"/>
      <c r="LPW269" s="30"/>
      <c r="LPX269" s="30"/>
      <c r="LPY269" s="30"/>
      <c r="LPZ269" s="30"/>
      <c r="LQA269" s="30"/>
      <c r="LQB269" s="30"/>
      <c r="LQC269" s="30"/>
      <c r="LQD269" s="30"/>
      <c r="LQE269" s="30"/>
      <c r="LQF269" s="30"/>
      <c r="LQG269" s="30"/>
      <c r="LQH269" s="30"/>
      <c r="LQI269" s="30"/>
      <c r="LQJ269" s="30"/>
      <c r="LQK269" s="30"/>
      <c r="LQL269" s="30"/>
      <c r="LQM269" s="30"/>
      <c r="LQN269" s="30"/>
      <c r="LQO269" s="30"/>
      <c r="LQP269" s="30"/>
      <c r="LQQ269" s="30"/>
      <c r="LQR269" s="30"/>
      <c r="LQS269" s="30"/>
      <c r="LQT269" s="30"/>
      <c r="LQU269" s="30"/>
      <c r="LQV269" s="30"/>
      <c r="LQW269" s="30"/>
      <c r="LQX269" s="30"/>
      <c r="LQY269" s="30"/>
      <c r="LQZ269" s="30"/>
      <c r="LRA269" s="30"/>
      <c r="LRB269" s="30"/>
      <c r="LRC269" s="30"/>
      <c r="LRD269" s="30"/>
      <c r="LRE269" s="30"/>
      <c r="LRF269" s="30"/>
      <c r="LRG269" s="30"/>
      <c r="LRH269" s="30"/>
      <c r="LRI269" s="30"/>
      <c r="LRJ269" s="30"/>
      <c r="LRK269" s="30"/>
      <c r="LRL269" s="30"/>
      <c r="LRM269" s="30"/>
      <c r="LRN269" s="30"/>
      <c r="LRO269" s="30"/>
      <c r="LRP269" s="30"/>
      <c r="LRQ269" s="30"/>
      <c r="LRR269" s="30"/>
      <c r="LRS269" s="30"/>
      <c r="LRT269" s="30"/>
      <c r="LRU269" s="30"/>
      <c r="LRV269" s="30"/>
      <c r="LRW269" s="30"/>
      <c r="LRX269" s="30"/>
      <c r="LRY269" s="30"/>
      <c r="LRZ269" s="30"/>
      <c r="LSA269" s="30"/>
      <c r="LSB269" s="30"/>
      <c r="LSC269" s="30"/>
      <c r="LSD269" s="30"/>
      <c r="LSE269" s="30"/>
      <c r="LSF269" s="30"/>
      <c r="LSG269" s="30"/>
      <c r="LSH269" s="30"/>
      <c r="LSI269" s="30"/>
      <c r="LSJ269" s="30"/>
      <c r="LSK269" s="30"/>
      <c r="LSL269" s="30"/>
      <c r="LSM269" s="30"/>
      <c r="LSN269" s="30"/>
      <c r="LSO269" s="30"/>
      <c r="LSP269" s="30"/>
      <c r="LSQ269" s="30"/>
      <c r="LSR269" s="30"/>
      <c r="LSS269" s="30"/>
      <c r="LST269" s="30"/>
      <c r="LSU269" s="30"/>
      <c r="LSV269" s="30"/>
      <c r="LSW269" s="30"/>
      <c r="LSX269" s="30"/>
      <c r="LSY269" s="30"/>
      <c r="LSZ269" s="30"/>
      <c r="LTA269" s="30"/>
      <c r="LTB269" s="30"/>
      <c r="LTC269" s="30"/>
      <c r="LTD269" s="30"/>
      <c r="LTE269" s="30"/>
      <c r="LTF269" s="30"/>
      <c r="LTG269" s="30"/>
      <c r="LTH269" s="30"/>
      <c r="LTI269" s="30"/>
      <c r="LTJ269" s="30"/>
      <c r="LTK269" s="30"/>
      <c r="LTL269" s="30"/>
      <c r="LTM269" s="30"/>
      <c r="LTN269" s="30"/>
      <c r="LTO269" s="30"/>
      <c r="LTP269" s="30"/>
      <c r="LTQ269" s="30"/>
      <c r="LTR269" s="30"/>
      <c r="LTS269" s="30"/>
      <c r="LTT269" s="30"/>
      <c r="LTU269" s="30"/>
      <c r="LTV269" s="30"/>
      <c r="LTW269" s="30"/>
      <c r="LTX269" s="30"/>
      <c r="LTY269" s="30"/>
      <c r="LTZ269" s="30"/>
      <c r="LUA269" s="30"/>
      <c r="LUB269" s="30"/>
      <c r="LUC269" s="30"/>
      <c r="LUD269" s="30"/>
      <c r="LUE269" s="30"/>
      <c r="LUF269" s="30"/>
      <c r="LUG269" s="30"/>
      <c r="LUH269" s="30"/>
      <c r="LUI269" s="30"/>
      <c r="LUJ269" s="30"/>
      <c r="LUK269" s="30"/>
      <c r="LUL269" s="30"/>
      <c r="LUM269" s="30"/>
      <c r="LUN269" s="30"/>
      <c r="LUO269" s="30"/>
      <c r="LUP269" s="30"/>
      <c r="LUQ269" s="30"/>
      <c r="LUR269" s="30"/>
      <c r="LUS269" s="30"/>
      <c r="LUT269" s="30"/>
      <c r="LUU269" s="30"/>
      <c r="LUV269" s="30"/>
      <c r="LUW269" s="30"/>
      <c r="LUX269" s="30"/>
      <c r="LUY269" s="30"/>
      <c r="LUZ269" s="30"/>
      <c r="LVA269" s="30"/>
      <c r="LVB269" s="30"/>
      <c r="LVC269" s="30"/>
      <c r="LVD269" s="30"/>
      <c r="LVE269" s="30"/>
      <c r="LVF269" s="30"/>
      <c r="LVG269" s="30"/>
      <c r="LVH269" s="30"/>
      <c r="LVI269" s="30"/>
      <c r="LVJ269" s="30"/>
      <c r="LVK269" s="30"/>
      <c r="LVL269" s="30"/>
      <c r="LVM269" s="30"/>
      <c r="LVN269" s="30"/>
      <c r="LVO269" s="30"/>
      <c r="LVP269" s="30"/>
      <c r="LVQ269" s="30"/>
      <c r="LVR269" s="30"/>
      <c r="LVS269" s="30"/>
      <c r="LVT269" s="30"/>
      <c r="LVU269" s="30"/>
      <c r="LVV269" s="30"/>
      <c r="LVW269" s="30"/>
      <c r="LVX269" s="30"/>
      <c r="LVY269" s="30"/>
      <c r="LVZ269" s="30"/>
      <c r="LWA269" s="30"/>
      <c r="LWB269" s="30"/>
      <c r="LWC269" s="30"/>
      <c r="LWD269" s="30"/>
      <c r="LWE269" s="30"/>
      <c r="LWF269" s="30"/>
      <c r="LWG269" s="30"/>
      <c r="LWH269" s="30"/>
      <c r="LWI269" s="30"/>
      <c r="LWJ269" s="30"/>
      <c r="LWK269" s="30"/>
      <c r="LWL269" s="30"/>
      <c r="LWM269" s="30"/>
      <c r="LWN269" s="30"/>
      <c r="LWO269" s="30"/>
      <c r="LWP269" s="30"/>
      <c r="LWQ269" s="30"/>
      <c r="LWR269" s="30"/>
      <c r="LWS269" s="30"/>
      <c r="LWT269" s="30"/>
      <c r="LWU269" s="30"/>
      <c r="LWV269" s="30"/>
      <c r="LWW269" s="30"/>
      <c r="LWX269" s="30"/>
      <c r="LWY269" s="30"/>
      <c r="LWZ269" s="30"/>
      <c r="LXA269" s="30"/>
      <c r="LXB269" s="30"/>
      <c r="LXC269" s="30"/>
      <c r="LXD269" s="30"/>
      <c r="LXE269" s="30"/>
      <c r="LXF269" s="30"/>
      <c r="LXG269" s="30"/>
      <c r="LXH269" s="30"/>
      <c r="LXI269" s="30"/>
      <c r="LXJ269" s="30"/>
      <c r="LXK269" s="30"/>
      <c r="LXL269" s="30"/>
      <c r="LXM269" s="30"/>
      <c r="LXN269" s="30"/>
      <c r="LXO269" s="30"/>
      <c r="LXP269" s="30"/>
      <c r="LXQ269" s="30"/>
      <c r="LXR269" s="30"/>
      <c r="LXS269" s="30"/>
      <c r="LXT269" s="30"/>
      <c r="LXU269" s="30"/>
      <c r="LXV269" s="30"/>
      <c r="LXW269" s="30"/>
      <c r="LXX269" s="30"/>
      <c r="LXY269" s="30"/>
      <c r="LXZ269" s="30"/>
      <c r="LYA269" s="30"/>
      <c r="LYB269" s="30"/>
      <c r="LYC269" s="30"/>
      <c r="LYD269" s="30"/>
      <c r="LYE269" s="30"/>
      <c r="LYF269" s="30"/>
      <c r="LYG269" s="30"/>
      <c r="LYH269" s="30"/>
      <c r="LYI269" s="30"/>
      <c r="LYJ269" s="30"/>
      <c r="LYK269" s="30"/>
      <c r="LYL269" s="30"/>
      <c r="LYM269" s="30"/>
      <c r="LYN269" s="30"/>
      <c r="LYO269" s="30"/>
      <c r="LYP269" s="30"/>
      <c r="LYQ269" s="30"/>
      <c r="LYR269" s="30"/>
      <c r="LYS269" s="30"/>
      <c r="LYT269" s="30"/>
      <c r="LYU269" s="30"/>
      <c r="LYV269" s="30"/>
      <c r="LYW269" s="30"/>
      <c r="LYX269" s="30"/>
      <c r="LYY269" s="30"/>
      <c r="LYZ269" s="30"/>
      <c r="LZA269" s="30"/>
      <c r="LZB269" s="30"/>
      <c r="LZC269" s="30"/>
      <c r="LZD269" s="30"/>
      <c r="LZE269" s="30"/>
      <c r="LZF269" s="30"/>
      <c r="LZG269" s="30"/>
      <c r="LZH269" s="30"/>
      <c r="LZI269" s="30"/>
      <c r="LZJ269" s="30"/>
      <c r="LZK269" s="30"/>
      <c r="LZL269" s="30"/>
      <c r="LZM269" s="30"/>
      <c r="LZN269" s="30"/>
      <c r="LZO269" s="30"/>
      <c r="LZP269" s="30"/>
      <c r="LZQ269" s="30"/>
      <c r="LZR269" s="30"/>
      <c r="LZS269" s="30"/>
      <c r="LZT269" s="30"/>
      <c r="LZU269" s="30"/>
      <c r="LZV269" s="30"/>
      <c r="LZW269" s="30"/>
      <c r="LZX269" s="30"/>
      <c r="LZY269" s="30"/>
      <c r="LZZ269" s="30"/>
      <c r="MAA269" s="30"/>
      <c r="MAB269" s="30"/>
      <c r="MAC269" s="30"/>
      <c r="MAD269" s="30"/>
      <c r="MAE269" s="30"/>
      <c r="MAF269" s="30"/>
      <c r="MAG269" s="30"/>
      <c r="MAH269" s="30"/>
      <c r="MAI269" s="30"/>
      <c r="MAJ269" s="30"/>
      <c r="MAK269" s="30"/>
      <c r="MAL269" s="30"/>
      <c r="MAM269" s="30"/>
      <c r="MAN269" s="30"/>
      <c r="MAO269" s="30"/>
      <c r="MAP269" s="30"/>
      <c r="MAQ269" s="30"/>
      <c r="MAR269" s="30"/>
      <c r="MAS269" s="30"/>
      <c r="MAT269" s="30"/>
      <c r="MAU269" s="30"/>
      <c r="MAV269" s="30"/>
      <c r="MAW269" s="30"/>
      <c r="MAX269" s="30"/>
      <c r="MAY269" s="30"/>
      <c r="MAZ269" s="30"/>
      <c r="MBA269" s="30"/>
      <c r="MBB269" s="30"/>
      <c r="MBC269" s="30"/>
      <c r="MBD269" s="30"/>
      <c r="MBE269" s="30"/>
      <c r="MBF269" s="30"/>
      <c r="MBG269" s="30"/>
      <c r="MBH269" s="30"/>
      <c r="MBI269" s="30"/>
      <c r="MBJ269" s="30"/>
      <c r="MBK269" s="30"/>
      <c r="MBL269" s="30"/>
      <c r="MBM269" s="30"/>
      <c r="MBN269" s="30"/>
      <c r="MBO269" s="30"/>
      <c r="MBP269" s="30"/>
      <c r="MBQ269" s="30"/>
      <c r="MBR269" s="30"/>
      <c r="MBS269" s="30"/>
      <c r="MBT269" s="30"/>
      <c r="MBU269" s="30"/>
      <c r="MBV269" s="30"/>
      <c r="MBW269" s="30"/>
      <c r="MBX269" s="30"/>
      <c r="MBY269" s="30"/>
      <c r="MBZ269" s="30"/>
      <c r="MCA269" s="30"/>
      <c r="MCB269" s="30"/>
      <c r="MCC269" s="30"/>
      <c r="MCD269" s="30"/>
      <c r="MCE269" s="30"/>
      <c r="MCF269" s="30"/>
      <c r="MCG269" s="30"/>
      <c r="MCH269" s="30"/>
      <c r="MCI269" s="30"/>
      <c r="MCJ269" s="30"/>
      <c r="MCK269" s="30"/>
      <c r="MCL269" s="30"/>
      <c r="MCM269" s="30"/>
      <c r="MCN269" s="30"/>
      <c r="MCO269" s="30"/>
      <c r="MCP269" s="30"/>
      <c r="MCQ269" s="30"/>
      <c r="MCR269" s="30"/>
      <c r="MCS269" s="30"/>
      <c r="MCT269" s="30"/>
      <c r="MCU269" s="30"/>
      <c r="MCV269" s="30"/>
      <c r="MCW269" s="30"/>
      <c r="MCX269" s="30"/>
      <c r="MCY269" s="30"/>
      <c r="MCZ269" s="30"/>
      <c r="MDA269" s="30"/>
      <c r="MDB269" s="30"/>
      <c r="MDC269" s="30"/>
      <c r="MDD269" s="30"/>
      <c r="MDE269" s="30"/>
      <c r="MDF269" s="30"/>
      <c r="MDG269" s="30"/>
      <c r="MDH269" s="30"/>
      <c r="MDI269" s="30"/>
      <c r="MDJ269" s="30"/>
      <c r="MDK269" s="30"/>
      <c r="MDL269" s="30"/>
      <c r="MDM269" s="30"/>
      <c r="MDN269" s="30"/>
      <c r="MDO269" s="30"/>
      <c r="MDP269" s="30"/>
      <c r="MDQ269" s="30"/>
      <c r="MDR269" s="30"/>
      <c r="MDS269" s="30"/>
      <c r="MDT269" s="30"/>
      <c r="MDU269" s="30"/>
      <c r="MDV269" s="30"/>
      <c r="MDW269" s="30"/>
      <c r="MDX269" s="30"/>
      <c r="MDY269" s="30"/>
      <c r="MDZ269" s="30"/>
      <c r="MEA269" s="30"/>
      <c r="MEB269" s="30"/>
      <c r="MEC269" s="30"/>
      <c r="MED269" s="30"/>
      <c r="MEE269" s="30"/>
      <c r="MEF269" s="30"/>
      <c r="MEG269" s="30"/>
      <c r="MEH269" s="30"/>
      <c r="MEI269" s="30"/>
      <c r="MEJ269" s="30"/>
      <c r="MEK269" s="30"/>
      <c r="MEL269" s="30"/>
      <c r="MEM269" s="30"/>
      <c r="MEN269" s="30"/>
      <c r="MEO269" s="30"/>
      <c r="MEP269" s="30"/>
      <c r="MEQ269" s="30"/>
      <c r="MER269" s="30"/>
      <c r="MES269" s="30"/>
      <c r="MET269" s="30"/>
      <c r="MEU269" s="30"/>
      <c r="MEV269" s="30"/>
      <c r="MEW269" s="30"/>
      <c r="MEX269" s="30"/>
      <c r="MEY269" s="30"/>
      <c r="MEZ269" s="30"/>
      <c r="MFA269" s="30"/>
      <c r="MFB269" s="30"/>
      <c r="MFC269" s="30"/>
      <c r="MFD269" s="30"/>
      <c r="MFE269" s="30"/>
      <c r="MFF269" s="30"/>
      <c r="MFG269" s="30"/>
      <c r="MFH269" s="30"/>
      <c r="MFI269" s="30"/>
      <c r="MFJ269" s="30"/>
      <c r="MFK269" s="30"/>
      <c r="MFL269" s="30"/>
      <c r="MFM269" s="30"/>
      <c r="MFN269" s="30"/>
      <c r="MFO269" s="30"/>
      <c r="MFP269" s="30"/>
      <c r="MFQ269" s="30"/>
      <c r="MFR269" s="30"/>
      <c r="MFS269" s="30"/>
      <c r="MFT269" s="30"/>
      <c r="MFU269" s="30"/>
      <c r="MFV269" s="30"/>
      <c r="MFW269" s="30"/>
      <c r="MFX269" s="30"/>
      <c r="MFY269" s="30"/>
      <c r="MFZ269" s="30"/>
      <c r="MGA269" s="30"/>
      <c r="MGB269" s="30"/>
      <c r="MGC269" s="30"/>
      <c r="MGD269" s="30"/>
      <c r="MGE269" s="30"/>
      <c r="MGF269" s="30"/>
      <c r="MGG269" s="30"/>
      <c r="MGH269" s="30"/>
      <c r="MGI269" s="30"/>
      <c r="MGJ269" s="30"/>
      <c r="MGK269" s="30"/>
      <c r="MGL269" s="30"/>
      <c r="MGM269" s="30"/>
      <c r="MGN269" s="30"/>
      <c r="MGO269" s="30"/>
      <c r="MGP269" s="30"/>
      <c r="MGQ269" s="30"/>
      <c r="MGR269" s="30"/>
      <c r="MGS269" s="30"/>
      <c r="MGT269" s="30"/>
      <c r="MGU269" s="30"/>
      <c r="MGV269" s="30"/>
      <c r="MGW269" s="30"/>
      <c r="MGX269" s="30"/>
      <c r="MGY269" s="30"/>
      <c r="MGZ269" s="30"/>
      <c r="MHA269" s="30"/>
      <c r="MHB269" s="30"/>
      <c r="MHC269" s="30"/>
      <c r="MHD269" s="30"/>
      <c r="MHE269" s="30"/>
      <c r="MHF269" s="30"/>
      <c r="MHG269" s="30"/>
      <c r="MHH269" s="30"/>
      <c r="MHI269" s="30"/>
      <c r="MHJ269" s="30"/>
      <c r="MHK269" s="30"/>
      <c r="MHL269" s="30"/>
      <c r="MHM269" s="30"/>
      <c r="MHN269" s="30"/>
      <c r="MHO269" s="30"/>
      <c r="MHP269" s="30"/>
      <c r="MHQ269" s="30"/>
      <c r="MHR269" s="30"/>
      <c r="MHS269" s="30"/>
      <c r="MHT269" s="30"/>
      <c r="MHU269" s="30"/>
      <c r="MHV269" s="30"/>
      <c r="MHW269" s="30"/>
      <c r="MHX269" s="30"/>
      <c r="MHY269" s="30"/>
      <c r="MHZ269" s="30"/>
      <c r="MIA269" s="30"/>
      <c r="MIB269" s="30"/>
      <c r="MIC269" s="30"/>
      <c r="MID269" s="30"/>
      <c r="MIE269" s="30"/>
      <c r="MIF269" s="30"/>
      <c r="MIG269" s="30"/>
      <c r="MIH269" s="30"/>
      <c r="MII269" s="30"/>
      <c r="MIJ269" s="30"/>
      <c r="MIK269" s="30"/>
      <c r="MIL269" s="30"/>
      <c r="MIM269" s="30"/>
      <c r="MIN269" s="30"/>
      <c r="MIO269" s="30"/>
      <c r="MIP269" s="30"/>
      <c r="MIQ269" s="30"/>
      <c r="MIR269" s="30"/>
      <c r="MIS269" s="30"/>
      <c r="MIT269" s="30"/>
      <c r="MIU269" s="30"/>
      <c r="MIV269" s="30"/>
      <c r="MIW269" s="30"/>
      <c r="MIX269" s="30"/>
      <c r="MIY269" s="30"/>
      <c r="MIZ269" s="30"/>
      <c r="MJA269" s="30"/>
      <c r="MJB269" s="30"/>
      <c r="MJC269" s="30"/>
      <c r="MJD269" s="30"/>
      <c r="MJE269" s="30"/>
      <c r="MJF269" s="30"/>
      <c r="MJG269" s="30"/>
      <c r="MJH269" s="30"/>
      <c r="MJI269" s="30"/>
      <c r="MJJ269" s="30"/>
      <c r="MJK269" s="30"/>
      <c r="MJL269" s="30"/>
      <c r="MJM269" s="30"/>
      <c r="MJN269" s="30"/>
      <c r="MJO269" s="30"/>
      <c r="MJP269" s="30"/>
      <c r="MJQ269" s="30"/>
      <c r="MJR269" s="30"/>
      <c r="MJS269" s="30"/>
      <c r="MJT269" s="30"/>
      <c r="MJU269" s="30"/>
      <c r="MJV269" s="30"/>
      <c r="MJW269" s="30"/>
      <c r="MJX269" s="30"/>
      <c r="MJY269" s="30"/>
      <c r="MJZ269" s="30"/>
      <c r="MKA269" s="30"/>
      <c r="MKB269" s="30"/>
      <c r="MKC269" s="30"/>
      <c r="MKD269" s="30"/>
      <c r="MKE269" s="30"/>
      <c r="MKF269" s="30"/>
      <c r="MKG269" s="30"/>
      <c r="MKH269" s="30"/>
      <c r="MKI269" s="30"/>
      <c r="MKJ269" s="30"/>
      <c r="MKK269" s="30"/>
      <c r="MKL269" s="30"/>
      <c r="MKM269" s="30"/>
      <c r="MKN269" s="30"/>
      <c r="MKO269" s="30"/>
      <c r="MKP269" s="30"/>
      <c r="MKQ269" s="30"/>
      <c r="MKR269" s="30"/>
      <c r="MKS269" s="30"/>
      <c r="MKT269" s="30"/>
      <c r="MKU269" s="30"/>
      <c r="MKV269" s="30"/>
      <c r="MKW269" s="30"/>
      <c r="MKX269" s="30"/>
      <c r="MKY269" s="30"/>
      <c r="MKZ269" s="30"/>
      <c r="MLA269" s="30"/>
      <c r="MLB269" s="30"/>
      <c r="MLC269" s="30"/>
      <c r="MLD269" s="30"/>
      <c r="MLE269" s="30"/>
      <c r="MLF269" s="30"/>
      <c r="MLG269" s="30"/>
      <c r="MLH269" s="30"/>
      <c r="MLI269" s="30"/>
      <c r="MLJ269" s="30"/>
      <c r="MLK269" s="30"/>
      <c r="MLL269" s="30"/>
      <c r="MLM269" s="30"/>
      <c r="MLN269" s="30"/>
      <c r="MLO269" s="30"/>
      <c r="MLP269" s="30"/>
      <c r="MLQ269" s="30"/>
      <c r="MLR269" s="30"/>
      <c r="MLS269" s="30"/>
      <c r="MLT269" s="30"/>
      <c r="MLU269" s="30"/>
      <c r="MLV269" s="30"/>
      <c r="MLW269" s="30"/>
      <c r="MLX269" s="30"/>
      <c r="MLY269" s="30"/>
      <c r="MLZ269" s="30"/>
      <c r="MMA269" s="30"/>
      <c r="MMB269" s="30"/>
      <c r="MMC269" s="30"/>
      <c r="MMD269" s="30"/>
      <c r="MME269" s="30"/>
      <c r="MMF269" s="30"/>
      <c r="MMG269" s="30"/>
      <c r="MMH269" s="30"/>
      <c r="MMI269" s="30"/>
      <c r="MMJ269" s="30"/>
      <c r="MMK269" s="30"/>
      <c r="MML269" s="30"/>
      <c r="MMM269" s="30"/>
      <c r="MMN269" s="30"/>
      <c r="MMO269" s="30"/>
      <c r="MMP269" s="30"/>
      <c r="MMQ269" s="30"/>
      <c r="MMR269" s="30"/>
      <c r="MMS269" s="30"/>
      <c r="MMT269" s="30"/>
      <c r="MMU269" s="30"/>
      <c r="MMV269" s="30"/>
      <c r="MMW269" s="30"/>
      <c r="MMX269" s="30"/>
      <c r="MMY269" s="30"/>
      <c r="MMZ269" s="30"/>
      <c r="MNA269" s="30"/>
      <c r="MNB269" s="30"/>
      <c r="MNC269" s="30"/>
      <c r="MND269" s="30"/>
      <c r="MNE269" s="30"/>
      <c r="MNF269" s="30"/>
      <c r="MNG269" s="30"/>
      <c r="MNH269" s="30"/>
      <c r="MNI269" s="30"/>
      <c r="MNJ269" s="30"/>
      <c r="MNK269" s="30"/>
      <c r="MNL269" s="30"/>
      <c r="MNM269" s="30"/>
      <c r="MNN269" s="30"/>
      <c r="MNO269" s="30"/>
      <c r="MNP269" s="30"/>
      <c r="MNQ269" s="30"/>
      <c r="MNR269" s="30"/>
      <c r="MNS269" s="30"/>
      <c r="MNT269" s="30"/>
      <c r="MNU269" s="30"/>
      <c r="MNV269" s="30"/>
      <c r="MNW269" s="30"/>
      <c r="MNX269" s="30"/>
      <c r="MNY269" s="30"/>
      <c r="MNZ269" s="30"/>
      <c r="MOA269" s="30"/>
      <c r="MOB269" s="30"/>
      <c r="MOC269" s="30"/>
      <c r="MOD269" s="30"/>
      <c r="MOE269" s="30"/>
      <c r="MOF269" s="30"/>
      <c r="MOG269" s="30"/>
      <c r="MOH269" s="30"/>
      <c r="MOI269" s="30"/>
      <c r="MOJ269" s="30"/>
      <c r="MOK269" s="30"/>
      <c r="MOL269" s="30"/>
      <c r="MOM269" s="30"/>
      <c r="MON269" s="30"/>
      <c r="MOO269" s="30"/>
      <c r="MOP269" s="30"/>
      <c r="MOQ269" s="30"/>
      <c r="MOR269" s="30"/>
      <c r="MOS269" s="30"/>
      <c r="MOT269" s="30"/>
      <c r="MOU269" s="30"/>
      <c r="MOV269" s="30"/>
      <c r="MOW269" s="30"/>
      <c r="MOX269" s="30"/>
      <c r="MOY269" s="30"/>
      <c r="MOZ269" s="30"/>
      <c r="MPA269" s="30"/>
      <c r="MPB269" s="30"/>
      <c r="MPC269" s="30"/>
      <c r="MPD269" s="30"/>
      <c r="MPE269" s="30"/>
      <c r="MPF269" s="30"/>
      <c r="MPG269" s="30"/>
      <c r="MPH269" s="30"/>
      <c r="MPI269" s="30"/>
      <c r="MPJ269" s="30"/>
      <c r="MPK269" s="30"/>
      <c r="MPL269" s="30"/>
      <c r="MPM269" s="30"/>
      <c r="MPN269" s="30"/>
      <c r="MPO269" s="30"/>
      <c r="MPP269" s="30"/>
      <c r="MPQ269" s="30"/>
      <c r="MPR269" s="30"/>
      <c r="MPS269" s="30"/>
      <c r="MPT269" s="30"/>
      <c r="MPU269" s="30"/>
      <c r="MPV269" s="30"/>
      <c r="MPW269" s="30"/>
      <c r="MPX269" s="30"/>
      <c r="MPY269" s="30"/>
      <c r="MPZ269" s="30"/>
      <c r="MQA269" s="30"/>
      <c r="MQB269" s="30"/>
      <c r="MQC269" s="30"/>
      <c r="MQD269" s="30"/>
      <c r="MQE269" s="30"/>
      <c r="MQF269" s="30"/>
      <c r="MQG269" s="30"/>
      <c r="MQH269" s="30"/>
      <c r="MQI269" s="30"/>
      <c r="MQJ269" s="30"/>
      <c r="MQK269" s="30"/>
      <c r="MQL269" s="30"/>
      <c r="MQM269" s="30"/>
      <c r="MQN269" s="30"/>
      <c r="MQO269" s="30"/>
      <c r="MQP269" s="30"/>
      <c r="MQQ269" s="30"/>
      <c r="MQR269" s="30"/>
      <c r="MQS269" s="30"/>
      <c r="MQT269" s="30"/>
      <c r="MQU269" s="30"/>
      <c r="MQV269" s="30"/>
      <c r="MQW269" s="30"/>
      <c r="MQX269" s="30"/>
      <c r="MQY269" s="30"/>
      <c r="MQZ269" s="30"/>
      <c r="MRA269" s="30"/>
      <c r="MRB269" s="30"/>
      <c r="MRC269" s="30"/>
      <c r="MRD269" s="30"/>
      <c r="MRE269" s="30"/>
      <c r="MRF269" s="30"/>
      <c r="MRG269" s="30"/>
      <c r="MRH269" s="30"/>
      <c r="MRI269" s="30"/>
      <c r="MRJ269" s="30"/>
      <c r="MRK269" s="30"/>
      <c r="MRL269" s="30"/>
      <c r="MRM269" s="30"/>
      <c r="MRN269" s="30"/>
      <c r="MRO269" s="30"/>
      <c r="MRP269" s="30"/>
      <c r="MRQ269" s="30"/>
      <c r="MRR269" s="30"/>
      <c r="MRS269" s="30"/>
      <c r="MRT269" s="30"/>
      <c r="MRU269" s="30"/>
      <c r="MRV269" s="30"/>
      <c r="MRW269" s="30"/>
      <c r="MRX269" s="30"/>
      <c r="MRY269" s="30"/>
      <c r="MRZ269" s="30"/>
      <c r="MSA269" s="30"/>
      <c r="MSB269" s="30"/>
      <c r="MSC269" s="30"/>
      <c r="MSD269" s="30"/>
      <c r="MSE269" s="30"/>
      <c r="MSF269" s="30"/>
      <c r="MSG269" s="30"/>
      <c r="MSH269" s="30"/>
      <c r="MSI269" s="30"/>
      <c r="MSJ269" s="30"/>
      <c r="MSK269" s="30"/>
      <c r="MSL269" s="30"/>
      <c r="MSM269" s="30"/>
      <c r="MSN269" s="30"/>
      <c r="MSO269" s="30"/>
      <c r="MSP269" s="30"/>
      <c r="MSQ269" s="30"/>
      <c r="MSR269" s="30"/>
      <c r="MSS269" s="30"/>
      <c r="MST269" s="30"/>
      <c r="MSU269" s="30"/>
      <c r="MSV269" s="30"/>
      <c r="MSW269" s="30"/>
      <c r="MSX269" s="30"/>
      <c r="MSY269" s="30"/>
      <c r="MSZ269" s="30"/>
      <c r="MTA269" s="30"/>
      <c r="MTB269" s="30"/>
      <c r="MTC269" s="30"/>
      <c r="MTD269" s="30"/>
      <c r="MTE269" s="30"/>
      <c r="MTF269" s="30"/>
      <c r="MTG269" s="30"/>
      <c r="MTH269" s="30"/>
      <c r="MTI269" s="30"/>
      <c r="MTJ269" s="30"/>
      <c r="MTK269" s="30"/>
      <c r="MTL269" s="30"/>
      <c r="MTM269" s="30"/>
      <c r="MTN269" s="30"/>
      <c r="MTO269" s="30"/>
      <c r="MTP269" s="30"/>
      <c r="MTQ269" s="30"/>
      <c r="MTR269" s="30"/>
      <c r="MTS269" s="30"/>
      <c r="MTT269" s="30"/>
      <c r="MTU269" s="30"/>
      <c r="MTV269" s="30"/>
      <c r="MTW269" s="30"/>
      <c r="MTX269" s="30"/>
      <c r="MTY269" s="30"/>
      <c r="MTZ269" s="30"/>
      <c r="MUA269" s="30"/>
      <c r="MUB269" s="30"/>
      <c r="MUC269" s="30"/>
      <c r="MUD269" s="30"/>
      <c r="MUE269" s="30"/>
      <c r="MUF269" s="30"/>
      <c r="MUG269" s="30"/>
      <c r="MUH269" s="30"/>
      <c r="MUI269" s="30"/>
      <c r="MUJ269" s="30"/>
      <c r="MUK269" s="30"/>
      <c r="MUL269" s="30"/>
      <c r="MUM269" s="30"/>
      <c r="MUN269" s="30"/>
      <c r="MUO269" s="30"/>
      <c r="MUP269" s="30"/>
      <c r="MUQ269" s="30"/>
      <c r="MUR269" s="30"/>
      <c r="MUS269" s="30"/>
      <c r="MUT269" s="30"/>
      <c r="MUU269" s="30"/>
      <c r="MUV269" s="30"/>
      <c r="MUW269" s="30"/>
      <c r="MUX269" s="30"/>
      <c r="MUY269" s="30"/>
      <c r="MUZ269" s="30"/>
      <c r="MVA269" s="30"/>
      <c r="MVB269" s="30"/>
      <c r="MVC269" s="30"/>
      <c r="MVD269" s="30"/>
      <c r="MVE269" s="30"/>
      <c r="MVF269" s="30"/>
      <c r="MVG269" s="30"/>
      <c r="MVH269" s="30"/>
      <c r="MVI269" s="30"/>
      <c r="MVJ269" s="30"/>
      <c r="MVK269" s="30"/>
      <c r="MVL269" s="30"/>
      <c r="MVM269" s="30"/>
      <c r="MVN269" s="30"/>
      <c r="MVO269" s="30"/>
      <c r="MVP269" s="30"/>
      <c r="MVQ269" s="30"/>
      <c r="MVR269" s="30"/>
      <c r="MVS269" s="30"/>
      <c r="MVT269" s="30"/>
      <c r="MVU269" s="30"/>
      <c r="MVV269" s="30"/>
      <c r="MVW269" s="30"/>
      <c r="MVX269" s="30"/>
      <c r="MVY269" s="30"/>
      <c r="MVZ269" s="30"/>
      <c r="MWA269" s="30"/>
      <c r="MWB269" s="30"/>
      <c r="MWC269" s="30"/>
      <c r="MWD269" s="30"/>
      <c r="MWE269" s="30"/>
      <c r="MWF269" s="30"/>
      <c r="MWG269" s="30"/>
      <c r="MWH269" s="30"/>
      <c r="MWI269" s="30"/>
      <c r="MWJ269" s="30"/>
      <c r="MWK269" s="30"/>
      <c r="MWL269" s="30"/>
      <c r="MWM269" s="30"/>
      <c r="MWN269" s="30"/>
      <c r="MWO269" s="30"/>
      <c r="MWP269" s="30"/>
      <c r="MWQ269" s="30"/>
      <c r="MWR269" s="30"/>
      <c r="MWS269" s="30"/>
      <c r="MWT269" s="30"/>
      <c r="MWU269" s="30"/>
      <c r="MWV269" s="30"/>
      <c r="MWW269" s="30"/>
      <c r="MWX269" s="30"/>
      <c r="MWY269" s="30"/>
      <c r="MWZ269" s="30"/>
      <c r="MXA269" s="30"/>
      <c r="MXB269" s="30"/>
      <c r="MXC269" s="30"/>
      <c r="MXD269" s="30"/>
      <c r="MXE269" s="30"/>
      <c r="MXF269" s="30"/>
      <c r="MXG269" s="30"/>
      <c r="MXH269" s="30"/>
      <c r="MXI269" s="30"/>
      <c r="MXJ269" s="30"/>
      <c r="MXK269" s="30"/>
      <c r="MXL269" s="30"/>
      <c r="MXM269" s="30"/>
      <c r="MXN269" s="30"/>
      <c r="MXO269" s="30"/>
      <c r="MXP269" s="30"/>
      <c r="MXQ269" s="30"/>
      <c r="MXR269" s="30"/>
      <c r="MXS269" s="30"/>
      <c r="MXT269" s="30"/>
      <c r="MXU269" s="30"/>
      <c r="MXV269" s="30"/>
      <c r="MXW269" s="30"/>
      <c r="MXX269" s="30"/>
      <c r="MXY269" s="30"/>
      <c r="MXZ269" s="30"/>
      <c r="MYA269" s="30"/>
      <c r="MYB269" s="30"/>
      <c r="MYC269" s="30"/>
      <c r="MYD269" s="30"/>
      <c r="MYE269" s="30"/>
      <c r="MYF269" s="30"/>
      <c r="MYG269" s="30"/>
      <c r="MYH269" s="30"/>
      <c r="MYI269" s="30"/>
      <c r="MYJ269" s="30"/>
      <c r="MYK269" s="30"/>
      <c r="MYL269" s="30"/>
      <c r="MYM269" s="30"/>
      <c r="MYN269" s="30"/>
      <c r="MYO269" s="30"/>
      <c r="MYP269" s="30"/>
      <c r="MYQ269" s="30"/>
      <c r="MYR269" s="30"/>
      <c r="MYS269" s="30"/>
      <c r="MYT269" s="30"/>
      <c r="MYU269" s="30"/>
      <c r="MYV269" s="30"/>
      <c r="MYW269" s="30"/>
      <c r="MYX269" s="30"/>
      <c r="MYY269" s="30"/>
      <c r="MYZ269" s="30"/>
      <c r="MZA269" s="30"/>
      <c r="MZB269" s="30"/>
      <c r="MZC269" s="30"/>
      <c r="MZD269" s="30"/>
      <c r="MZE269" s="30"/>
      <c r="MZF269" s="30"/>
      <c r="MZG269" s="30"/>
      <c r="MZH269" s="30"/>
      <c r="MZI269" s="30"/>
      <c r="MZJ269" s="30"/>
      <c r="MZK269" s="30"/>
      <c r="MZL269" s="30"/>
      <c r="MZM269" s="30"/>
      <c r="MZN269" s="30"/>
      <c r="MZO269" s="30"/>
      <c r="MZP269" s="30"/>
      <c r="MZQ269" s="30"/>
      <c r="MZR269" s="30"/>
      <c r="MZS269" s="30"/>
      <c r="MZT269" s="30"/>
      <c r="MZU269" s="30"/>
      <c r="MZV269" s="30"/>
      <c r="MZW269" s="30"/>
      <c r="MZX269" s="30"/>
      <c r="MZY269" s="30"/>
      <c r="MZZ269" s="30"/>
      <c r="NAA269" s="30"/>
      <c r="NAB269" s="30"/>
      <c r="NAC269" s="30"/>
      <c r="NAD269" s="30"/>
      <c r="NAE269" s="30"/>
      <c r="NAF269" s="30"/>
      <c r="NAG269" s="30"/>
      <c r="NAH269" s="30"/>
      <c r="NAI269" s="30"/>
      <c r="NAJ269" s="30"/>
      <c r="NAK269" s="30"/>
      <c r="NAL269" s="30"/>
      <c r="NAM269" s="30"/>
      <c r="NAN269" s="30"/>
      <c r="NAO269" s="30"/>
      <c r="NAP269" s="30"/>
      <c r="NAQ269" s="30"/>
      <c r="NAR269" s="30"/>
      <c r="NAS269" s="30"/>
      <c r="NAT269" s="30"/>
      <c r="NAU269" s="30"/>
      <c r="NAV269" s="30"/>
      <c r="NAW269" s="30"/>
      <c r="NAX269" s="30"/>
      <c r="NAY269" s="30"/>
      <c r="NAZ269" s="30"/>
      <c r="NBA269" s="30"/>
      <c r="NBB269" s="30"/>
      <c r="NBC269" s="30"/>
      <c r="NBD269" s="30"/>
      <c r="NBE269" s="30"/>
      <c r="NBF269" s="30"/>
      <c r="NBG269" s="30"/>
      <c r="NBH269" s="30"/>
      <c r="NBI269" s="30"/>
      <c r="NBJ269" s="30"/>
      <c r="NBK269" s="30"/>
      <c r="NBL269" s="30"/>
      <c r="NBM269" s="30"/>
      <c r="NBN269" s="30"/>
      <c r="NBO269" s="30"/>
      <c r="NBP269" s="30"/>
      <c r="NBQ269" s="30"/>
      <c r="NBR269" s="30"/>
      <c r="NBS269" s="30"/>
      <c r="NBT269" s="30"/>
      <c r="NBU269" s="30"/>
      <c r="NBV269" s="30"/>
      <c r="NBW269" s="30"/>
      <c r="NBX269" s="30"/>
      <c r="NBY269" s="30"/>
      <c r="NBZ269" s="30"/>
      <c r="NCA269" s="30"/>
      <c r="NCB269" s="30"/>
      <c r="NCC269" s="30"/>
      <c r="NCD269" s="30"/>
      <c r="NCE269" s="30"/>
      <c r="NCF269" s="30"/>
      <c r="NCG269" s="30"/>
      <c r="NCH269" s="30"/>
      <c r="NCI269" s="30"/>
      <c r="NCJ269" s="30"/>
      <c r="NCK269" s="30"/>
      <c r="NCL269" s="30"/>
      <c r="NCM269" s="30"/>
      <c r="NCN269" s="30"/>
      <c r="NCO269" s="30"/>
      <c r="NCP269" s="30"/>
      <c r="NCQ269" s="30"/>
      <c r="NCR269" s="30"/>
      <c r="NCS269" s="30"/>
      <c r="NCT269" s="30"/>
      <c r="NCU269" s="30"/>
      <c r="NCV269" s="30"/>
      <c r="NCW269" s="30"/>
      <c r="NCX269" s="30"/>
      <c r="NCY269" s="30"/>
      <c r="NCZ269" s="30"/>
      <c r="NDA269" s="30"/>
      <c r="NDB269" s="30"/>
      <c r="NDC269" s="30"/>
      <c r="NDD269" s="30"/>
      <c r="NDE269" s="30"/>
      <c r="NDF269" s="30"/>
      <c r="NDG269" s="30"/>
      <c r="NDH269" s="30"/>
      <c r="NDI269" s="30"/>
      <c r="NDJ269" s="30"/>
      <c r="NDK269" s="30"/>
      <c r="NDL269" s="30"/>
      <c r="NDM269" s="30"/>
      <c r="NDN269" s="30"/>
      <c r="NDO269" s="30"/>
      <c r="NDP269" s="30"/>
      <c r="NDQ269" s="30"/>
      <c r="NDR269" s="30"/>
      <c r="NDS269" s="30"/>
      <c r="NDT269" s="30"/>
      <c r="NDU269" s="30"/>
      <c r="NDV269" s="30"/>
      <c r="NDW269" s="30"/>
      <c r="NDX269" s="30"/>
      <c r="NDY269" s="30"/>
      <c r="NDZ269" s="30"/>
      <c r="NEA269" s="30"/>
      <c r="NEB269" s="30"/>
      <c r="NEC269" s="30"/>
      <c r="NED269" s="30"/>
      <c r="NEE269" s="30"/>
      <c r="NEF269" s="30"/>
      <c r="NEG269" s="30"/>
      <c r="NEH269" s="30"/>
      <c r="NEI269" s="30"/>
      <c r="NEJ269" s="30"/>
      <c r="NEK269" s="30"/>
      <c r="NEL269" s="30"/>
      <c r="NEM269" s="30"/>
      <c r="NEN269" s="30"/>
      <c r="NEO269" s="30"/>
      <c r="NEP269" s="30"/>
      <c r="NEQ269" s="30"/>
      <c r="NER269" s="30"/>
      <c r="NES269" s="30"/>
      <c r="NET269" s="30"/>
      <c r="NEU269" s="30"/>
      <c r="NEV269" s="30"/>
      <c r="NEW269" s="30"/>
      <c r="NEX269" s="30"/>
      <c r="NEY269" s="30"/>
      <c r="NEZ269" s="30"/>
      <c r="NFA269" s="30"/>
      <c r="NFB269" s="30"/>
      <c r="NFC269" s="30"/>
      <c r="NFD269" s="30"/>
      <c r="NFE269" s="30"/>
      <c r="NFF269" s="30"/>
      <c r="NFG269" s="30"/>
      <c r="NFH269" s="30"/>
      <c r="NFI269" s="30"/>
      <c r="NFJ269" s="30"/>
      <c r="NFK269" s="30"/>
      <c r="NFL269" s="30"/>
      <c r="NFM269" s="30"/>
      <c r="NFN269" s="30"/>
      <c r="NFO269" s="30"/>
      <c r="NFP269" s="30"/>
      <c r="NFQ269" s="30"/>
      <c r="NFR269" s="30"/>
      <c r="NFS269" s="30"/>
      <c r="NFT269" s="30"/>
      <c r="NFU269" s="30"/>
      <c r="NFV269" s="30"/>
      <c r="NFW269" s="30"/>
      <c r="NFX269" s="30"/>
      <c r="NFY269" s="30"/>
      <c r="NFZ269" s="30"/>
      <c r="NGA269" s="30"/>
      <c r="NGB269" s="30"/>
      <c r="NGC269" s="30"/>
      <c r="NGD269" s="30"/>
      <c r="NGE269" s="30"/>
      <c r="NGF269" s="30"/>
      <c r="NGG269" s="30"/>
      <c r="NGH269" s="30"/>
      <c r="NGI269" s="30"/>
      <c r="NGJ269" s="30"/>
      <c r="NGK269" s="30"/>
      <c r="NGL269" s="30"/>
      <c r="NGM269" s="30"/>
      <c r="NGN269" s="30"/>
      <c r="NGO269" s="30"/>
      <c r="NGP269" s="30"/>
      <c r="NGQ269" s="30"/>
      <c r="NGR269" s="30"/>
      <c r="NGS269" s="30"/>
      <c r="NGT269" s="30"/>
      <c r="NGU269" s="30"/>
      <c r="NGV269" s="30"/>
      <c r="NGW269" s="30"/>
      <c r="NGX269" s="30"/>
      <c r="NGY269" s="30"/>
      <c r="NGZ269" s="30"/>
      <c r="NHA269" s="30"/>
      <c r="NHB269" s="30"/>
      <c r="NHC269" s="30"/>
      <c r="NHD269" s="30"/>
      <c r="NHE269" s="30"/>
      <c r="NHF269" s="30"/>
      <c r="NHG269" s="30"/>
      <c r="NHH269" s="30"/>
      <c r="NHI269" s="30"/>
      <c r="NHJ269" s="30"/>
      <c r="NHK269" s="30"/>
      <c r="NHL269" s="30"/>
      <c r="NHM269" s="30"/>
      <c r="NHN269" s="30"/>
      <c r="NHO269" s="30"/>
      <c r="NHP269" s="30"/>
      <c r="NHQ269" s="30"/>
      <c r="NHR269" s="30"/>
      <c r="NHS269" s="30"/>
      <c r="NHT269" s="30"/>
      <c r="NHU269" s="30"/>
      <c r="NHV269" s="30"/>
      <c r="NHW269" s="30"/>
      <c r="NHX269" s="30"/>
      <c r="NHY269" s="30"/>
      <c r="NHZ269" s="30"/>
      <c r="NIA269" s="30"/>
      <c r="NIB269" s="30"/>
      <c r="NIC269" s="30"/>
      <c r="NID269" s="30"/>
      <c r="NIE269" s="30"/>
      <c r="NIF269" s="30"/>
      <c r="NIG269" s="30"/>
      <c r="NIH269" s="30"/>
      <c r="NII269" s="30"/>
      <c r="NIJ269" s="30"/>
      <c r="NIK269" s="30"/>
      <c r="NIL269" s="30"/>
      <c r="NIM269" s="30"/>
      <c r="NIN269" s="30"/>
      <c r="NIO269" s="30"/>
      <c r="NIP269" s="30"/>
      <c r="NIQ269" s="30"/>
      <c r="NIR269" s="30"/>
      <c r="NIS269" s="30"/>
      <c r="NIT269" s="30"/>
      <c r="NIU269" s="30"/>
      <c r="NIV269" s="30"/>
      <c r="NIW269" s="30"/>
      <c r="NIX269" s="30"/>
      <c r="NIY269" s="30"/>
      <c r="NIZ269" s="30"/>
      <c r="NJA269" s="30"/>
      <c r="NJB269" s="30"/>
      <c r="NJC269" s="30"/>
      <c r="NJD269" s="30"/>
      <c r="NJE269" s="30"/>
      <c r="NJF269" s="30"/>
      <c r="NJG269" s="30"/>
      <c r="NJH269" s="30"/>
      <c r="NJI269" s="30"/>
      <c r="NJJ269" s="30"/>
      <c r="NJK269" s="30"/>
      <c r="NJL269" s="30"/>
      <c r="NJM269" s="30"/>
      <c r="NJN269" s="30"/>
      <c r="NJO269" s="30"/>
      <c r="NJP269" s="30"/>
      <c r="NJQ269" s="30"/>
      <c r="NJR269" s="30"/>
      <c r="NJS269" s="30"/>
      <c r="NJT269" s="30"/>
      <c r="NJU269" s="30"/>
      <c r="NJV269" s="30"/>
      <c r="NJW269" s="30"/>
      <c r="NJX269" s="30"/>
      <c r="NJY269" s="30"/>
      <c r="NJZ269" s="30"/>
      <c r="NKA269" s="30"/>
      <c r="NKB269" s="30"/>
      <c r="NKC269" s="30"/>
      <c r="NKD269" s="30"/>
      <c r="NKE269" s="30"/>
      <c r="NKF269" s="30"/>
      <c r="NKG269" s="30"/>
      <c r="NKH269" s="30"/>
      <c r="NKI269" s="30"/>
      <c r="NKJ269" s="30"/>
      <c r="NKK269" s="30"/>
      <c r="NKL269" s="30"/>
      <c r="NKM269" s="30"/>
      <c r="NKN269" s="30"/>
      <c r="NKO269" s="30"/>
      <c r="NKP269" s="30"/>
      <c r="NKQ269" s="30"/>
      <c r="NKR269" s="30"/>
      <c r="NKS269" s="30"/>
      <c r="NKT269" s="30"/>
      <c r="NKU269" s="30"/>
      <c r="NKV269" s="30"/>
      <c r="NKW269" s="30"/>
      <c r="NKX269" s="30"/>
      <c r="NKY269" s="30"/>
      <c r="NKZ269" s="30"/>
      <c r="NLA269" s="30"/>
      <c r="NLB269" s="30"/>
      <c r="NLC269" s="30"/>
      <c r="NLD269" s="30"/>
      <c r="NLE269" s="30"/>
      <c r="NLF269" s="30"/>
      <c r="NLG269" s="30"/>
      <c r="NLH269" s="30"/>
      <c r="NLI269" s="30"/>
      <c r="NLJ269" s="30"/>
      <c r="NLK269" s="30"/>
      <c r="NLL269" s="30"/>
      <c r="NLM269" s="30"/>
      <c r="NLN269" s="30"/>
      <c r="NLO269" s="30"/>
      <c r="NLP269" s="30"/>
      <c r="NLQ269" s="30"/>
      <c r="NLR269" s="30"/>
      <c r="NLS269" s="30"/>
      <c r="NLT269" s="30"/>
      <c r="NLU269" s="30"/>
      <c r="NLV269" s="30"/>
      <c r="NLW269" s="30"/>
      <c r="NLX269" s="30"/>
      <c r="NLY269" s="30"/>
      <c r="NLZ269" s="30"/>
      <c r="NMA269" s="30"/>
      <c r="NMB269" s="30"/>
      <c r="NMC269" s="30"/>
      <c r="NMD269" s="30"/>
      <c r="NME269" s="30"/>
      <c r="NMF269" s="30"/>
      <c r="NMG269" s="30"/>
      <c r="NMH269" s="30"/>
      <c r="NMI269" s="30"/>
      <c r="NMJ269" s="30"/>
      <c r="NMK269" s="30"/>
      <c r="NML269" s="30"/>
      <c r="NMM269" s="30"/>
      <c r="NMN269" s="30"/>
      <c r="NMO269" s="30"/>
      <c r="NMP269" s="30"/>
      <c r="NMQ269" s="30"/>
      <c r="NMR269" s="30"/>
      <c r="NMS269" s="30"/>
      <c r="NMT269" s="30"/>
      <c r="NMU269" s="30"/>
      <c r="NMV269" s="30"/>
      <c r="NMW269" s="30"/>
      <c r="NMX269" s="30"/>
      <c r="NMY269" s="30"/>
      <c r="NMZ269" s="30"/>
      <c r="NNA269" s="30"/>
      <c r="NNB269" s="30"/>
      <c r="NNC269" s="30"/>
      <c r="NND269" s="30"/>
      <c r="NNE269" s="30"/>
      <c r="NNF269" s="30"/>
      <c r="NNG269" s="30"/>
      <c r="NNH269" s="30"/>
      <c r="NNI269" s="30"/>
      <c r="NNJ269" s="30"/>
      <c r="NNK269" s="30"/>
      <c r="NNL269" s="30"/>
      <c r="NNM269" s="30"/>
      <c r="NNN269" s="30"/>
      <c r="NNO269" s="30"/>
      <c r="NNP269" s="30"/>
      <c r="NNQ269" s="30"/>
      <c r="NNR269" s="30"/>
      <c r="NNS269" s="30"/>
      <c r="NNT269" s="30"/>
      <c r="NNU269" s="30"/>
      <c r="NNV269" s="30"/>
      <c r="NNW269" s="30"/>
      <c r="NNX269" s="30"/>
      <c r="NNY269" s="30"/>
      <c r="NNZ269" s="30"/>
      <c r="NOA269" s="30"/>
      <c r="NOB269" s="30"/>
      <c r="NOC269" s="30"/>
      <c r="NOD269" s="30"/>
      <c r="NOE269" s="30"/>
      <c r="NOF269" s="30"/>
      <c r="NOG269" s="30"/>
      <c r="NOH269" s="30"/>
      <c r="NOI269" s="30"/>
      <c r="NOJ269" s="30"/>
      <c r="NOK269" s="30"/>
      <c r="NOL269" s="30"/>
      <c r="NOM269" s="30"/>
      <c r="NON269" s="30"/>
      <c r="NOO269" s="30"/>
      <c r="NOP269" s="30"/>
      <c r="NOQ269" s="30"/>
      <c r="NOR269" s="30"/>
      <c r="NOS269" s="30"/>
      <c r="NOT269" s="30"/>
      <c r="NOU269" s="30"/>
      <c r="NOV269" s="30"/>
      <c r="NOW269" s="30"/>
      <c r="NOX269" s="30"/>
      <c r="NOY269" s="30"/>
      <c r="NOZ269" s="30"/>
      <c r="NPA269" s="30"/>
      <c r="NPB269" s="30"/>
      <c r="NPC269" s="30"/>
      <c r="NPD269" s="30"/>
      <c r="NPE269" s="30"/>
      <c r="NPF269" s="30"/>
      <c r="NPG269" s="30"/>
      <c r="NPH269" s="30"/>
      <c r="NPI269" s="30"/>
      <c r="NPJ269" s="30"/>
      <c r="NPK269" s="30"/>
      <c r="NPL269" s="30"/>
      <c r="NPM269" s="30"/>
      <c r="NPN269" s="30"/>
      <c r="NPO269" s="30"/>
      <c r="NPP269" s="30"/>
      <c r="NPQ269" s="30"/>
      <c r="NPR269" s="30"/>
      <c r="NPS269" s="30"/>
      <c r="NPT269" s="30"/>
      <c r="NPU269" s="30"/>
      <c r="NPV269" s="30"/>
      <c r="NPW269" s="30"/>
      <c r="NPX269" s="30"/>
      <c r="NPY269" s="30"/>
      <c r="NPZ269" s="30"/>
      <c r="NQA269" s="30"/>
      <c r="NQB269" s="30"/>
      <c r="NQC269" s="30"/>
      <c r="NQD269" s="30"/>
      <c r="NQE269" s="30"/>
      <c r="NQF269" s="30"/>
      <c r="NQG269" s="30"/>
      <c r="NQH269" s="30"/>
      <c r="NQI269" s="30"/>
      <c r="NQJ269" s="30"/>
      <c r="NQK269" s="30"/>
      <c r="NQL269" s="30"/>
      <c r="NQM269" s="30"/>
      <c r="NQN269" s="30"/>
      <c r="NQO269" s="30"/>
      <c r="NQP269" s="30"/>
      <c r="NQQ269" s="30"/>
      <c r="NQR269" s="30"/>
      <c r="NQS269" s="30"/>
      <c r="NQT269" s="30"/>
      <c r="NQU269" s="30"/>
      <c r="NQV269" s="30"/>
      <c r="NQW269" s="30"/>
      <c r="NQX269" s="30"/>
      <c r="NQY269" s="30"/>
      <c r="NQZ269" s="30"/>
      <c r="NRA269" s="30"/>
      <c r="NRB269" s="30"/>
      <c r="NRC269" s="30"/>
      <c r="NRD269" s="30"/>
      <c r="NRE269" s="30"/>
      <c r="NRF269" s="30"/>
      <c r="NRG269" s="30"/>
      <c r="NRH269" s="30"/>
      <c r="NRI269" s="30"/>
      <c r="NRJ269" s="30"/>
      <c r="NRK269" s="30"/>
      <c r="NRL269" s="30"/>
      <c r="NRM269" s="30"/>
      <c r="NRN269" s="30"/>
      <c r="NRO269" s="30"/>
      <c r="NRP269" s="30"/>
      <c r="NRQ269" s="30"/>
      <c r="NRR269" s="30"/>
      <c r="NRS269" s="30"/>
      <c r="NRT269" s="30"/>
      <c r="NRU269" s="30"/>
      <c r="NRV269" s="30"/>
      <c r="NRW269" s="30"/>
      <c r="NRX269" s="30"/>
      <c r="NRY269" s="30"/>
      <c r="NRZ269" s="30"/>
      <c r="NSA269" s="30"/>
      <c r="NSB269" s="30"/>
      <c r="NSC269" s="30"/>
      <c r="NSD269" s="30"/>
      <c r="NSE269" s="30"/>
      <c r="NSF269" s="30"/>
      <c r="NSG269" s="30"/>
      <c r="NSH269" s="30"/>
      <c r="NSI269" s="30"/>
      <c r="NSJ269" s="30"/>
      <c r="NSK269" s="30"/>
      <c r="NSL269" s="30"/>
      <c r="NSM269" s="30"/>
      <c r="NSN269" s="30"/>
      <c r="NSO269" s="30"/>
      <c r="NSP269" s="30"/>
      <c r="NSQ269" s="30"/>
      <c r="NSR269" s="30"/>
      <c r="NSS269" s="30"/>
      <c r="NST269" s="30"/>
      <c r="NSU269" s="30"/>
      <c r="NSV269" s="30"/>
      <c r="NSW269" s="30"/>
      <c r="NSX269" s="30"/>
      <c r="NSY269" s="30"/>
      <c r="NSZ269" s="30"/>
      <c r="NTA269" s="30"/>
      <c r="NTB269" s="30"/>
      <c r="NTC269" s="30"/>
      <c r="NTD269" s="30"/>
      <c r="NTE269" s="30"/>
      <c r="NTF269" s="30"/>
      <c r="NTG269" s="30"/>
      <c r="NTH269" s="30"/>
      <c r="NTI269" s="30"/>
      <c r="NTJ269" s="30"/>
      <c r="NTK269" s="30"/>
      <c r="NTL269" s="30"/>
      <c r="NTM269" s="30"/>
      <c r="NTN269" s="30"/>
      <c r="NTO269" s="30"/>
      <c r="NTP269" s="30"/>
      <c r="NTQ269" s="30"/>
      <c r="NTR269" s="30"/>
      <c r="NTS269" s="30"/>
      <c r="NTT269" s="30"/>
      <c r="NTU269" s="30"/>
      <c r="NTV269" s="30"/>
      <c r="NTW269" s="30"/>
      <c r="NTX269" s="30"/>
      <c r="NTY269" s="30"/>
      <c r="NTZ269" s="30"/>
      <c r="NUA269" s="30"/>
      <c r="NUB269" s="30"/>
      <c r="NUC269" s="30"/>
      <c r="NUD269" s="30"/>
      <c r="NUE269" s="30"/>
      <c r="NUF269" s="30"/>
      <c r="NUG269" s="30"/>
      <c r="NUH269" s="30"/>
      <c r="NUI269" s="30"/>
      <c r="NUJ269" s="30"/>
      <c r="NUK269" s="30"/>
      <c r="NUL269" s="30"/>
      <c r="NUM269" s="30"/>
      <c r="NUN269" s="30"/>
      <c r="NUO269" s="30"/>
      <c r="NUP269" s="30"/>
      <c r="NUQ269" s="30"/>
      <c r="NUR269" s="30"/>
      <c r="NUS269" s="30"/>
      <c r="NUT269" s="30"/>
      <c r="NUU269" s="30"/>
      <c r="NUV269" s="30"/>
      <c r="NUW269" s="30"/>
      <c r="NUX269" s="30"/>
      <c r="NUY269" s="30"/>
      <c r="NUZ269" s="30"/>
      <c r="NVA269" s="30"/>
      <c r="NVB269" s="30"/>
      <c r="NVC269" s="30"/>
      <c r="NVD269" s="30"/>
      <c r="NVE269" s="30"/>
      <c r="NVF269" s="30"/>
      <c r="NVG269" s="30"/>
      <c r="NVH269" s="30"/>
      <c r="NVI269" s="30"/>
      <c r="NVJ269" s="30"/>
      <c r="NVK269" s="30"/>
      <c r="NVL269" s="30"/>
      <c r="NVM269" s="30"/>
      <c r="NVN269" s="30"/>
      <c r="NVO269" s="30"/>
      <c r="NVP269" s="30"/>
      <c r="NVQ269" s="30"/>
      <c r="NVR269" s="30"/>
      <c r="NVS269" s="30"/>
      <c r="NVT269" s="30"/>
      <c r="NVU269" s="30"/>
      <c r="NVV269" s="30"/>
      <c r="NVW269" s="30"/>
      <c r="NVX269" s="30"/>
      <c r="NVY269" s="30"/>
      <c r="NVZ269" s="30"/>
      <c r="NWA269" s="30"/>
      <c r="NWB269" s="30"/>
      <c r="NWC269" s="30"/>
      <c r="NWD269" s="30"/>
      <c r="NWE269" s="30"/>
      <c r="NWF269" s="30"/>
      <c r="NWG269" s="30"/>
      <c r="NWH269" s="30"/>
      <c r="NWI269" s="30"/>
      <c r="NWJ269" s="30"/>
      <c r="NWK269" s="30"/>
      <c r="NWL269" s="30"/>
      <c r="NWM269" s="30"/>
      <c r="NWN269" s="30"/>
      <c r="NWO269" s="30"/>
      <c r="NWP269" s="30"/>
      <c r="NWQ269" s="30"/>
      <c r="NWR269" s="30"/>
      <c r="NWS269" s="30"/>
      <c r="NWT269" s="30"/>
      <c r="NWU269" s="30"/>
      <c r="NWV269" s="30"/>
      <c r="NWW269" s="30"/>
      <c r="NWX269" s="30"/>
      <c r="NWY269" s="30"/>
      <c r="NWZ269" s="30"/>
      <c r="NXA269" s="30"/>
      <c r="NXB269" s="30"/>
      <c r="NXC269" s="30"/>
      <c r="NXD269" s="30"/>
      <c r="NXE269" s="30"/>
      <c r="NXF269" s="30"/>
      <c r="NXG269" s="30"/>
      <c r="NXH269" s="30"/>
      <c r="NXI269" s="30"/>
      <c r="NXJ269" s="30"/>
      <c r="NXK269" s="30"/>
      <c r="NXL269" s="30"/>
      <c r="NXM269" s="30"/>
      <c r="NXN269" s="30"/>
      <c r="NXO269" s="30"/>
      <c r="NXP269" s="30"/>
      <c r="NXQ269" s="30"/>
      <c r="NXR269" s="30"/>
      <c r="NXS269" s="30"/>
      <c r="NXT269" s="30"/>
      <c r="NXU269" s="30"/>
      <c r="NXV269" s="30"/>
      <c r="NXW269" s="30"/>
      <c r="NXX269" s="30"/>
      <c r="NXY269" s="30"/>
      <c r="NXZ269" s="30"/>
      <c r="NYA269" s="30"/>
      <c r="NYB269" s="30"/>
      <c r="NYC269" s="30"/>
      <c r="NYD269" s="30"/>
      <c r="NYE269" s="30"/>
      <c r="NYF269" s="30"/>
      <c r="NYG269" s="30"/>
      <c r="NYH269" s="30"/>
      <c r="NYI269" s="30"/>
      <c r="NYJ269" s="30"/>
      <c r="NYK269" s="30"/>
      <c r="NYL269" s="30"/>
      <c r="NYM269" s="30"/>
      <c r="NYN269" s="30"/>
      <c r="NYO269" s="30"/>
      <c r="NYP269" s="30"/>
      <c r="NYQ269" s="30"/>
      <c r="NYR269" s="30"/>
      <c r="NYS269" s="30"/>
      <c r="NYT269" s="30"/>
      <c r="NYU269" s="30"/>
      <c r="NYV269" s="30"/>
      <c r="NYW269" s="30"/>
      <c r="NYX269" s="30"/>
      <c r="NYY269" s="30"/>
      <c r="NYZ269" s="30"/>
      <c r="NZA269" s="30"/>
      <c r="NZB269" s="30"/>
      <c r="NZC269" s="30"/>
      <c r="NZD269" s="30"/>
      <c r="NZE269" s="30"/>
      <c r="NZF269" s="30"/>
      <c r="NZG269" s="30"/>
      <c r="NZH269" s="30"/>
      <c r="NZI269" s="30"/>
      <c r="NZJ269" s="30"/>
      <c r="NZK269" s="30"/>
      <c r="NZL269" s="30"/>
      <c r="NZM269" s="30"/>
      <c r="NZN269" s="30"/>
      <c r="NZO269" s="30"/>
      <c r="NZP269" s="30"/>
      <c r="NZQ269" s="30"/>
      <c r="NZR269" s="30"/>
      <c r="NZS269" s="30"/>
      <c r="NZT269" s="30"/>
      <c r="NZU269" s="30"/>
      <c r="NZV269" s="30"/>
      <c r="NZW269" s="30"/>
      <c r="NZX269" s="30"/>
      <c r="NZY269" s="30"/>
      <c r="NZZ269" s="30"/>
      <c r="OAA269" s="30"/>
      <c r="OAB269" s="30"/>
      <c r="OAC269" s="30"/>
      <c r="OAD269" s="30"/>
      <c r="OAE269" s="30"/>
      <c r="OAF269" s="30"/>
      <c r="OAG269" s="30"/>
      <c r="OAH269" s="30"/>
      <c r="OAI269" s="30"/>
      <c r="OAJ269" s="30"/>
      <c r="OAK269" s="30"/>
      <c r="OAL269" s="30"/>
      <c r="OAM269" s="30"/>
      <c r="OAN269" s="30"/>
      <c r="OAO269" s="30"/>
      <c r="OAP269" s="30"/>
      <c r="OAQ269" s="30"/>
      <c r="OAR269" s="30"/>
      <c r="OAS269" s="30"/>
      <c r="OAT269" s="30"/>
      <c r="OAU269" s="30"/>
      <c r="OAV269" s="30"/>
      <c r="OAW269" s="30"/>
      <c r="OAX269" s="30"/>
      <c r="OAY269" s="30"/>
      <c r="OAZ269" s="30"/>
      <c r="OBA269" s="30"/>
      <c r="OBB269" s="30"/>
      <c r="OBC269" s="30"/>
      <c r="OBD269" s="30"/>
      <c r="OBE269" s="30"/>
      <c r="OBF269" s="30"/>
      <c r="OBG269" s="30"/>
      <c r="OBH269" s="30"/>
      <c r="OBI269" s="30"/>
      <c r="OBJ269" s="30"/>
      <c r="OBK269" s="30"/>
      <c r="OBL269" s="30"/>
      <c r="OBM269" s="30"/>
      <c r="OBN269" s="30"/>
      <c r="OBO269" s="30"/>
      <c r="OBP269" s="30"/>
      <c r="OBQ269" s="30"/>
      <c r="OBR269" s="30"/>
      <c r="OBS269" s="30"/>
      <c r="OBT269" s="30"/>
      <c r="OBU269" s="30"/>
      <c r="OBV269" s="30"/>
      <c r="OBW269" s="30"/>
      <c r="OBX269" s="30"/>
      <c r="OBY269" s="30"/>
      <c r="OBZ269" s="30"/>
      <c r="OCA269" s="30"/>
      <c r="OCB269" s="30"/>
      <c r="OCC269" s="30"/>
      <c r="OCD269" s="30"/>
      <c r="OCE269" s="30"/>
      <c r="OCF269" s="30"/>
      <c r="OCG269" s="30"/>
      <c r="OCH269" s="30"/>
      <c r="OCI269" s="30"/>
      <c r="OCJ269" s="30"/>
      <c r="OCK269" s="30"/>
      <c r="OCL269" s="30"/>
      <c r="OCM269" s="30"/>
      <c r="OCN269" s="30"/>
      <c r="OCO269" s="30"/>
      <c r="OCP269" s="30"/>
      <c r="OCQ269" s="30"/>
      <c r="OCR269" s="30"/>
      <c r="OCS269" s="30"/>
      <c r="OCT269" s="30"/>
      <c r="OCU269" s="30"/>
      <c r="OCV269" s="30"/>
      <c r="OCW269" s="30"/>
      <c r="OCX269" s="30"/>
      <c r="OCY269" s="30"/>
      <c r="OCZ269" s="30"/>
      <c r="ODA269" s="30"/>
      <c r="ODB269" s="30"/>
      <c r="ODC269" s="30"/>
      <c r="ODD269" s="30"/>
      <c r="ODE269" s="30"/>
      <c r="ODF269" s="30"/>
      <c r="ODG269" s="30"/>
      <c r="ODH269" s="30"/>
      <c r="ODI269" s="30"/>
      <c r="ODJ269" s="30"/>
      <c r="ODK269" s="30"/>
      <c r="ODL269" s="30"/>
      <c r="ODM269" s="30"/>
      <c r="ODN269" s="30"/>
      <c r="ODO269" s="30"/>
      <c r="ODP269" s="30"/>
      <c r="ODQ269" s="30"/>
      <c r="ODR269" s="30"/>
      <c r="ODS269" s="30"/>
      <c r="ODT269" s="30"/>
      <c r="ODU269" s="30"/>
      <c r="ODV269" s="30"/>
      <c r="ODW269" s="30"/>
      <c r="ODX269" s="30"/>
      <c r="ODY269" s="30"/>
      <c r="ODZ269" s="30"/>
      <c r="OEA269" s="30"/>
      <c r="OEB269" s="30"/>
      <c r="OEC269" s="30"/>
      <c r="OED269" s="30"/>
      <c r="OEE269" s="30"/>
      <c r="OEF269" s="30"/>
      <c r="OEG269" s="30"/>
      <c r="OEH269" s="30"/>
      <c r="OEI269" s="30"/>
      <c r="OEJ269" s="30"/>
      <c r="OEK269" s="30"/>
      <c r="OEL269" s="30"/>
      <c r="OEM269" s="30"/>
      <c r="OEN269" s="30"/>
      <c r="OEO269" s="30"/>
      <c r="OEP269" s="30"/>
      <c r="OEQ269" s="30"/>
      <c r="OER269" s="30"/>
      <c r="OES269" s="30"/>
      <c r="OET269" s="30"/>
      <c r="OEU269" s="30"/>
      <c r="OEV269" s="30"/>
      <c r="OEW269" s="30"/>
      <c r="OEX269" s="30"/>
      <c r="OEY269" s="30"/>
      <c r="OEZ269" s="30"/>
      <c r="OFA269" s="30"/>
      <c r="OFB269" s="30"/>
      <c r="OFC269" s="30"/>
      <c r="OFD269" s="30"/>
      <c r="OFE269" s="30"/>
      <c r="OFF269" s="30"/>
      <c r="OFG269" s="30"/>
      <c r="OFH269" s="30"/>
      <c r="OFI269" s="30"/>
      <c r="OFJ269" s="30"/>
      <c r="OFK269" s="30"/>
      <c r="OFL269" s="30"/>
      <c r="OFM269" s="30"/>
      <c r="OFN269" s="30"/>
      <c r="OFO269" s="30"/>
      <c r="OFP269" s="30"/>
      <c r="OFQ269" s="30"/>
      <c r="OFR269" s="30"/>
      <c r="OFS269" s="30"/>
      <c r="OFT269" s="30"/>
      <c r="OFU269" s="30"/>
      <c r="OFV269" s="30"/>
      <c r="OFW269" s="30"/>
      <c r="OFX269" s="30"/>
      <c r="OFY269" s="30"/>
      <c r="OFZ269" s="30"/>
      <c r="OGA269" s="30"/>
      <c r="OGB269" s="30"/>
      <c r="OGC269" s="30"/>
      <c r="OGD269" s="30"/>
      <c r="OGE269" s="30"/>
      <c r="OGF269" s="30"/>
      <c r="OGG269" s="30"/>
      <c r="OGH269" s="30"/>
      <c r="OGI269" s="30"/>
      <c r="OGJ269" s="30"/>
      <c r="OGK269" s="30"/>
      <c r="OGL269" s="30"/>
      <c r="OGM269" s="30"/>
      <c r="OGN269" s="30"/>
      <c r="OGO269" s="30"/>
      <c r="OGP269" s="30"/>
      <c r="OGQ269" s="30"/>
      <c r="OGR269" s="30"/>
      <c r="OGS269" s="30"/>
      <c r="OGT269" s="30"/>
      <c r="OGU269" s="30"/>
      <c r="OGV269" s="30"/>
      <c r="OGW269" s="30"/>
      <c r="OGX269" s="30"/>
      <c r="OGY269" s="30"/>
      <c r="OGZ269" s="30"/>
      <c r="OHA269" s="30"/>
      <c r="OHB269" s="30"/>
      <c r="OHC269" s="30"/>
      <c r="OHD269" s="30"/>
      <c r="OHE269" s="30"/>
      <c r="OHF269" s="30"/>
      <c r="OHG269" s="30"/>
      <c r="OHH269" s="30"/>
      <c r="OHI269" s="30"/>
      <c r="OHJ269" s="30"/>
      <c r="OHK269" s="30"/>
      <c r="OHL269" s="30"/>
      <c r="OHM269" s="30"/>
      <c r="OHN269" s="30"/>
      <c r="OHO269" s="30"/>
      <c r="OHP269" s="30"/>
      <c r="OHQ269" s="30"/>
      <c r="OHR269" s="30"/>
      <c r="OHS269" s="30"/>
      <c r="OHT269" s="30"/>
      <c r="OHU269" s="30"/>
      <c r="OHV269" s="30"/>
      <c r="OHW269" s="30"/>
      <c r="OHX269" s="30"/>
      <c r="OHY269" s="30"/>
      <c r="OHZ269" s="30"/>
      <c r="OIA269" s="30"/>
      <c r="OIB269" s="30"/>
      <c r="OIC269" s="30"/>
      <c r="OID269" s="30"/>
      <c r="OIE269" s="30"/>
      <c r="OIF269" s="30"/>
      <c r="OIG269" s="30"/>
      <c r="OIH269" s="30"/>
      <c r="OII269" s="30"/>
      <c r="OIJ269" s="30"/>
      <c r="OIK269" s="30"/>
      <c r="OIL269" s="30"/>
      <c r="OIM269" s="30"/>
      <c r="OIN269" s="30"/>
      <c r="OIO269" s="30"/>
      <c r="OIP269" s="30"/>
      <c r="OIQ269" s="30"/>
      <c r="OIR269" s="30"/>
      <c r="OIS269" s="30"/>
      <c r="OIT269" s="30"/>
      <c r="OIU269" s="30"/>
      <c r="OIV269" s="30"/>
      <c r="OIW269" s="30"/>
      <c r="OIX269" s="30"/>
      <c r="OIY269" s="30"/>
      <c r="OIZ269" s="30"/>
      <c r="OJA269" s="30"/>
      <c r="OJB269" s="30"/>
      <c r="OJC269" s="30"/>
      <c r="OJD269" s="30"/>
      <c r="OJE269" s="30"/>
      <c r="OJF269" s="30"/>
      <c r="OJG269" s="30"/>
      <c r="OJH269" s="30"/>
      <c r="OJI269" s="30"/>
      <c r="OJJ269" s="30"/>
      <c r="OJK269" s="30"/>
      <c r="OJL269" s="30"/>
      <c r="OJM269" s="30"/>
      <c r="OJN269" s="30"/>
      <c r="OJO269" s="30"/>
      <c r="OJP269" s="30"/>
      <c r="OJQ269" s="30"/>
      <c r="OJR269" s="30"/>
      <c r="OJS269" s="30"/>
      <c r="OJT269" s="30"/>
      <c r="OJU269" s="30"/>
      <c r="OJV269" s="30"/>
      <c r="OJW269" s="30"/>
      <c r="OJX269" s="30"/>
      <c r="OJY269" s="30"/>
      <c r="OJZ269" s="30"/>
      <c r="OKA269" s="30"/>
      <c r="OKB269" s="30"/>
      <c r="OKC269" s="30"/>
      <c r="OKD269" s="30"/>
      <c r="OKE269" s="30"/>
      <c r="OKF269" s="30"/>
      <c r="OKG269" s="30"/>
      <c r="OKH269" s="30"/>
      <c r="OKI269" s="30"/>
      <c r="OKJ269" s="30"/>
      <c r="OKK269" s="30"/>
      <c r="OKL269" s="30"/>
      <c r="OKM269" s="30"/>
      <c r="OKN269" s="30"/>
      <c r="OKO269" s="30"/>
      <c r="OKP269" s="30"/>
      <c r="OKQ269" s="30"/>
      <c r="OKR269" s="30"/>
      <c r="OKS269" s="30"/>
      <c r="OKT269" s="30"/>
      <c r="OKU269" s="30"/>
      <c r="OKV269" s="30"/>
      <c r="OKW269" s="30"/>
      <c r="OKX269" s="30"/>
      <c r="OKY269" s="30"/>
      <c r="OKZ269" s="30"/>
      <c r="OLA269" s="30"/>
      <c r="OLB269" s="30"/>
      <c r="OLC269" s="30"/>
      <c r="OLD269" s="30"/>
      <c r="OLE269" s="30"/>
      <c r="OLF269" s="30"/>
      <c r="OLG269" s="30"/>
      <c r="OLH269" s="30"/>
      <c r="OLI269" s="30"/>
      <c r="OLJ269" s="30"/>
      <c r="OLK269" s="30"/>
      <c r="OLL269" s="30"/>
      <c r="OLM269" s="30"/>
      <c r="OLN269" s="30"/>
      <c r="OLO269" s="30"/>
      <c r="OLP269" s="30"/>
      <c r="OLQ269" s="30"/>
      <c r="OLR269" s="30"/>
      <c r="OLS269" s="30"/>
      <c r="OLT269" s="30"/>
      <c r="OLU269" s="30"/>
      <c r="OLV269" s="30"/>
      <c r="OLW269" s="30"/>
      <c r="OLX269" s="30"/>
      <c r="OLY269" s="30"/>
      <c r="OLZ269" s="30"/>
      <c r="OMA269" s="30"/>
      <c r="OMB269" s="30"/>
      <c r="OMC269" s="30"/>
      <c r="OMD269" s="30"/>
      <c r="OME269" s="30"/>
      <c r="OMF269" s="30"/>
      <c r="OMG269" s="30"/>
      <c r="OMH269" s="30"/>
      <c r="OMI269" s="30"/>
      <c r="OMJ269" s="30"/>
      <c r="OMK269" s="30"/>
      <c r="OML269" s="30"/>
      <c r="OMM269" s="30"/>
      <c r="OMN269" s="30"/>
      <c r="OMO269" s="30"/>
      <c r="OMP269" s="30"/>
      <c r="OMQ269" s="30"/>
      <c r="OMR269" s="30"/>
      <c r="OMS269" s="30"/>
      <c r="OMT269" s="30"/>
      <c r="OMU269" s="30"/>
      <c r="OMV269" s="30"/>
      <c r="OMW269" s="30"/>
      <c r="OMX269" s="30"/>
      <c r="OMY269" s="30"/>
      <c r="OMZ269" s="30"/>
      <c r="ONA269" s="30"/>
      <c r="ONB269" s="30"/>
      <c r="ONC269" s="30"/>
      <c r="OND269" s="30"/>
      <c r="ONE269" s="30"/>
      <c r="ONF269" s="30"/>
      <c r="ONG269" s="30"/>
      <c r="ONH269" s="30"/>
      <c r="ONI269" s="30"/>
      <c r="ONJ269" s="30"/>
      <c r="ONK269" s="30"/>
      <c r="ONL269" s="30"/>
      <c r="ONM269" s="30"/>
      <c r="ONN269" s="30"/>
      <c r="ONO269" s="30"/>
      <c r="ONP269" s="30"/>
      <c r="ONQ269" s="30"/>
      <c r="ONR269" s="30"/>
      <c r="ONS269" s="30"/>
      <c r="ONT269" s="30"/>
      <c r="ONU269" s="30"/>
      <c r="ONV269" s="30"/>
      <c r="ONW269" s="30"/>
      <c r="ONX269" s="30"/>
      <c r="ONY269" s="30"/>
      <c r="ONZ269" s="30"/>
      <c r="OOA269" s="30"/>
      <c r="OOB269" s="30"/>
      <c r="OOC269" s="30"/>
      <c r="OOD269" s="30"/>
      <c r="OOE269" s="30"/>
      <c r="OOF269" s="30"/>
      <c r="OOG269" s="30"/>
      <c r="OOH269" s="30"/>
      <c r="OOI269" s="30"/>
      <c r="OOJ269" s="30"/>
      <c r="OOK269" s="30"/>
      <c r="OOL269" s="30"/>
      <c r="OOM269" s="30"/>
      <c r="OON269" s="30"/>
      <c r="OOO269" s="30"/>
      <c r="OOP269" s="30"/>
      <c r="OOQ269" s="30"/>
      <c r="OOR269" s="30"/>
      <c r="OOS269" s="30"/>
      <c r="OOT269" s="30"/>
      <c r="OOU269" s="30"/>
      <c r="OOV269" s="30"/>
      <c r="OOW269" s="30"/>
      <c r="OOX269" s="30"/>
      <c r="OOY269" s="30"/>
      <c r="OOZ269" s="30"/>
      <c r="OPA269" s="30"/>
      <c r="OPB269" s="30"/>
      <c r="OPC269" s="30"/>
      <c r="OPD269" s="30"/>
      <c r="OPE269" s="30"/>
      <c r="OPF269" s="30"/>
      <c r="OPG269" s="30"/>
      <c r="OPH269" s="30"/>
      <c r="OPI269" s="30"/>
      <c r="OPJ269" s="30"/>
      <c r="OPK269" s="30"/>
      <c r="OPL269" s="30"/>
      <c r="OPM269" s="30"/>
      <c r="OPN269" s="30"/>
      <c r="OPO269" s="30"/>
      <c r="OPP269" s="30"/>
      <c r="OPQ269" s="30"/>
      <c r="OPR269" s="30"/>
      <c r="OPS269" s="30"/>
      <c r="OPT269" s="30"/>
      <c r="OPU269" s="30"/>
      <c r="OPV269" s="30"/>
      <c r="OPW269" s="30"/>
      <c r="OPX269" s="30"/>
      <c r="OPY269" s="30"/>
      <c r="OPZ269" s="30"/>
      <c r="OQA269" s="30"/>
      <c r="OQB269" s="30"/>
      <c r="OQC269" s="30"/>
      <c r="OQD269" s="30"/>
      <c r="OQE269" s="30"/>
      <c r="OQF269" s="30"/>
      <c r="OQG269" s="30"/>
      <c r="OQH269" s="30"/>
      <c r="OQI269" s="30"/>
      <c r="OQJ269" s="30"/>
      <c r="OQK269" s="30"/>
      <c r="OQL269" s="30"/>
      <c r="OQM269" s="30"/>
      <c r="OQN269" s="30"/>
      <c r="OQO269" s="30"/>
      <c r="OQP269" s="30"/>
      <c r="OQQ269" s="30"/>
      <c r="OQR269" s="30"/>
      <c r="OQS269" s="30"/>
      <c r="OQT269" s="30"/>
      <c r="OQU269" s="30"/>
      <c r="OQV269" s="30"/>
      <c r="OQW269" s="30"/>
      <c r="OQX269" s="30"/>
      <c r="OQY269" s="30"/>
      <c r="OQZ269" s="30"/>
      <c r="ORA269" s="30"/>
      <c r="ORB269" s="30"/>
      <c r="ORC269" s="30"/>
      <c r="ORD269" s="30"/>
      <c r="ORE269" s="30"/>
      <c r="ORF269" s="30"/>
      <c r="ORG269" s="30"/>
      <c r="ORH269" s="30"/>
      <c r="ORI269" s="30"/>
      <c r="ORJ269" s="30"/>
      <c r="ORK269" s="30"/>
      <c r="ORL269" s="30"/>
      <c r="ORM269" s="30"/>
      <c r="ORN269" s="30"/>
      <c r="ORO269" s="30"/>
      <c r="ORP269" s="30"/>
      <c r="ORQ269" s="30"/>
      <c r="ORR269" s="30"/>
      <c r="ORS269" s="30"/>
      <c r="ORT269" s="30"/>
      <c r="ORU269" s="30"/>
      <c r="ORV269" s="30"/>
      <c r="ORW269" s="30"/>
      <c r="ORX269" s="30"/>
      <c r="ORY269" s="30"/>
      <c r="ORZ269" s="30"/>
      <c r="OSA269" s="30"/>
      <c r="OSB269" s="30"/>
      <c r="OSC269" s="30"/>
      <c r="OSD269" s="30"/>
      <c r="OSE269" s="30"/>
      <c r="OSF269" s="30"/>
      <c r="OSG269" s="30"/>
      <c r="OSH269" s="30"/>
      <c r="OSI269" s="30"/>
      <c r="OSJ269" s="30"/>
      <c r="OSK269" s="30"/>
      <c r="OSL269" s="30"/>
      <c r="OSM269" s="30"/>
      <c r="OSN269" s="30"/>
      <c r="OSO269" s="30"/>
      <c r="OSP269" s="30"/>
      <c r="OSQ269" s="30"/>
      <c r="OSR269" s="30"/>
      <c r="OSS269" s="30"/>
      <c r="OST269" s="30"/>
      <c r="OSU269" s="30"/>
      <c r="OSV269" s="30"/>
      <c r="OSW269" s="30"/>
      <c r="OSX269" s="30"/>
      <c r="OSY269" s="30"/>
      <c r="OSZ269" s="30"/>
      <c r="OTA269" s="30"/>
      <c r="OTB269" s="30"/>
      <c r="OTC269" s="30"/>
      <c r="OTD269" s="30"/>
      <c r="OTE269" s="30"/>
      <c r="OTF269" s="30"/>
      <c r="OTG269" s="30"/>
      <c r="OTH269" s="30"/>
      <c r="OTI269" s="30"/>
      <c r="OTJ269" s="30"/>
      <c r="OTK269" s="30"/>
      <c r="OTL269" s="30"/>
      <c r="OTM269" s="30"/>
      <c r="OTN269" s="30"/>
      <c r="OTO269" s="30"/>
      <c r="OTP269" s="30"/>
      <c r="OTQ269" s="30"/>
      <c r="OTR269" s="30"/>
      <c r="OTS269" s="30"/>
      <c r="OTT269" s="30"/>
      <c r="OTU269" s="30"/>
      <c r="OTV269" s="30"/>
      <c r="OTW269" s="30"/>
      <c r="OTX269" s="30"/>
      <c r="OTY269" s="30"/>
      <c r="OTZ269" s="30"/>
      <c r="OUA269" s="30"/>
      <c r="OUB269" s="30"/>
      <c r="OUC269" s="30"/>
      <c r="OUD269" s="30"/>
      <c r="OUE269" s="30"/>
      <c r="OUF269" s="30"/>
      <c r="OUG269" s="30"/>
      <c r="OUH269" s="30"/>
      <c r="OUI269" s="30"/>
      <c r="OUJ269" s="30"/>
      <c r="OUK269" s="30"/>
      <c r="OUL269" s="30"/>
      <c r="OUM269" s="30"/>
      <c r="OUN269" s="30"/>
      <c r="OUO269" s="30"/>
      <c r="OUP269" s="30"/>
      <c r="OUQ269" s="30"/>
      <c r="OUR269" s="30"/>
      <c r="OUS269" s="30"/>
      <c r="OUT269" s="30"/>
      <c r="OUU269" s="30"/>
      <c r="OUV269" s="30"/>
      <c r="OUW269" s="30"/>
      <c r="OUX269" s="30"/>
      <c r="OUY269" s="30"/>
      <c r="OUZ269" s="30"/>
      <c r="OVA269" s="30"/>
      <c r="OVB269" s="30"/>
      <c r="OVC269" s="30"/>
      <c r="OVD269" s="30"/>
      <c r="OVE269" s="30"/>
      <c r="OVF269" s="30"/>
      <c r="OVG269" s="30"/>
      <c r="OVH269" s="30"/>
      <c r="OVI269" s="30"/>
      <c r="OVJ269" s="30"/>
      <c r="OVK269" s="30"/>
      <c r="OVL269" s="30"/>
      <c r="OVM269" s="30"/>
      <c r="OVN269" s="30"/>
      <c r="OVO269" s="30"/>
      <c r="OVP269" s="30"/>
      <c r="OVQ269" s="30"/>
      <c r="OVR269" s="30"/>
      <c r="OVS269" s="30"/>
      <c r="OVT269" s="30"/>
      <c r="OVU269" s="30"/>
      <c r="OVV269" s="30"/>
      <c r="OVW269" s="30"/>
      <c r="OVX269" s="30"/>
      <c r="OVY269" s="30"/>
      <c r="OVZ269" s="30"/>
      <c r="OWA269" s="30"/>
      <c r="OWB269" s="30"/>
      <c r="OWC269" s="30"/>
      <c r="OWD269" s="30"/>
      <c r="OWE269" s="30"/>
      <c r="OWF269" s="30"/>
      <c r="OWG269" s="30"/>
      <c r="OWH269" s="30"/>
      <c r="OWI269" s="30"/>
      <c r="OWJ269" s="30"/>
      <c r="OWK269" s="30"/>
      <c r="OWL269" s="30"/>
      <c r="OWM269" s="30"/>
      <c r="OWN269" s="30"/>
      <c r="OWO269" s="30"/>
      <c r="OWP269" s="30"/>
      <c r="OWQ269" s="30"/>
      <c r="OWR269" s="30"/>
      <c r="OWS269" s="30"/>
      <c r="OWT269" s="30"/>
      <c r="OWU269" s="30"/>
      <c r="OWV269" s="30"/>
      <c r="OWW269" s="30"/>
      <c r="OWX269" s="30"/>
      <c r="OWY269" s="30"/>
      <c r="OWZ269" s="30"/>
      <c r="OXA269" s="30"/>
      <c r="OXB269" s="30"/>
      <c r="OXC269" s="30"/>
      <c r="OXD269" s="30"/>
      <c r="OXE269" s="30"/>
      <c r="OXF269" s="30"/>
      <c r="OXG269" s="30"/>
      <c r="OXH269" s="30"/>
      <c r="OXI269" s="30"/>
      <c r="OXJ269" s="30"/>
      <c r="OXK269" s="30"/>
      <c r="OXL269" s="30"/>
      <c r="OXM269" s="30"/>
      <c r="OXN269" s="30"/>
      <c r="OXO269" s="30"/>
      <c r="OXP269" s="30"/>
      <c r="OXQ269" s="30"/>
      <c r="OXR269" s="30"/>
      <c r="OXS269" s="30"/>
      <c r="OXT269" s="30"/>
      <c r="OXU269" s="30"/>
      <c r="OXV269" s="30"/>
      <c r="OXW269" s="30"/>
      <c r="OXX269" s="30"/>
      <c r="OXY269" s="30"/>
      <c r="OXZ269" s="30"/>
      <c r="OYA269" s="30"/>
      <c r="OYB269" s="30"/>
      <c r="OYC269" s="30"/>
      <c r="OYD269" s="30"/>
      <c r="OYE269" s="30"/>
      <c r="OYF269" s="30"/>
      <c r="OYG269" s="30"/>
      <c r="OYH269" s="30"/>
      <c r="OYI269" s="30"/>
      <c r="OYJ269" s="30"/>
      <c r="OYK269" s="30"/>
      <c r="OYL269" s="30"/>
      <c r="OYM269" s="30"/>
      <c r="OYN269" s="30"/>
      <c r="OYO269" s="30"/>
      <c r="OYP269" s="30"/>
      <c r="OYQ269" s="30"/>
      <c r="OYR269" s="30"/>
      <c r="OYS269" s="30"/>
      <c r="OYT269" s="30"/>
      <c r="OYU269" s="30"/>
      <c r="OYV269" s="30"/>
      <c r="OYW269" s="30"/>
      <c r="OYX269" s="30"/>
      <c r="OYY269" s="30"/>
      <c r="OYZ269" s="30"/>
      <c r="OZA269" s="30"/>
      <c r="OZB269" s="30"/>
      <c r="OZC269" s="30"/>
      <c r="OZD269" s="30"/>
      <c r="OZE269" s="30"/>
      <c r="OZF269" s="30"/>
      <c r="OZG269" s="30"/>
      <c r="OZH269" s="30"/>
      <c r="OZI269" s="30"/>
      <c r="OZJ269" s="30"/>
      <c r="OZK269" s="30"/>
      <c r="OZL269" s="30"/>
      <c r="OZM269" s="30"/>
      <c r="OZN269" s="30"/>
      <c r="OZO269" s="30"/>
      <c r="OZP269" s="30"/>
      <c r="OZQ269" s="30"/>
      <c r="OZR269" s="30"/>
      <c r="OZS269" s="30"/>
      <c r="OZT269" s="30"/>
      <c r="OZU269" s="30"/>
      <c r="OZV269" s="30"/>
      <c r="OZW269" s="30"/>
      <c r="OZX269" s="30"/>
      <c r="OZY269" s="30"/>
      <c r="OZZ269" s="30"/>
      <c r="PAA269" s="30"/>
      <c r="PAB269" s="30"/>
      <c r="PAC269" s="30"/>
      <c r="PAD269" s="30"/>
      <c r="PAE269" s="30"/>
      <c r="PAF269" s="30"/>
      <c r="PAG269" s="30"/>
      <c r="PAH269" s="30"/>
      <c r="PAI269" s="30"/>
      <c r="PAJ269" s="30"/>
      <c r="PAK269" s="30"/>
      <c r="PAL269" s="30"/>
      <c r="PAM269" s="30"/>
      <c r="PAN269" s="30"/>
      <c r="PAO269" s="30"/>
      <c r="PAP269" s="30"/>
      <c r="PAQ269" s="30"/>
      <c r="PAR269" s="30"/>
      <c r="PAS269" s="30"/>
      <c r="PAT269" s="30"/>
      <c r="PAU269" s="30"/>
      <c r="PAV269" s="30"/>
      <c r="PAW269" s="30"/>
      <c r="PAX269" s="30"/>
      <c r="PAY269" s="30"/>
      <c r="PAZ269" s="30"/>
      <c r="PBA269" s="30"/>
      <c r="PBB269" s="30"/>
      <c r="PBC269" s="30"/>
      <c r="PBD269" s="30"/>
      <c r="PBE269" s="30"/>
      <c r="PBF269" s="30"/>
      <c r="PBG269" s="30"/>
      <c r="PBH269" s="30"/>
      <c r="PBI269" s="30"/>
      <c r="PBJ269" s="30"/>
      <c r="PBK269" s="30"/>
      <c r="PBL269" s="30"/>
      <c r="PBM269" s="30"/>
      <c r="PBN269" s="30"/>
      <c r="PBO269" s="30"/>
      <c r="PBP269" s="30"/>
      <c r="PBQ269" s="30"/>
      <c r="PBR269" s="30"/>
      <c r="PBS269" s="30"/>
      <c r="PBT269" s="30"/>
      <c r="PBU269" s="30"/>
      <c r="PBV269" s="30"/>
      <c r="PBW269" s="30"/>
      <c r="PBX269" s="30"/>
      <c r="PBY269" s="30"/>
      <c r="PBZ269" s="30"/>
      <c r="PCA269" s="30"/>
      <c r="PCB269" s="30"/>
      <c r="PCC269" s="30"/>
      <c r="PCD269" s="30"/>
      <c r="PCE269" s="30"/>
      <c r="PCF269" s="30"/>
      <c r="PCG269" s="30"/>
      <c r="PCH269" s="30"/>
      <c r="PCI269" s="30"/>
      <c r="PCJ269" s="30"/>
      <c r="PCK269" s="30"/>
      <c r="PCL269" s="30"/>
      <c r="PCM269" s="30"/>
      <c r="PCN269" s="30"/>
      <c r="PCO269" s="30"/>
      <c r="PCP269" s="30"/>
      <c r="PCQ269" s="30"/>
      <c r="PCR269" s="30"/>
      <c r="PCS269" s="30"/>
      <c r="PCT269" s="30"/>
      <c r="PCU269" s="30"/>
      <c r="PCV269" s="30"/>
      <c r="PCW269" s="30"/>
      <c r="PCX269" s="30"/>
      <c r="PCY269" s="30"/>
      <c r="PCZ269" s="30"/>
      <c r="PDA269" s="30"/>
      <c r="PDB269" s="30"/>
      <c r="PDC269" s="30"/>
      <c r="PDD269" s="30"/>
      <c r="PDE269" s="30"/>
      <c r="PDF269" s="30"/>
      <c r="PDG269" s="30"/>
      <c r="PDH269" s="30"/>
      <c r="PDI269" s="30"/>
      <c r="PDJ269" s="30"/>
      <c r="PDK269" s="30"/>
      <c r="PDL269" s="30"/>
      <c r="PDM269" s="30"/>
      <c r="PDN269" s="30"/>
      <c r="PDO269" s="30"/>
      <c r="PDP269" s="30"/>
      <c r="PDQ269" s="30"/>
      <c r="PDR269" s="30"/>
      <c r="PDS269" s="30"/>
      <c r="PDT269" s="30"/>
      <c r="PDU269" s="30"/>
      <c r="PDV269" s="30"/>
      <c r="PDW269" s="30"/>
      <c r="PDX269" s="30"/>
      <c r="PDY269" s="30"/>
      <c r="PDZ269" s="30"/>
      <c r="PEA269" s="30"/>
      <c r="PEB269" s="30"/>
      <c r="PEC269" s="30"/>
      <c r="PED269" s="30"/>
      <c r="PEE269" s="30"/>
      <c r="PEF269" s="30"/>
      <c r="PEG269" s="30"/>
      <c r="PEH269" s="30"/>
      <c r="PEI269" s="30"/>
      <c r="PEJ269" s="30"/>
      <c r="PEK269" s="30"/>
      <c r="PEL269" s="30"/>
      <c r="PEM269" s="30"/>
      <c r="PEN269" s="30"/>
      <c r="PEO269" s="30"/>
      <c r="PEP269" s="30"/>
      <c r="PEQ269" s="30"/>
      <c r="PER269" s="30"/>
      <c r="PES269" s="30"/>
      <c r="PET269" s="30"/>
      <c r="PEU269" s="30"/>
      <c r="PEV269" s="30"/>
      <c r="PEW269" s="30"/>
      <c r="PEX269" s="30"/>
      <c r="PEY269" s="30"/>
      <c r="PEZ269" s="30"/>
      <c r="PFA269" s="30"/>
      <c r="PFB269" s="30"/>
      <c r="PFC269" s="30"/>
      <c r="PFD269" s="30"/>
      <c r="PFE269" s="30"/>
      <c r="PFF269" s="30"/>
      <c r="PFG269" s="30"/>
      <c r="PFH269" s="30"/>
      <c r="PFI269" s="30"/>
      <c r="PFJ269" s="30"/>
      <c r="PFK269" s="30"/>
      <c r="PFL269" s="30"/>
      <c r="PFM269" s="30"/>
      <c r="PFN269" s="30"/>
      <c r="PFO269" s="30"/>
      <c r="PFP269" s="30"/>
      <c r="PFQ269" s="30"/>
      <c r="PFR269" s="30"/>
      <c r="PFS269" s="30"/>
      <c r="PFT269" s="30"/>
      <c r="PFU269" s="30"/>
      <c r="PFV269" s="30"/>
      <c r="PFW269" s="30"/>
      <c r="PFX269" s="30"/>
      <c r="PFY269" s="30"/>
      <c r="PFZ269" s="30"/>
      <c r="PGA269" s="30"/>
      <c r="PGB269" s="30"/>
      <c r="PGC269" s="30"/>
      <c r="PGD269" s="30"/>
      <c r="PGE269" s="30"/>
      <c r="PGF269" s="30"/>
      <c r="PGG269" s="30"/>
      <c r="PGH269" s="30"/>
      <c r="PGI269" s="30"/>
      <c r="PGJ269" s="30"/>
      <c r="PGK269" s="30"/>
      <c r="PGL269" s="30"/>
      <c r="PGM269" s="30"/>
      <c r="PGN269" s="30"/>
      <c r="PGO269" s="30"/>
      <c r="PGP269" s="30"/>
      <c r="PGQ269" s="30"/>
      <c r="PGR269" s="30"/>
      <c r="PGS269" s="30"/>
      <c r="PGT269" s="30"/>
      <c r="PGU269" s="30"/>
      <c r="PGV269" s="30"/>
      <c r="PGW269" s="30"/>
      <c r="PGX269" s="30"/>
      <c r="PGY269" s="30"/>
      <c r="PGZ269" s="30"/>
      <c r="PHA269" s="30"/>
      <c r="PHB269" s="30"/>
      <c r="PHC269" s="30"/>
      <c r="PHD269" s="30"/>
      <c r="PHE269" s="30"/>
      <c r="PHF269" s="30"/>
      <c r="PHG269" s="30"/>
      <c r="PHH269" s="30"/>
      <c r="PHI269" s="30"/>
      <c r="PHJ269" s="30"/>
      <c r="PHK269" s="30"/>
      <c r="PHL269" s="30"/>
      <c r="PHM269" s="30"/>
      <c r="PHN269" s="30"/>
      <c r="PHO269" s="30"/>
      <c r="PHP269" s="30"/>
      <c r="PHQ269" s="30"/>
      <c r="PHR269" s="30"/>
      <c r="PHS269" s="30"/>
      <c r="PHT269" s="30"/>
      <c r="PHU269" s="30"/>
      <c r="PHV269" s="30"/>
      <c r="PHW269" s="30"/>
      <c r="PHX269" s="30"/>
      <c r="PHY269" s="30"/>
      <c r="PHZ269" s="30"/>
      <c r="PIA269" s="30"/>
      <c r="PIB269" s="30"/>
      <c r="PIC269" s="30"/>
      <c r="PID269" s="30"/>
      <c r="PIE269" s="30"/>
      <c r="PIF269" s="30"/>
      <c r="PIG269" s="30"/>
      <c r="PIH269" s="30"/>
      <c r="PII269" s="30"/>
      <c r="PIJ269" s="30"/>
      <c r="PIK269" s="30"/>
      <c r="PIL269" s="30"/>
      <c r="PIM269" s="30"/>
      <c r="PIN269" s="30"/>
      <c r="PIO269" s="30"/>
      <c r="PIP269" s="30"/>
      <c r="PIQ269" s="30"/>
      <c r="PIR269" s="30"/>
      <c r="PIS269" s="30"/>
      <c r="PIT269" s="30"/>
      <c r="PIU269" s="30"/>
      <c r="PIV269" s="30"/>
      <c r="PIW269" s="30"/>
      <c r="PIX269" s="30"/>
      <c r="PIY269" s="30"/>
      <c r="PIZ269" s="30"/>
      <c r="PJA269" s="30"/>
      <c r="PJB269" s="30"/>
      <c r="PJC269" s="30"/>
      <c r="PJD269" s="30"/>
      <c r="PJE269" s="30"/>
      <c r="PJF269" s="30"/>
      <c r="PJG269" s="30"/>
      <c r="PJH269" s="30"/>
      <c r="PJI269" s="30"/>
      <c r="PJJ269" s="30"/>
      <c r="PJK269" s="30"/>
      <c r="PJL269" s="30"/>
      <c r="PJM269" s="30"/>
      <c r="PJN269" s="30"/>
      <c r="PJO269" s="30"/>
      <c r="PJP269" s="30"/>
      <c r="PJQ269" s="30"/>
      <c r="PJR269" s="30"/>
      <c r="PJS269" s="30"/>
      <c r="PJT269" s="30"/>
      <c r="PJU269" s="30"/>
      <c r="PJV269" s="30"/>
      <c r="PJW269" s="30"/>
      <c r="PJX269" s="30"/>
      <c r="PJY269" s="30"/>
      <c r="PJZ269" s="30"/>
      <c r="PKA269" s="30"/>
      <c r="PKB269" s="30"/>
      <c r="PKC269" s="30"/>
      <c r="PKD269" s="30"/>
      <c r="PKE269" s="30"/>
      <c r="PKF269" s="30"/>
      <c r="PKG269" s="30"/>
      <c r="PKH269" s="30"/>
      <c r="PKI269" s="30"/>
      <c r="PKJ269" s="30"/>
      <c r="PKK269" s="30"/>
      <c r="PKL269" s="30"/>
      <c r="PKM269" s="30"/>
      <c r="PKN269" s="30"/>
      <c r="PKO269" s="30"/>
      <c r="PKP269" s="30"/>
      <c r="PKQ269" s="30"/>
      <c r="PKR269" s="30"/>
      <c r="PKS269" s="30"/>
      <c r="PKT269" s="30"/>
      <c r="PKU269" s="30"/>
      <c r="PKV269" s="30"/>
      <c r="PKW269" s="30"/>
      <c r="PKX269" s="30"/>
      <c r="PKY269" s="30"/>
      <c r="PKZ269" s="30"/>
      <c r="PLA269" s="30"/>
      <c r="PLB269" s="30"/>
      <c r="PLC269" s="30"/>
      <c r="PLD269" s="30"/>
      <c r="PLE269" s="30"/>
      <c r="PLF269" s="30"/>
      <c r="PLG269" s="30"/>
      <c r="PLH269" s="30"/>
      <c r="PLI269" s="30"/>
      <c r="PLJ269" s="30"/>
      <c r="PLK269" s="30"/>
      <c r="PLL269" s="30"/>
      <c r="PLM269" s="30"/>
      <c r="PLN269" s="30"/>
      <c r="PLO269" s="30"/>
      <c r="PLP269" s="30"/>
      <c r="PLQ269" s="30"/>
      <c r="PLR269" s="30"/>
      <c r="PLS269" s="30"/>
      <c r="PLT269" s="30"/>
      <c r="PLU269" s="30"/>
      <c r="PLV269" s="30"/>
      <c r="PLW269" s="30"/>
      <c r="PLX269" s="30"/>
      <c r="PLY269" s="30"/>
      <c r="PLZ269" s="30"/>
      <c r="PMA269" s="30"/>
      <c r="PMB269" s="30"/>
      <c r="PMC269" s="30"/>
      <c r="PMD269" s="30"/>
      <c r="PME269" s="30"/>
      <c r="PMF269" s="30"/>
      <c r="PMG269" s="30"/>
      <c r="PMH269" s="30"/>
      <c r="PMI269" s="30"/>
      <c r="PMJ269" s="30"/>
      <c r="PMK269" s="30"/>
      <c r="PML269" s="30"/>
      <c r="PMM269" s="30"/>
      <c r="PMN269" s="30"/>
      <c r="PMO269" s="30"/>
      <c r="PMP269" s="30"/>
      <c r="PMQ269" s="30"/>
      <c r="PMR269" s="30"/>
      <c r="PMS269" s="30"/>
      <c r="PMT269" s="30"/>
      <c r="PMU269" s="30"/>
      <c r="PMV269" s="30"/>
      <c r="PMW269" s="30"/>
      <c r="PMX269" s="30"/>
      <c r="PMY269" s="30"/>
      <c r="PMZ269" s="30"/>
      <c r="PNA269" s="30"/>
      <c r="PNB269" s="30"/>
      <c r="PNC269" s="30"/>
      <c r="PND269" s="30"/>
      <c r="PNE269" s="30"/>
      <c r="PNF269" s="30"/>
      <c r="PNG269" s="30"/>
      <c r="PNH269" s="30"/>
      <c r="PNI269" s="30"/>
      <c r="PNJ269" s="30"/>
      <c r="PNK269" s="30"/>
      <c r="PNL269" s="30"/>
      <c r="PNM269" s="30"/>
      <c r="PNN269" s="30"/>
      <c r="PNO269" s="30"/>
      <c r="PNP269" s="30"/>
      <c r="PNQ269" s="30"/>
      <c r="PNR269" s="30"/>
      <c r="PNS269" s="30"/>
      <c r="PNT269" s="30"/>
      <c r="PNU269" s="30"/>
      <c r="PNV269" s="30"/>
      <c r="PNW269" s="30"/>
      <c r="PNX269" s="30"/>
      <c r="PNY269" s="30"/>
      <c r="PNZ269" s="30"/>
      <c r="POA269" s="30"/>
      <c r="POB269" s="30"/>
      <c r="POC269" s="30"/>
      <c r="POD269" s="30"/>
      <c r="POE269" s="30"/>
      <c r="POF269" s="30"/>
      <c r="POG269" s="30"/>
      <c r="POH269" s="30"/>
      <c r="POI269" s="30"/>
      <c r="POJ269" s="30"/>
      <c r="POK269" s="30"/>
      <c r="POL269" s="30"/>
      <c r="POM269" s="30"/>
      <c r="PON269" s="30"/>
      <c r="POO269" s="30"/>
      <c r="POP269" s="30"/>
      <c r="POQ269" s="30"/>
      <c r="POR269" s="30"/>
      <c r="POS269" s="30"/>
      <c r="POT269" s="30"/>
      <c r="POU269" s="30"/>
      <c r="POV269" s="30"/>
      <c r="POW269" s="30"/>
      <c r="POX269" s="30"/>
      <c r="POY269" s="30"/>
      <c r="POZ269" s="30"/>
      <c r="PPA269" s="30"/>
      <c r="PPB269" s="30"/>
      <c r="PPC269" s="30"/>
      <c r="PPD269" s="30"/>
      <c r="PPE269" s="30"/>
      <c r="PPF269" s="30"/>
      <c r="PPG269" s="30"/>
      <c r="PPH269" s="30"/>
      <c r="PPI269" s="30"/>
      <c r="PPJ269" s="30"/>
      <c r="PPK269" s="30"/>
      <c r="PPL269" s="30"/>
      <c r="PPM269" s="30"/>
      <c r="PPN269" s="30"/>
      <c r="PPO269" s="30"/>
      <c r="PPP269" s="30"/>
      <c r="PPQ269" s="30"/>
      <c r="PPR269" s="30"/>
      <c r="PPS269" s="30"/>
      <c r="PPT269" s="30"/>
      <c r="PPU269" s="30"/>
      <c r="PPV269" s="30"/>
      <c r="PPW269" s="30"/>
      <c r="PPX269" s="30"/>
      <c r="PPY269" s="30"/>
      <c r="PPZ269" s="30"/>
      <c r="PQA269" s="30"/>
      <c r="PQB269" s="30"/>
      <c r="PQC269" s="30"/>
      <c r="PQD269" s="30"/>
      <c r="PQE269" s="30"/>
      <c r="PQF269" s="30"/>
      <c r="PQG269" s="30"/>
      <c r="PQH269" s="30"/>
      <c r="PQI269" s="30"/>
      <c r="PQJ269" s="30"/>
      <c r="PQK269" s="30"/>
      <c r="PQL269" s="30"/>
      <c r="PQM269" s="30"/>
      <c r="PQN269" s="30"/>
      <c r="PQO269" s="30"/>
      <c r="PQP269" s="30"/>
      <c r="PQQ269" s="30"/>
      <c r="PQR269" s="30"/>
      <c r="PQS269" s="30"/>
      <c r="PQT269" s="30"/>
      <c r="PQU269" s="30"/>
      <c r="PQV269" s="30"/>
      <c r="PQW269" s="30"/>
      <c r="PQX269" s="30"/>
      <c r="PQY269" s="30"/>
      <c r="PQZ269" s="30"/>
      <c r="PRA269" s="30"/>
      <c r="PRB269" s="30"/>
      <c r="PRC269" s="30"/>
      <c r="PRD269" s="30"/>
      <c r="PRE269" s="30"/>
      <c r="PRF269" s="30"/>
      <c r="PRG269" s="30"/>
      <c r="PRH269" s="30"/>
      <c r="PRI269" s="30"/>
      <c r="PRJ269" s="30"/>
      <c r="PRK269" s="30"/>
      <c r="PRL269" s="30"/>
      <c r="PRM269" s="30"/>
      <c r="PRN269" s="30"/>
      <c r="PRO269" s="30"/>
      <c r="PRP269" s="30"/>
      <c r="PRQ269" s="30"/>
      <c r="PRR269" s="30"/>
      <c r="PRS269" s="30"/>
      <c r="PRT269" s="30"/>
      <c r="PRU269" s="30"/>
      <c r="PRV269" s="30"/>
      <c r="PRW269" s="30"/>
      <c r="PRX269" s="30"/>
      <c r="PRY269" s="30"/>
      <c r="PRZ269" s="30"/>
      <c r="PSA269" s="30"/>
      <c r="PSB269" s="30"/>
      <c r="PSC269" s="30"/>
      <c r="PSD269" s="30"/>
      <c r="PSE269" s="30"/>
      <c r="PSF269" s="30"/>
      <c r="PSG269" s="30"/>
      <c r="PSH269" s="30"/>
      <c r="PSI269" s="30"/>
      <c r="PSJ269" s="30"/>
      <c r="PSK269" s="30"/>
      <c r="PSL269" s="30"/>
      <c r="PSM269" s="30"/>
      <c r="PSN269" s="30"/>
      <c r="PSO269" s="30"/>
      <c r="PSP269" s="30"/>
      <c r="PSQ269" s="30"/>
      <c r="PSR269" s="30"/>
      <c r="PSS269" s="30"/>
      <c r="PST269" s="30"/>
      <c r="PSU269" s="30"/>
      <c r="PSV269" s="30"/>
      <c r="PSW269" s="30"/>
      <c r="PSX269" s="30"/>
      <c r="PSY269" s="30"/>
      <c r="PSZ269" s="30"/>
      <c r="PTA269" s="30"/>
      <c r="PTB269" s="30"/>
      <c r="PTC269" s="30"/>
      <c r="PTD269" s="30"/>
      <c r="PTE269" s="30"/>
      <c r="PTF269" s="30"/>
      <c r="PTG269" s="30"/>
      <c r="PTH269" s="30"/>
      <c r="PTI269" s="30"/>
      <c r="PTJ269" s="30"/>
      <c r="PTK269" s="30"/>
      <c r="PTL269" s="30"/>
      <c r="PTM269" s="30"/>
      <c r="PTN269" s="30"/>
      <c r="PTO269" s="30"/>
      <c r="PTP269" s="30"/>
      <c r="PTQ269" s="30"/>
      <c r="PTR269" s="30"/>
      <c r="PTS269" s="30"/>
      <c r="PTT269" s="30"/>
      <c r="PTU269" s="30"/>
      <c r="PTV269" s="30"/>
      <c r="PTW269" s="30"/>
      <c r="PTX269" s="30"/>
      <c r="PTY269" s="30"/>
      <c r="PTZ269" s="30"/>
      <c r="PUA269" s="30"/>
      <c r="PUB269" s="30"/>
      <c r="PUC269" s="30"/>
      <c r="PUD269" s="30"/>
      <c r="PUE269" s="30"/>
      <c r="PUF269" s="30"/>
      <c r="PUG269" s="30"/>
      <c r="PUH269" s="30"/>
      <c r="PUI269" s="30"/>
      <c r="PUJ269" s="30"/>
      <c r="PUK269" s="30"/>
      <c r="PUL269" s="30"/>
      <c r="PUM269" s="30"/>
      <c r="PUN269" s="30"/>
      <c r="PUO269" s="30"/>
      <c r="PUP269" s="30"/>
      <c r="PUQ269" s="30"/>
      <c r="PUR269" s="30"/>
      <c r="PUS269" s="30"/>
      <c r="PUT269" s="30"/>
      <c r="PUU269" s="30"/>
      <c r="PUV269" s="30"/>
      <c r="PUW269" s="30"/>
      <c r="PUX269" s="30"/>
      <c r="PUY269" s="30"/>
      <c r="PUZ269" s="30"/>
      <c r="PVA269" s="30"/>
      <c r="PVB269" s="30"/>
      <c r="PVC269" s="30"/>
      <c r="PVD269" s="30"/>
      <c r="PVE269" s="30"/>
      <c r="PVF269" s="30"/>
      <c r="PVG269" s="30"/>
      <c r="PVH269" s="30"/>
      <c r="PVI269" s="30"/>
      <c r="PVJ269" s="30"/>
      <c r="PVK269" s="30"/>
      <c r="PVL269" s="30"/>
      <c r="PVM269" s="30"/>
      <c r="PVN269" s="30"/>
      <c r="PVO269" s="30"/>
      <c r="PVP269" s="30"/>
      <c r="PVQ269" s="30"/>
      <c r="PVR269" s="30"/>
      <c r="PVS269" s="30"/>
      <c r="PVT269" s="30"/>
      <c r="PVU269" s="30"/>
      <c r="PVV269" s="30"/>
      <c r="PVW269" s="30"/>
      <c r="PVX269" s="30"/>
      <c r="PVY269" s="30"/>
      <c r="PVZ269" s="30"/>
      <c r="PWA269" s="30"/>
      <c r="PWB269" s="30"/>
      <c r="PWC269" s="30"/>
      <c r="PWD269" s="30"/>
      <c r="PWE269" s="30"/>
      <c r="PWF269" s="30"/>
      <c r="PWG269" s="30"/>
      <c r="PWH269" s="30"/>
      <c r="PWI269" s="30"/>
      <c r="PWJ269" s="30"/>
      <c r="PWK269" s="30"/>
      <c r="PWL269" s="30"/>
      <c r="PWM269" s="30"/>
      <c r="PWN269" s="30"/>
      <c r="PWO269" s="30"/>
      <c r="PWP269" s="30"/>
      <c r="PWQ269" s="30"/>
      <c r="PWR269" s="30"/>
      <c r="PWS269" s="30"/>
      <c r="PWT269" s="30"/>
      <c r="PWU269" s="30"/>
      <c r="PWV269" s="30"/>
      <c r="PWW269" s="30"/>
      <c r="PWX269" s="30"/>
      <c r="PWY269" s="30"/>
      <c r="PWZ269" s="30"/>
      <c r="PXA269" s="30"/>
      <c r="PXB269" s="30"/>
      <c r="PXC269" s="30"/>
      <c r="PXD269" s="30"/>
      <c r="PXE269" s="30"/>
      <c r="PXF269" s="30"/>
      <c r="PXG269" s="30"/>
      <c r="PXH269" s="30"/>
      <c r="PXI269" s="30"/>
      <c r="PXJ269" s="30"/>
      <c r="PXK269" s="30"/>
      <c r="PXL269" s="30"/>
      <c r="PXM269" s="30"/>
      <c r="PXN269" s="30"/>
      <c r="PXO269" s="30"/>
      <c r="PXP269" s="30"/>
      <c r="PXQ269" s="30"/>
      <c r="PXR269" s="30"/>
      <c r="PXS269" s="30"/>
      <c r="PXT269" s="30"/>
      <c r="PXU269" s="30"/>
      <c r="PXV269" s="30"/>
      <c r="PXW269" s="30"/>
      <c r="PXX269" s="30"/>
      <c r="PXY269" s="30"/>
      <c r="PXZ269" s="30"/>
      <c r="PYA269" s="30"/>
      <c r="PYB269" s="30"/>
      <c r="PYC269" s="30"/>
      <c r="PYD269" s="30"/>
      <c r="PYE269" s="30"/>
      <c r="PYF269" s="30"/>
      <c r="PYG269" s="30"/>
      <c r="PYH269" s="30"/>
      <c r="PYI269" s="30"/>
      <c r="PYJ269" s="30"/>
      <c r="PYK269" s="30"/>
      <c r="PYL269" s="30"/>
      <c r="PYM269" s="30"/>
      <c r="PYN269" s="30"/>
      <c r="PYO269" s="30"/>
      <c r="PYP269" s="30"/>
      <c r="PYQ269" s="30"/>
      <c r="PYR269" s="30"/>
      <c r="PYS269" s="30"/>
      <c r="PYT269" s="30"/>
      <c r="PYU269" s="30"/>
      <c r="PYV269" s="30"/>
      <c r="PYW269" s="30"/>
      <c r="PYX269" s="30"/>
      <c r="PYY269" s="30"/>
      <c r="PYZ269" s="30"/>
      <c r="PZA269" s="30"/>
      <c r="PZB269" s="30"/>
      <c r="PZC269" s="30"/>
      <c r="PZD269" s="30"/>
      <c r="PZE269" s="30"/>
      <c r="PZF269" s="30"/>
      <c r="PZG269" s="30"/>
      <c r="PZH269" s="30"/>
      <c r="PZI269" s="30"/>
      <c r="PZJ269" s="30"/>
      <c r="PZK269" s="30"/>
      <c r="PZL269" s="30"/>
      <c r="PZM269" s="30"/>
      <c r="PZN269" s="30"/>
      <c r="PZO269" s="30"/>
      <c r="PZP269" s="30"/>
      <c r="PZQ269" s="30"/>
      <c r="PZR269" s="30"/>
      <c r="PZS269" s="30"/>
      <c r="PZT269" s="30"/>
      <c r="PZU269" s="30"/>
      <c r="PZV269" s="30"/>
      <c r="PZW269" s="30"/>
      <c r="PZX269" s="30"/>
      <c r="PZY269" s="30"/>
      <c r="PZZ269" s="30"/>
      <c r="QAA269" s="30"/>
      <c r="QAB269" s="30"/>
      <c r="QAC269" s="30"/>
      <c r="QAD269" s="30"/>
      <c r="QAE269" s="30"/>
      <c r="QAF269" s="30"/>
      <c r="QAG269" s="30"/>
      <c r="QAH269" s="30"/>
      <c r="QAI269" s="30"/>
      <c r="QAJ269" s="30"/>
      <c r="QAK269" s="30"/>
      <c r="QAL269" s="30"/>
      <c r="QAM269" s="30"/>
      <c r="QAN269" s="30"/>
      <c r="QAO269" s="30"/>
      <c r="QAP269" s="30"/>
      <c r="QAQ269" s="30"/>
      <c r="QAR269" s="30"/>
      <c r="QAS269" s="30"/>
      <c r="QAT269" s="30"/>
      <c r="QAU269" s="30"/>
      <c r="QAV269" s="30"/>
      <c r="QAW269" s="30"/>
      <c r="QAX269" s="30"/>
      <c r="QAY269" s="30"/>
      <c r="QAZ269" s="30"/>
      <c r="QBA269" s="30"/>
      <c r="QBB269" s="30"/>
      <c r="QBC269" s="30"/>
      <c r="QBD269" s="30"/>
      <c r="QBE269" s="30"/>
      <c r="QBF269" s="30"/>
      <c r="QBG269" s="30"/>
      <c r="QBH269" s="30"/>
      <c r="QBI269" s="30"/>
      <c r="QBJ269" s="30"/>
      <c r="QBK269" s="30"/>
      <c r="QBL269" s="30"/>
      <c r="QBM269" s="30"/>
      <c r="QBN269" s="30"/>
      <c r="QBO269" s="30"/>
      <c r="QBP269" s="30"/>
      <c r="QBQ269" s="30"/>
      <c r="QBR269" s="30"/>
      <c r="QBS269" s="30"/>
      <c r="QBT269" s="30"/>
      <c r="QBU269" s="30"/>
      <c r="QBV269" s="30"/>
      <c r="QBW269" s="30"/>
      <c r="QBX269" s="30"/>
      <c r="QBY269" s="30"/>
      <c r="QBZ269" s="30"/>
      <c r="QCA269" s="30"/>
      <c r="QCB269" s="30"/>
      <c r="QCC269" s="30"/>
      <c r="QCD269" s="30"/>
      <c r="QCE269" s="30"/>
      <c r="QCF269" s="30"/>
      <c r="QCG269" s="30"/>
      <c r="QCH269" s="30"/>
      <c r="QCI269" s="30"/>
      <c r="QCJ269" s="30"/>
      <c r="QCK269" s="30"/>
      <c r="QCL269" s="30"/>
      <c r="QCM269" s="30"/>
      <c r="QCN269" s="30"/>
      <c r="QCO269" s="30"/>
      <c r="QCP269" s="30"/>
      <c r="QCQ269" s="30"/>
      <c r="QCR269" s="30"/>
      <c r="QCS269" s="30"/>
      <c r="QCT269" s="30"/>
      <c r="QCU269" s="30"/>
      <c r="QCV269" s="30"/>
      <c r="QCW269" s="30"/>
      <c r="QCX269" s="30"/>
      <c r="QCY269" s="30"/>
      <c r="QCZ269" s="30"/>
      <c r="QDA269" s="30"/>
      <c r="QDB269" s="30"/>
      <c r="QDC269" s="30"/>
      <c r="QDD269" s="30"/>
      <c r="QDE269" s="30"/>
      <c r="QDF269" s="30"/>
      <c r="QDG269" s="30"/>
      <c r="QDH269" s="30"/>
      <c r="QDI269" s="30"/>
      <c r="QDJ269" s="30"/>
      <c r="QDK269" s="30"/>
      <c r="QDL269" s="30"/>
      <c r="QDM269" s="30"/>
      <c r="QDN269" s="30"/>
      <c r="QDO269" s="30"/>
      <c r="QDP269" s="30"/>
      <c r="QDQ269" s="30"/>
      <c r="QDR269" s="30"/>
      <c r="QDS269" s="30"/>
      <c r="QDT269" s="30"/>
      <c r="QDU269" s="30"/>
      <c r="QDV269" s="30"/>
      <c r="QDW269" s="30"/>
      <c r="QDX269" s="30"/>
      <c r="QDY269" s="30"/>
      <c r="QDZ269" s="30"/>
      <c r="QEA269" s="30"/>
      <c r="QEB269" s="30"/>
      <c r="QEC269" s="30"/>
      <c r="QED269" s="30"/>
      <c r="QEE269" s="30"/>
      <c r="QEF269" s="30"/>
      <c r="QEG269" s="30"/>
      <c r="QEH269" s="30"/>
      <c r="QEI269" s="30"/>
      <c r="QEJ269" s="30"/>
      <c r="QEK269" s="30"/>
      <c r="QEL269" s="30"/>
      <c r="QEM269" s="30"/>
      <c r="QEN269" s="30"/>
      <c r="QEO269" s="30"/>
      <c r="QEP269" s="30"/>
      <c r="QEQ269" s="30"/>
      <c r="QER269" s="30"/>
      <c r="QES269" s="30"/>
      <c r="QET269" s="30"/>
      <c r="QEU269" s="30"/>
      <c r="QEV269" s="30"/>
      <c r="QEW269" s="30"/>
      <c r="QEX269" s="30"/>
      <c r="QEY269" s="30"/>
      <c r="QEZ269" s="30"/>
      <c r="QFA269" s="30"/>
      <c r="QFB269" s="30"/>
      <c r="QFC269" s="30"/>
      <c r="QFD269" s="30"/>
      <c r="QFE269" s="30"/>
      <c r="QFF269" s="30"/>
      <c r="QFG269" s="30"/>
      <c r="QFH269" s="30"/>
      <c r="QFI269" s="30"/>
      <c r="QFJ269" s="30"/>
      <c r="QFK269" s="30"/>
      <c r="QFL269" s="30"/>
      <c r="QFM269" s="30"/>
      <c r="QFN269" s="30"/>
      <c r="QFO269" s="30"/>
      <c r="QFP269" s="30"/>
      <c r="QFQ269" s="30"/>
      <c r="QFR269" s="30"/>
      <c r="QFS269" s="30"/>
      <c r="QFT269" s="30"/>
      <c r="QFU269" s="30"/>
      <c r="QFV269" s="30"/>
      <c r="QFW269" s="30"/>
      <c r="QFX269" s="30"/>
      <c r="QFY269" s="30"/>
      <c r="QFZ269" s="30"/>
      <c r="QGA269" s="30"/>
      <c r="QGB269" s="30"/>
      <c r="QGC269" s="30"/>
      <c r="QGD269" s="30"/>
      <c r="QGE269" s="30"/>
      <c r="QGF269" s="30"/>
      <c r="QGG269" s="30"/>
      <c r="QGH269" s="30"/>
      <c r="QGI269" s="30"/>
      <c r="QGJ269" s="30"/>
      <c r="QGK269" s="30"/>
      <c r="QGL269" s="30"/>
      <c r="QGM269" s="30"/>
      <c r="QGN269" s="30"/>
      <c r="QGO269" s="30"/>
      <c r="QGP269" s="30"/>
      <c r="QGQ269" s="30"/>
      <c r="QGR269" s="30"/>
      <c r="QGS269" s="30"/>
      <c r="QGT269" s="30"/>
      <c r="QGU269" s="30"/>
      <c r="QGV269" s="30"/>
      <c r="QGW269" s="30"/>
      <c r="QGX269" s="30"/>
      <c r="QGY269" s="30"/>
      <c r="QGZ269" s="30"/>
      <c r="QHA269" s="30"/>
      <c r="QHB269" s="30"/>
      <c r="QHC269" s="30"/>
      <c r="QHD269" s="30"/>
      <c r="QHE269" s="30"/>
      <c r="QHF269" s="30"/>
      <c r="QHG269" s="30"/>
      <c r="QHH269" s="30"/>
      <c r="QHI269" s="30"/>
      <c r="QHJ269" s="30"/>
      <c r="QHK269" s="30"/>
      <c r="QHL269" s="30"/>
      <c r="QHM269" s="30"/>
      <c r="QHN269" s="30"/>
      <c r="QHO269" s="30"/>
      <c r="QHP269" s="30"/>
      <c r="QHQ269" s="30"/>
      <c r="QHR269" s="30"/>
      <c r="QHS269" s="30"/>
      <c r="QHT269" s="30"/>
      <c r="QHU269" s="30"/>
      <c r="QHV269" s="30"/>
      <c r="QHW269" s="30"/>
      <c r="QHX269" s="30"/>
      <c r="QHY269" s="30"/>
      <c r="QHZ269" s="30"/>
      <c r="QIA269" s="30"/>
      <c r="QIB269" s="30"/>
      <c r="QIC269" s="30"/>
      <c r="QID269" s="30"/>
      <c r="QIE269" s="30"/>
      <c r="QIF269" s="30"/>
      <c r="QIG269" s="30"/>
      <c r="QIH269" s="30"/>
      <c r="QII269" s="30"/>
      <c r="QIJ269" s="30"/>
      <c r="QIK269" s="30"/>
      <c r="QIL269" s="30"/>
      <c r="QIM269" s="30"/>
      <c r="QIN269" s="30"/>
      <c r="QIO269" s="30"/>
      <c r="QIP269" s="30"/>
      <c r="QIQ269" s="30"/>
      <c r="QIR269" s="30"/>
      <c r="QIS269" s="30"/>
      <c r="QIT269" s="30"/>
      <c r="QIU269" s="30"/>
      <c r="QIV269" s="30"/>
      <c r="QIW269" s="30"/>
      <c r="QIX269" s="30"/>
      <c r="QIY269" s="30"/>
      <c r="QIZ269" s="30"/>
      <c r="QJA269" s="30"/>
      <c r="QJB269" s="30"/>
      <c r="QJC269" s="30"/>
      <c r="QJD269" s="30"/>
      <c r="QJE269" s="30"/>
      <c r="QJF269" s="30"/>
      <c r="QJG269" s="30"/>
      <c r="QJH269" s="30"/>
      <c r="QJI269" s="30"/>
      <c r="QJJ269" s="30"/>
      <c r="QJK269" s="30"/>
      <c r="QJL269" s="30"/>
      <c r="QJM269" s="30"/>
      <c r="QJN269" s="30"/>
      <c r="QJO269" s="30"/>
      <c r="QJP269" s="30"/>
      <c r="QJQ269" s="30"/>
      <c r="QJR269" s="30"/>
      <c r="QJS269" s="30"/>
      <c r="QJT269" s="30"/>
      <c r="QJU269" s="30"/>
      <c r="QJV269" s="30"/>
      <c r="QJW269" s="30"/>
      <c r="QJX269" s="30"/>
      <c r="QJY269" s="30"/>
      <c r="QJZ269" s="30"/>
      <c r="QKA269" s="30"/>
      <c r="QKB269" s="30"/>
      <c r="QKC269" s="30"/>
      <c r="QKD269" s="30"/>
      <c r="QKE269" s="30"/>
      <c r="QKF269" s="30"/>
      <c r="QKG269" s="30"/>
      <c r="QKH269" s="30"/>
      <c r="QKI269" s="30"/>
      <c r="QKJ269" s="30"/>
      <c r="QKK269" s="30"/>
      <c r="QKL269" s="30"/>
      <c r="QKM269" s="30"/>
      <c r="QKN269" s="30"/>
      <c r="QKO269" s="30"/>
      <c r="QKP269" s="30"/>
      <c r="QKQ269" s="30"/>
      <c r="QKR269" s="30"/>
      <c r="QKS269" s="30"/>
      <c r="QKT269" s="30"/>
      <c r="QKU269" s="30"/>
      <c r="QKV269" s="30"/>
      <c r="QKW269" s="30"/>
      <c r="QKX269" s="30"/>
      <c r="QKY269" s="30"/>
      <c r="QKZ269" s="30"/>
      <c r="QLA269" s="30"/>
      <c r="QLB269" s="30"/>
      <c r="QLC269" s="30"/>
      <c r="QLD269" s="30"/>
      <c r="QLE269" s="30"/>
      <c r="QLF269" s="30"/>
      <c r="QLG269" s="30"/>
      <c r="QLH269" s="30"/>
      <c r="QLI269" s="30"/>
      <c r="QLJ269" s="30"/>
      <c r="QLK269" s="30"/>
      <c r="QLL269" s="30"/>
      <c r="QLM269" s="30"/>
      <c r="QLN269" s="30"/>
      <c r="QLO269" s="30"/>
      <c r="QLP269" s="30"/>
      <c r="QLQ269" s="30"/>
      <c r="QLR269" s="30"/>
      <c r="QLS269" s="30"/>
      <c r="QLT269" s="30"/>
      <c r="QLU269" s="30"/>
      <c r="QLV269" s="30"/>
      <c r="QLW269" s="30"/>
      <c r="QLX269" s="30"/>
      <c r="QLY269" s="30"/>
      <c r="QLZ269" s="30"/>
      <c r="QMA269" s="30"/>
      <c r="QMB269" s="30"/>
      <c r="QMC269" s="30"/>
      <c r="QMD269" s="30"/>
      <c r="QME269" s="30"/>
      <c r="QMF269" s="30"/>
      <c r="QMG269" s="30"/>
      <c r="QMH269" s="30"/>
      <c r="QMI269" s="30"/>
      <c r="QMJ269" s="30"/>
      <c r="QMK269" s="30"/>
      <c r="QML269" s="30"/>
      <c r="QMM269" s="30"/>
      <c r="QMN269" s="30"/>
      <c r="QMO269" s="30"/>
      <c r="QMP269" s="30"/>
      <c r="QMQ269" s="30"/>
      <c r="QMR269" s="30"/>
      <c r="QMS269" s="30"/>
      <c r="QMT269" s="30"/>
      <c r="QMU269" s="30"/>
      <c r="QMV269" s="30"/>
      <c r="QMW269" s="30"/>
      <c r="QMX269" s="30"/>
      <c r="QMY269" s="30"/>
      <c r="QMZ269" s="30"/>
      <c r="QNA269" s="30"/>
      <c r="QNB269" s="30"/>
      <c r="QNC269" s="30"/>
      <c r="QND269" s="30"/>
      <c r="QNE269" s="30"/>
      <c r="QNF269" s="30"/>
      <c r="QNG269" s="30"/>
      <c r="QNH269" s="30"/>
      <c r="QNI269" s="30"/>
      <c r="QNJ269" s="30"/>
      <c r="QNK269" s="30"/>
      <c r="QNL269" s="30"/>
      <c r="QNM269" s="30"/>
      <c r="QNN269" s="30"/>
      <c r="QNO269" s="30"/>
      <c r="QNP269" s="30"/>
      <c r="QNQ269" s="30"/>
      <c r="QNR269" s="30"/>
      <c r="QNS269" s="30"/>
      <c r="QNT269" s="30"/>
      <c r="QNU269" s="30"/>
      <c r="QNV269" s="30"/>
      <c r="QNW269" s="30"/>
      <c r="QNX269" s="30"/>
      <c r="QNY269" s="30"/>
      <c r="QNZ269" s="30"/>
      <c r="QOA269" s="30"/>
      <c r="QOB269" s="30"/>
      <c r="QOC269" s="30"/>
      <c r="QOD269" s="30"/>
      <c r="QOE269" s="30"/>
      <c r="QOF269" s="30"/>
      <c r="QOG269" s="30"/>
      <c r="QOH269" s="30"/>
      <c r="QOI269" s="30"/>
      <c r="QOJ269" s="30"/>
      <c r="QOK269" s="30"/>
      <c r="QOL269" s="30"/>
      <c r="QOM269" s="30"/>
      <c r="QON269" s="30"/>
      <c r="QOO269" s="30"/>
      <c r="QOP269" s="30"/>
      <c r="QOQ269" s="30"/>
      <c r="QOR269" s="30"/>
      <c r="QOS269" s="30"/>
      <c r="QOT269" s="30"/>
      <c r="QOU269" s="30"/>
      <c r="QOV269" s="30"/>
      <c r="QOW269" s="30"/>
      <c r="QOX269" s="30"/>
      <c r="QOY269" s="30"/>
      <c r="QOZ269" s="30"/>
      <c r="QPA269" s="30"/>
      <c r="QPB269" s="30"/>
      <c r="QPC269" s="30"/>
      <c r="QPD269" s="30"/>
      <c r="QPE269" s="30"/>
      <c r="QPF269" s="30"/>
      <c r="QPG269" s="30"/>
      <c r="QPH269" s="30"/>
      <c r="QPI269" s="30"/>
      <c r="QPJ269" s="30"/>
      <c r="QPK269" s="30"/>
      <c r="QPL269" s="30"/>
      <c r="QPM269" s="30"/>
      <c r="QPN269" s="30"/>
      <c r="QPO269" s="30"/>
      <c r="QPP269" s="30"/>
      <c r="QPQ269" s="30"/>
      <c r="QPR269" s="30"/>
      <c r="QPS269" s="30"/>
      <c r="QPT269" s="30"/>
      <c r="QPU269" s="30"/>
      <c r="QPV269" s="30"/>
      <c r="QPW269" s="30"/>
      <c r="QPX269" s="30"/>
      <c r="QPY269" s="30"/>
      <c r="QPZ269" s="30"/>
      <c r="QQA269" s="30"/>
      <c r="QQB269" s="30"/>
      <c r="QQC269" s="30"/>
      <c r="QQD269" s="30"/>
      <c r="QQE269" s="30"/>
      <c r="QQF269" s="30"/>
      <c r="QQG269" s="30"/>
      <c r="QQH269" s="30"/>
      <c r="QQI269" s="30"/>
      <c r="QQJ269" s="30"/>
      <c r="QQK269" s="30"/>
      <c r="QQL269" s="30"/>
      <c r="QQM269" s="30"/>
      <c r="QQN269" s="30"/>
      <c r="QQO269" s="30"/>
      <c r="QQP269" s="30"/>
      <c r="QQQ269" s="30"/>
      <c r="QQR269" s="30"/>
      <c r="QQS269" s="30"/>
      <c r="QQT269" s="30"/>
      <c r="QQU269" s="30"/>
      <c r="QQV269" s="30"/>
      <c r="QQW269" s="30"/>
      <c r="QQX269" s="30"/>
      <c r="QQY269" s="30"/>
      <c r="QQZ269" s="30"/>
      <c r="QRA269" s="30"/>
      <c r="QRB269" s="30"/>
      <c r="QRC269" s="30"/>
      <c r="QRD269" s="30"/>
      <c r="QRE269" s="30"/>
      <c r="QRF269" s="30"/>
      <c r="QRG269" s="30"/>
      <c r="QRH269" s="30"/>
      <c r="QRI269" s="30"/>
      <c r="QRJ269" s="30"/>
      <c r="QRK269" s="30"/>
      <c r="QRL269" s="30"/>
      <c r="QRM269" s="30"/>
      <c r="QRN269" s="30"/>
      <c r="QRO269" s="30"/>
      <c r="QRP269" s="30"/>
      <c r="QRQ269" s="30"/>
      <c r="QRR269" s="30"/>
      <c r="QRS269" s="30"/>
      <c r="QRT269" s="30"/>
      <c r="QRU269" s="30"/>
      <c r="QRV269" s="30"/>
      <c r="QRW269" s="30"/>
      <c r="QRX269" s="30"/>
      <c r="QRY269" s="30"/>
      <c r="QRZ269" s="30"/>
      <c r="QSA269" s="30"/>
      <c r="QSB269" s="30"/>
      <c r="QSC269" s="30"/>
      <c r="QSD269" s="30"/>
      <c r="QSE269" s="30"/>
      <c r="QSF269" s="30"/>
      <c r="QSG269" s="30"/>
      <c r="QSH269" s="30"/>
      <c r="QSI269" s="30"/>
      <c r="QSJ269" s="30"/>
      <c r="QSK269" s="30"/>
      <c r="QSL269" s="30"/>
      <c r="QSM269" s="30"/>
      <c r="QSN269" s="30"/>
      <c r="QSO269" s="30"/>
      <c r="QSP269" s="30"/>
      <c r="QSQ269" s="30"/>
      <c r="QSR269" s="30"/>
      <c r="QSS269" s="30"/>
      <c r="QST269" s="30"/>
      <c r="QSU269" s="30"/>
      <c r="QSV269" s="30"/>
      <c r="QSW269" s="30"/>
      <c r="QSX269" s="30"/>
      <c r="QSY269" s="30"/>
      <c r="QSZ269" s="30"/>
      <c r="QTA269" s="30"/>
      <c r="QTB269" s="30"/>
      <c r="QTC269" s="30"/>
      <c r="QTD269" s="30"/>
      <c r="QTE269" s="30"/>
      <c r="QTF269" s="30"/>
      <c r="QTG269" s="30"/>
      <c r="QTH269" s="30"/>
      <c r="QTI269" s="30"/>
      <c r="QTJ269" s="30"/>
      <c r="QTK269" s="30"/>
      <c r="QTL269" s="30"/>
      <c r="QTM269" s="30"/>
      <c r="QTN269" s="30"/>
      <c r="QTO269" s="30"/>
      <c r="QTP269" s="30"/>
      <c r="QTQ269" s="30"/>
      <c r="QTR269" s="30"/>
      <c r="QTS269" s="30"/>
      <c r="QTT269" s="30"/>
      <c r="QTU269" s="30"/>
      <c r="QTV269" s="30"/>
      <c r="QTW269" s="30"/>
      <c r="QTX269" s="30"/>
      <c r="QTY269" s="30"/>
      <c r="QTZ269" s="30"/>
      <c r="QUA269" s="30"/>
      <c r="QUB269" s="30"/>
      <c r="QUC269" s="30"/>
      <c r="QUD269" s="30"/>
      <c r="QUE269" s="30"/>
      <c r="QUF269" s="30"/>
      <c r="QUG269" s="30"/>
      <c r="QUH269" s="30"/>
      <c r="QUI269" s="30"/>
      <c r="QUJ269" s="30"/>
      <c r="QUK269" s="30"/>
      <c r="QUL269" s="30"/>
      <c r="QUM269" s="30"/>
      <c r="QUN269" s="30"/>
      <c r="QUO269" s="30"/>
      <c r="QUP269" s="30"/>
      <c r="QUQ269" s="30"/>
      <c r="QUR269" s="30"/>
      <c r="QUS269" s="30"/>
      <c r="QUT269" s="30"/>
      <c r="QUU269" s="30"/>
      <c r="QUV269" s="30"/>
      <c r="QUW269" s="30"/>
      <c r="QUX269" s="30"/>
      <c r="QUY269" s="30"/>
      <c r="QUZ269" s="30"/>
      <c r="QVA269" s="30"/>
      <c r="QVB269" s="30"/>
      <c r="QVC269" s="30"/>
      <c r="QVD269" s="30"/>
      <c r="QVE269" s="30"/>
      <c r="QVF269" s="30"/>
      <c r="QVG269" s="30"/>
      <c r="QVH269" s="30"/>
      <c r="QVI269" s="30"/>
      <c r="QVJ269" s="30"/>
      <c r="QVK269" s="30"/>
      <c r="QVL269" s="30"/>
      <c r="QVM269" s="30"/>
      <c r="QVN269" s="30"/>
      <c r="QVO269" s="30"/>
      <c r="QVP269" s="30"/>
      <c r="QVQ269" s="30"/>
      <c r="QVR269" s="30"/>
      <c r="QVS269" s="30"/>
      <c r="QVT269" s="30"/>
      <c r="QVU269" s="30"/>
      <c r="QVV269" s="30"/>
      <c r="QVW269" s="30"/>
      <c r="QVX269" s="30"/>
      <c r="QVY269" s="30"/>
      <c r="QVZ269" s="30"/>
      <c r="QWA269" s="30"/>
      <c r="QWB269" s="30"/>
      <c r="QWC269" s="30"/>
      <c r="QWD269" s="30"/>
      <c r="QWE269" s="30"/>
      <c r="QWF269" s="30"/>
      <c r="QWG269" s="30"/>
      <c r="QWH269" s="30"/>
      <c r="QWI269" s="30"/>
      <c r="QWJ269" s="30"/>
      <c r="QWK269" s="30"/>
      <c r="QWL269" s="30"/>
      <c r="QWM269" s="30"/>
      <c r="QWN269" s="30"/>
      <c r="QWO269" s="30"/>
      <c r="QWP269" s="30"/>
      <c r="QWQ269" s="30"/>
      <c r="QWR269" s="30"/>
      <c r="QWS269" s="30"/>
      <c r="QWT269" s="30"/>
      <c r="QWU269" s="30"/>
      <c r="QWV269" s="30"/>
      <c r="QWW269" s="30"/>
      <c r="QWX269" s="30"/>
      <c r="QWY269" s="30"/>
      <c r="QWZ269" s="30"/>
      <c r="QXA269" s="30"/>
      <c r="QXB269" s="30"/>
      <c r="QXC269" s="30"/>
      <c r="QXD269" s="30"/>
      <c r="QXE269" s="30"/>
      <c r="QXF269" s="30"/>
      <c r="QXG269" s="30"/>
      <c r="QXH269" s="30"/>
      <c r="QXI269" s="30"/>
      <c r="QXJ269" s="30"/>
      <c r="QXK269" s="30"/>
      <c r="QXL269" s="30"/>
      <c r="QXM269" s="30"/>
      <c r="QXN269" s="30"/>
      <c r="QXO269" s="30"/>
      <c r="QXP269" s="30"/>
      <c r="QXQ269" s="30"/>
      <c r="QXR269" s="30"/>
      <c r="QXS269" s="30"/>
      <c r="QXT269" s="30"/>
      <c r="QXU269" s="30"/>
      <c r="QXV269" s="30"/>
      <c r="QXW269" s="30"/>
      <c r="QXX269" s="30"/>
      <c r="QXY269" s="30"/>
      <c r="QXZ269" s="30"/>
      <c r="QYA269" s="30"/>
      <c r="QYB269" s="30"/>
      <c r="QYC269" s="30"/>
      <c r="QYD269" s="30"/>
      <c r="QYE269" s="30"/>
      <c r="QYF269" s="30"/>
      <c r="QYG269" s="30"/>
      <c r="QYH269" s="30"/>
      <c r="QYI269" s="30"/>
      <c r="QYJ269" s="30"/>
      <c r="QYK269" s="30"/>
      <c r="QYL269" s="30"/>
      <c r="QYM269" s="30"/>
      <c r="QYN269" s="30"/>
      <c r="QYO269" s="30"/>
      <c r="QYP269" s="30"/>
      <c r="QYQ269" s="30"/>
      <c r="QYR269" s="30"/>
      <c r="QYS269" s="30"/>
      <c r="QYT269" s="30"/>
      <c r="QYU269" s="30"/>
      <c r="QYV269" s="30"/>
      <c r="QYW269" s="30"/>
      <c r="QYX269" s="30"/>
      <c r="QYY269" s="30"/>
      <c r="QYZ269" s="30"/>
      <c r="QZA269" s="30"/>
      <c r="QZB269" s="30"/>
      <c r="QZC269" s="30"/>
      <c r="QZD269" s="30"/>
      <c r="QZE269" s="30"/>
      <c r="QZF269" s="30"/>
      <c r="QZG269" s="30"/>
      <c r="QZH269" s="30"/>
      <c r="QZI269" s="30"/>
      <c r="QZJ269" s="30"/>
      <c r="QZK269" s="30"/>
      <c r="QZL269" s="30"/>
      <c r="QZM269" s="30"/>
      <c r="QZN269" s="30"/>
      <c r="QZO269" s="30"/>
      <c r="QZP269" s="30"/>
      <c r="QZQ269" s="30"/>
      <c r="QZR269" s="30"/>
      <c r="QZS269" s="30"/>
      <c r="QZT269" s="30"/>
      <c r="QZU269" s="30"/>
      <c r="QZV269" s="30"/>
      <c r="QZW269" s="30"/>
      <c r="QZX269" s="30"/>
      <c r="QZY269" s="30"/>
      <c r="QZZ269" s="30"/>
      <c r="RAA269" s="30"/>
      <c r="RAB269" s="30"/>
      <c r="RAC269" s="30"/>
      <c r="RAD269" s="30"/>
      <c r="RAE269" s="30"/>
      <c r="RAF269" s="30"/>
      <c r="RAG269" s="30"/>
      <c r="RAH269" s="30"/>
      <c r="RAI269" s="30"/>
      <c r="RAJ269" s="30"/>
      <c r="RAK269" s="30"/>
      <c r="RAL269" s="30"/>
      <c r="RAM269" s="30"/>
      <c r="RAN269" s="30"/>
      <c r="RAO269" s="30"/>
      <c r="RAP269" s="30"/>
      <c r="RAQ269" s="30"/>
      <c r="RAR269" s="30"/>
      <c r="RAS269" s="30"/>
      <c r="RAT269" s="30"/>
      <c r="RAU269" s="30"/>
      <c r="RAV269" s="30"/>
      <c r="RAW269" s="30"/>
      <c r="RAX269" s="30"/>
      <c r="RAY269" s="30"/>
      <c r="RAZ269" s="30"/>
      <c r="RBA269" s="30"/>
      <c r="RBB269" s="30"/>
      <c r="RBC269" s="30"/>
      <c r="RBD269" s="30"/>
      <c r="RBE269" s="30"/>
      <c r="RBF269" s="30"/>
      <c r="RBG269" s="30"/>
      <c r="RBH269" s="30"/>
      <c r="RBI269" s="30"/>
      <c r="RBJ269" s="30"/>
      <c r="RBK269" s="30"/>
      <c r="RBL269" s="30"/>
      <c r="RBM269" s="30"/>
      <c r="RBN269" s="30"/>
      <c r="RBO269" s="30"/>
      <c r="RBP269" s="30"/>
      <c r="RBQ269" s="30"/>
      <c r="RBR269" s="30"/>
      <c r="RBS269" s="30"/>
      <c r="RBT269" s="30"/>
      <c r="RBU269" s="30"/>
      <c r="RBV269" s="30"/>
      <c r="RBW269" s="30"/>
      <c r="RBX269" s="30"/>
      <c r="RBY269" s="30"/>
      <c r="RBZ269" s="30"/>
      <c r="RCA269" s="30"/>
      <c r="RCB269" s="30"/>
      <c r="RCC269" s="30"/>
      <c r="RCD269" s="30"/>
      <c r="RCE269" s="30"/>
      <c r="RCF269" s="30"/>
      <c r="RCG269" s="30"/>
      <c r="RCH269" s="30"/>
      <c r="RCI269" s="30"/>
      <c r="RCJ269" s="30"/>
      <c r="RCK269" s="30"/>
      <c r="RCL269" s="30"/>
      <c r="RCM269" s="30"/>
      <c r="RCN269" s="30"/>
      <c r="RCO269" s="30"/>
      <c r="RCP269" s="30"/>
      <c r="RCQ269" s="30"/>
      <c r="RCR269" s="30"/>
      <c r="RCS269" s="30"/>
      <c r="RCT269" s="30"/>
      <c r="RCU269" s="30"/>
      <c r="RCV269" s="30"/>
      <c r="RCW269" s="30"/>
      <c r="RCX269" s="30"/>
      <c r="RCY269" s="30"/>
      <c r="RCZ269" s="30"/>
      <c r="RDA269" s="30"/>
      <c r="RDB269" s="30"/>
      <c r="RDC269" s="30"/>
      <c r="RDD269" s="30"/>
      <c r="RDE269" s="30"/>
      <c r="RDF269" s="30"/>
      <c r="RDG269" s="30"/>
      <c r="RDH269" s="30"/>
      <c r="RDI269" s="30"/>
      <c r="RDJ269" s="30"/>
      <c r="RDK269" s="30"/>
      <c r="RDL269" s="30"/>
      <c r="RDM269" s="30"/>
      <c r="RDN269" s="30"/>
      <c r="RDO269" s="30"/>
      <c r="RDP269" s="30"/>
      <c r="RDQ269" s="30"/>
      <c r="RDR269" s="30"/>
      <c r="RDS269" s="30"/>
      <c r="RDT269" s="30"/>
      <c r="RDU269" s="30"/>
      <c r="RDV269" s="30"/>
      <c r="RDW269" s="30"/>
      <c r="RDX269" s="30"/>
      <c r="RDY269" s="30"/>
      <c r="RDZ269" s="30"/>
      <c r="REA269" s="30"/>
      <c r="REB269" s="30"/>
      <c r="REC269" s="30"/>
      <c r="RED269" s="30"/>
      <c r="REE269" s="30"/>
      <c r="REF269" s="30"/>
      <c r="REG269" s="30"/>
      <c r="REH269" s="30"/>
      <c r="REI269" s="30"/>
      <c r="REJ269" s="30"/>
      <c r="REK269" s="30"/>
      <c r="REL269" s="30"/>
      <c r="REM269" s="30"/>
      <c r="REN269" s="30"/>
      <c r="REO269" s="30"/>
      <c r="REP269" s="30"/>
      <c r="REQ269" s="30"/>
      <c r="RER269" s="30"/>
      <c r="RES269" s="30"/>
      <c r="RET269" s="30"/>
      <c r="REU269" s="30"/>
      <c r="REV269" s="30"/>
      <c r="REW269" s="30"/>
      <c r="REX269" s="30"/>
      <c r="REY269" s="30"/>
      <c r="REZ269" s="30"/>
      <c r="RFA269" s="30"/>
      <c r="RFB269" s="30"/>
      <c r="RFC269" s="30"/>
      <c r="RFD269" s="30"/>
      <c r="RFE269" s="30"/>
      <c r="RFF269" s="30"/>
      <c r="RFG269" s="30"/>
      <c r="RFH269" s="30"/>
      <c r="RFI269" s="30"/>
      <c r="RFJ269" s="30"/>
      <c r="RFK269" s="30"/>
      <c r="RFL269" s="30"/>
      <c r="RFM269" s="30"/>
      <c r="RFN269" s="30"/>
      <c r="RFO269" s="30"/>
      <c r="RFP269" s="30"/>
      <c r="RFQ269" s="30"/>
      <c r="RFR269" s="30"/>
      <c r="RFS269" s="30"/>
      <c r="RFT269" s="30"/>
      <c r="RFU269" s="30"/>
      <c r="RFV269" s="30"/>
      <c r="RFW269" s="30"/>
      <c r="RFX269" s="30"/>
      <c r="RFY269" s="30"/>
      <c r="RFZ269" s="30"/>
      <c r="RGA269" s="30"/>
      <c r="RGB269" s="30"/>
      <c r="RGC269" s="30"/>
      <c r="RGD269" s="30"/>
      <c r="RGE269" s="30"/>
      <c r="RGF269" s="30"/>
      <c r="RGG269" s="30"/>
      <c r="RGH269" s="30"/>
      <c r="RGI269" s="30"/>
      <c r="RGJ269" s="30"/>
      <c r="RGK269" s="30"/>
      <c r="RGL269" s="30"/>
      <c r="RGM269" s="30"/>
      <c r="RGN269" s="30"/>
      <c r="RGO269" s="30"/>
      <c r="RGP269" s="30"/>
      <c r="RGQ269" s="30"/>
      <c r="RGR269" s="30"/>
      <c r="RGS269" s="30"/>
      <c r="RGT269" s="30"/>
      <c r="RGU269" s="30"/>
      <c r="RGV269" s="30"/>
      <c r="RGW269" s="30"/>
      <c r="RGX269" s="30"/>
      <c r="RGY269" s="30"/>
      <c r="RGZ269" s="30"/>
      <c r="RHA269" s="30"/>
      <c r="RHB269" s="30"/>
      <c r="RHC269" s="30"/>
      <c r="RHD269" s="30"/>
      <c r="RHE269" s="30"/>
      <c r="RHF269" s="30"/>
      <c r="RHG269" s="30"/>
      <c r="RHH269" s="30"/>
      <c r="RHI269" s="30"/>
      <c r="RHJ269" s="30"/>
      <c r="RHK269" s="30"/>
      <c r="RHL269" s="30"/>
      <c r="RHM269" s="30"/>
      <c r="RHN269" s="30"/>
      <c r="RHO269" s="30"/>
      <c r="RHP269" s="30"/>
      <c r="RHQ269" s="30"/>
      <c r="RHR269" s="30"/>
      <c r="RHS269" s="30"/>
      <c r="RHT269" s="30"/>
      <c r="RHU269" s="30"/>
      <c r="RHV269" s="30"/>
      <c r="RHW269" s="30"/>
      <c r="RHX269" s="30"/>
      <c r="RHY269" s="30"/>
      <c r="RHZ269" s="30"/>
      <c r="RIA269" s="30"/>
      <c r="RIB269" s="30"/>
      <c r="RIC269" s="30"/>
      <c r="RID269" s="30"/>
      <c r="RIE269" s="30"/>
      <c r="RIF269" s="30"/>
      <c r="RIG269" s="30"/>
      <c r="RIH269" s="30"/>
      <c r="RII269" s="30"/>
      <c r="RIJ269" s="30"/>
      <c r="RIK269" s="30"/>
      <c r="RIL269" s="30"/>
      <c r="RIM269" s="30"/>
      <c r="RIN269" s="30"/>
      <c r="RIO269" s="30"/>
      <c r="RIP269" s="30"/>
      <c r="RIQ269" s="30"/>
      <c r="RIR269" s="30"/>
      <c r="RIS269" s="30"/>
      <c r="RIT269" s="30"/>
      <c r="RIU269" s="30"/>
      <c r="RIV269" s="30"/>
      <c r="RIW269" s="30"/>
      <c r="RIX269" s="30"/>
      <c r="RIY269" s="30"/>
      <c r="RIZ269" s="30"/>
      <c r="RJA269" s="30"/>
      <c r="RJB269" s="30"/>
      <c r="RJC269" s="30"/>
      <c r="RJD269" s="30"/>
      <c r="RJE269" s="30"/>
      <c r="RJF269" s="30"/>
      <c r="RJG269" s="30"/>
      <c r="RJH269" s="30"/>
      <c r="RJI269" s="30"/>
      <c r="RJJ269" s="30"/>
      <c r="RJK269" s="30"/>
      <c r="RJL269" s="30"/>
      <c r="RJM269" s="30"/>
      <c r="RJN269" s="30"/>
      <c r="RJO269" s="30"/>
      <c r="RJP269" s="30"/>
      <c r="RJQ269" s="30"/>
      <c r="RJR269" s="30"/>
      <c r="RJS269" s="30"/>
      <c r="RJT269" s="30"/>
      <c r="RJU269" s="30"/>
      <c r="RJV269" s="30"/>
      <c r="RJW269" s="30"/>
      <c r="RJX269" s="30"/>
      <c r="RJY269" s="30"/>
      <c r="RJZ269" s="30"/>
      <c r="RKA269" s="30"/>
      <c r="RKB269" s="30"/>
      <c r="RKC269" s="30"/>
      <c r="RKD269" s="30"/>
      <c r="RKE269" s="30"/>
      <c r="RKF269" s="30"/>
      <c r="RKG269" s="30"/>
      <c r="RKH269" s="30"/>
      <c r="RKI269" s="30"/>
      <c r="RKJ269" s="30"/>
      <c r="RKK269" s="30"/>
      <c r="RKL269" s="30"/>
      <c r="RKM269" s="30"/>
      <c r="RKN269" s="30"/>
      <c r="RKO269" s="30"/>
      <c r="RKP269" s="30"/>
      <c r="RKQ269" s="30"/>
      <c r="RKR269" s="30"/>
      <c r="RKS269" s="30"/>
      <c r="RKT269" s="30"/>
      <c r="RKU269" s="30"/>
      <c r="RKV269" s="30"/>
      <c r="RKW269" s="30"/>
      <c r="RKX269" s="30"/>
      <c r="RKY269" s="30"/>
      <c r="RKZ269" s="30"/>
      <c r="RLA269" s="30"/>
      <c r="RLB269" s="30"/>
      <c r="RLC269" s="30"/>
      <c r="RLD269" s="30"/>
      <c r="RLE269" s="30"/>
      <c r="RLF269" s="30"/>
      <c r="RLG269" s="30"/>
      <c r="RLH269" s="30"/>
      <c r="RLI269" s="30"/>
      <c r="RLJ269" s="30"/>
      <c r="RLK269" s="30"/>
      <c r="RLL269" s="30"/>
      <c r="RLM269" s="30"/>
      <c r="RLN269" s="30"/>
      <c r="RLO269" s="30"/>
      <c r="RLP269" s="30"/>
      <c r="RLQ269" s="30"/>
      <c r="RLR269" s="30"/>
      <c r="RLS269" s="30"/>
      <c r="RLT269" s="30"/>
      <c r="RLU269" s="30"/>
      <c r="RLV269" s="30"/>
      <c r="RLW269" s="30"/>
      <c r="RLX269" s="30"/>
      <c r="RLY269" s="30"/>
      <c r="RLZ269" s="30"/>
      <c r="RMA269" s="30"/>
      <c r="RMB269" s="30"/>
      <c r="RMC269" s="30"/>
      <c r="RMD269" s="30"/>
      <c r="RME269" s="30"/>
      <c r="RMF269" s="30"/>
      <c r="RMG269" s="30"/>
      <c r="RMH269" s="30"/>
      <c r="RMI269" s="30"/>
      <c r="RMJ269" s="30"/>
      <c r="RMK269" s="30"/>
      <c r="RML269" s="30"/>
      <c r="RMM269" s="30"/>
      <c r="RMN269" s="30"/>
      <c r="RMO269" s="30"/>
      <c r="RMP269" s="30"/>
      <c r="RMQ269" s="30"/>
      <c r="RMR269" s="30"/>
      <c r="RMS269" s="30"/>
      <c r="RMT269" s="30"/>
      <c r="RMU269" s="30"/>
      <c r="RMV269" s="30"/>
      <c r="RMW269" s="30"/>
      <c r="RMX269" s="30"/>
      <c r="RMY269" s="30"/>
      <c r="RMZ269" s="30"/>
      <c r="RNA269" s="30"/>
      <c r="RNB269" s="30"/>
      <c r="RNC269" s="30"/>
      <c r="RND269" s="30"/>
      <c r="RNE269" s="30"/>
      <c r="RNF269" s="30"/>
      <c r="RNG269" s="30"/>
      <c r="RNH269" s="30"/>
      <c r="RNI269" s="30"/>
      <c r="RNJ269" s="30"/>
      <c r="RNK269" s="30"/>
      <c r="RNL269" s="30"/>
      <c r="RNM269" s="30"/>
      <c r="RNN269" s="30"/>
      <c r="RNO269" s="30"/>
      <c r="RNP269" s="30"/>
      <c r="RNQ269" s="30"/>
      <c r="RNR269" s="30"/>
      <c r="RNS269" s="30"/>
      <c r="RNT269" s="30"/>
      <c r="RNU269" s="30"/>
      <c r="RNV269" s="30"/>
      <c r="RNW269" s="30"/>
      <c r="RNX269" s="30"/>
      <c r="RNY269" s="30"/>
      <c r="RNZ269" s="30"/>
      <c r="ROA269" s="30"/>
      <c r="ROB269" s="30"/>
      <c r="ROC269" s="30"/>
      <c r="ROD269" s="30"/>
      <c r="ROE269" s="30"/>
      <c r="ROF269" s="30"/>
      <c r="ROG269" s="30"/>
      <c r="ROH269" s="30"/>
      <c r="ROI269" s="30"/>
      <c r="ROJ269" s="30"/>
      <c r="ROK269" s="30"/>
      <c r="ROL269" s="30"/>
      <c r="ROM269" s="30"/>
      <c r="RON269" s="30"/>
      <c r="ROO269" s="30"/>
      <c r="ROP269" s="30"/>
      <c r="ROQ269" s="30"/>
      <c r="ROR269" s="30"/>
      <c r="ROS269" s="30"/>
      <c r="ROT269" s="30"/>
      <c r="ROU269" s="30"/>
      <c r="ROV269" s="30"/>
      <c r="ROW269" s="30"/>
      <c r="ROX269" s="30"/>
      <c r="ROY269" s="30"/>
      <c r="ROZ269" s="30"/>
      <c r="RPA269" s="30"/>
      <c r="RPB269" s="30"/>
      <c r="RPC269" s="30"/>
      <c r="RPD269" s="30"/>
      <c r="RPE269" s="30"/>
      <c r="RPF269" s="30"/>
      <c r="RPG269" s="30"/>
      <c r="RPH269" s="30"/>
      <c r="RPI269" s="30"/>
      <c r="RPJ269" s="30"/>
      <c r="RPK269" s="30"/>
      <c r="RPL269" s="30"/>
      <c r="RPM269" s="30"/>
      <c r="RPN269" s="30"/>
      <c r="RPO269" s="30"/>
      <c r="RPP269" s="30"/>
      <c r="RPQ269" s="30"/>
      <c r="RPR269" s="30"/>
      <c r="RPS269" s="30"/>
      <c r="RPT269" s="30"/>
      <c r="RPU269" s="30"/>
      <c r="RPV269" s="30"/>
      <c r="RPW269" s="30"/>
      <c r="RPX269" s="30"/>
      <c r="RPY269" s="30"/>
      <c r="RPZ269" s="30"/>
      <c r="RQA269" s="30"/>
      <c r="RQB269" s="30"/>
      <c r="RQC269" s="30"/>
      <c r="RQD269" s="30"/>
      <c r="RQE269" s="30"/>
      <c r="RQF269" s="30"/>
      <c r="RQG269" s="30"/>
      <c r="RQH269" s="30"/>
      <c r="RQI269" s="30"/>
      <c r="RQJ269" s="30"/>
      <c r="RQK269" s="30"/>
      <c r="RQL269" s="30"/>
      <c r="RQM269" s="30"/>
      <c r="RQN269" s="30"/>
      <c r="RQO269" s="30"/>
      <c r="RQP269" s="30"/>
      <c r="RQQ269" s="30"/>
      <c r="RQR269" s="30"/>
      <c r="RQS269" s="30"/>
      <c r="RQT269" s="30"/>
      <c r="RQU269" s="30"/>
      <c r="RQV269" s="30"/>
      <c r="RQW269" s="30"/>
      <c r="RQX269" s="30"/>
      <c r="RQY269" s="30"/>
      <c r="RQZ269" s="30"/>
      <c r="RRA269" s="30"/>
      <c r="RRB269" s="30"/>
      <c r="RRC269" s="30"/>
      <c r="RRD269" s="30"/>
      <c r="RRE269" s="30"/>
      <c r="RRF269" s="30"/>
      <c r="RRG269" s="30"/>
      <c r="RRH269" s="30"/>
      <c r="RRI269" s="30"/>
      <c r="RRJ269" s="30"/>
      <c r="RRK269" s="30"/>
      <c r="RRL269" s="30"/>
      <c r="RRM269" s="30"/>
      <c r="RRN269" s="30"/>
      <c r="RRO269" s="30"/>
      <c r="RRP269" s="30"/>
      <c r="RRQ269" s="30"/>
      <c r="RRR269" s="30"/>
      <c r="RRS269" s="30"/>
      <c r="RRT269" s="30"/>
      <c r="RRU269" s="30"/>
      <c r="RRV269" s="30"/>
      <c r="RRW269" s="30"/>
      <c r="RRX269" s="30"/>
      <c r="RRY269" s="30"/>
      <c r="RRZ269" s="30"/>
      <c r="RSA269" s="30"/>
      <c r="RSB269" s="30"/>
      <c r="RSC269" s="30"/>
      <c r="RSD269" s="30"/>
      <c r="RSE269" s="30"/>
      <c r="RSF269" s="30"/>
      <c r="RSG269" s="30"/>
      <c r="RSH269" s="30"/>
      <c r="RSI269" s="30"/>
      <c r="RSJ269" s="30"/>
      <c r="RSK269" s="30"/>
      <c r="RSL269" s="30"/>
      <c r="RSM269" s="30"/>
      <c r="RSN269" s="30"/>
      <c r="RSO269" s="30"/>
      <c r="RSP269" s="30"/>
      <c r="RSQ269" s="30"/>
      <c r="RSR269" s="30"/>
      <c r="RSS269" s="30"/>
      <c r="RST269" s="30"/>
      <c r="RSU269" s="30"/>
      <c r="RSV269" s="30"/>
      <c r="RSW269" s="30"/>
      <c r="RSX269" s="30"/>
      <c r="RSY269" s="30"/>
      <c r="RSZ269" s="30"/>
      <c r="RTA269" s="30"/>
      <c r="RTB269" s="30"/>
      <c r="RTC269" s="30"/>
      <c r="RTD269" s="30"/>
      <c r="RTE269" s="30"/>
      <c r="RTF269" s="30"/>
      <c r="RTG269" s="30"/>
      <c r="RTH269" s="30"/>
      <c r="RTI269" s="30"/>
      <c r="RTJ269" s="30"/>
      <c r="RTK269" s="30"/>
      <c r="RTL269" s="30"/>
      <c r="RTM269" s="30"/>
      <c r="RTN269" s="30"/>
      <c r="RTO269" s="30"/>
      <c r="RTP269" s="30"/>
      <c r="RTQ269" s="30"/>
      <c r="RTR269" s="30"/>
      <c r="RTS269" s="30"/>
      <c r="RTT269" s="30"/>
      <c r="RTU269" s="30"/>
      <c r="RTV269" s="30"/>
      <c r="RTW269" s="30"/>
      <c r="RTX269" s="30"/>
      <c r="RTY269" s="30"/>
      <c r="RTZ269" s="30"/>
      <c r="RUA269" s="30"/>
      <c r="RUB269" s="30"/>
      <c r="RUC269" s="30"/>
      <c r="RUD269" s="30"/>
      <c r="RUE269" s="30"/>
      <c r="RUF269" s="30"/>
      <c r="RUG269" s="30"/>
      <c r="RUH269" s="30"/>
      <c r="RUI269" s="30"/>
      <c r="RUJ269" s="30"/>
      <c r="RUK269" s="30"/>
      <c r="RUL269" s="30"/>
      <c r="RUM269" s="30"/>
      <c r="RUN269" s="30"/>
      <c r="RUO269" s="30"/>
      <c r="RUP269" s="30"/>
      <c r="RUQ269" s="30"/>
      <c r="RUR269" s="30"/>
      <c r="RUS269" s="30"/>
      <c r="RUT269" s="30"/>
      <c r="RUU269" s="30"/>
      <c r="RUV269" s="30"/>
      <c r="RUW269" s="30"/>
      <c r="RUX269" s="30"/>
      <c r="RUY269" s="30"/>
      <c r="RUZ269" s="30"/>
      <c r="RVA269" s="30"/>
      <c r="RVB269" s="30"/>
      <c r="RVC269" s="30"/>
      <c r="RVD269" s="30"/>
      <c r="RVE269" s="30"/>
      <c r="RVF269" s="30"/>
      <c r="RVG269" s="30"/>
      <c r="RVH269" s="30"/>
      <c r="RVI269" s="30"/>
      <c r="RVJ269" s="30"/>
      <c r="RVK269" s="30"/>
      <c r="RVL269" s="30"/>
      <c r="RVM269" s="30"/>
      <c r="RVN269" s="30"/>
      <c r="RVO269" s="30"/>
      <c r="RVP269" s="30"/>
      <c r="RVQ269" s="30"/>
      <c r="RVR269" s="30"/>
      <c r="RVS269" s="30"/>
      <c r="RVT269" s="30"/>
      <c r="RVU269" s="30"/>
      <c r="RVV269" s="30"/>
      <c r="RVW269" s="30"/>
      <c r="RVX269" s="30"/>
      <c r="RVY269" s="30"/>
      <c r="RVZ269" s="30"/>
      <c r="RWA269" s="30"/>
      <c r="RWB269" s="30"/>
      <c r="RWC269" s="30"/>
      <c r="RWD269" s="30"/>
      <c r="RWE269" s="30"/>
      <c r="RWF269" s="30"/>
      <c r="RWG269" s="30"/>
      <c r="RWH269" s="30"/>
      <c r="RWI269" s="30"/>
      <c r="RWJ269" s="30"/>
      <c r="RWK269" s="30"/>
      <c r="RWL269" s="30"/>
      <c r="RWM269" s="30"/>
      <c r="RWN269" s="30"/>
      <c r="RWO269" s="30"/>
      <c r="RWP269" s="30"/>
      <c r="RWQ269" s="30"/>
      <c r="RWR269" s="30"/>
      <c r="RWS269" s="30"/>
      <c r="RWT269" s="30"/>
      <c r="RWU269" s="30"/>
      <c r="RWV269" s="30"/>
      <c r="RWW269" s="30"/>
      <c r="RWX269" s="30"/>
      <c r="RWY269" s="30"/>
      <c r="RWZ269" s="30"/>
      <c r="RXA269" s="30"/>
      <c r="RXB269" s="30"/>
      <c r="RXC269" s="30"/>
      <c r="RXD269" s="30"/>
      <c r="RXE269" s="30"/>
      <c r="RXF269" s="30"/>
      <c r="RXG269" s="30"/>
      <c r="RXH269" s="30"/>
      <c r="RXI269" s="30"/>
      <c r="RXJ269" s="30"/>
      <c r="RXK269" s="30"/>
      <c r="RXL269" s="30"/>
      <c r="RXM269" s="30"/>
      <c r="RXN269" s="30"/>
      <c r="RXO269" s="30"/>
      <c r="RXP269" s="30"/>
      <c r="RXQ269" s="30"/>
      <c r="RXR269" s="30"/>
      <c r="RXS269" s="30"/>
      <c r="RXT269" s="30"/>
      <c r="RXU269" s="30"/>
      <c r="RXV269" s="30"/>
      <c r="RXW269" s="30"/>
      <c r="RXX269" s="30"/>
      <c r="RXY269" s="30"/>
      <c r="RXZ269" s="30"/>
      <c r="RYA269" s="30"/>
      <c r="RYB269" s="30"/>
      <c r="RYC269" s="30"/>
      <c r="RYD269" s="30"/>
      <c r="RYE269" s="30"/>
      <c r="RYF269" s="30"/>
      <c r="RYG269" s="30"/>
      <c r="RYH269" s="30"/>
      <c r="RYI269" s="30"/>
      <c r="RYJ269" s="30"/>
      <c r="RYK269" s="30"/>
      <c r="RYL269" s="30"/>
      <c r="RYM269" s="30"/>
      <c r="RYN269" s="30"/>
      <c r="RYO269" s="30"/>
      <c r="RYP269" s="30"/>
      <c r="RYQ269" s="30"/>
      <c r="RYR269" s="30"/>
      <c r="RYS269" s="30"/>
      <c r="RYT269" s="30"/>
      <c r="RYU269" s="30"/>
      <c r="RYV269" s="30"/>
      <c r="RYW269" s="30"/>
      <c r="RYX269" s="30"/>
      <c r="RYY269" s="30"/>
      <c r="RYZ269" s="30"/>
      <c r="RZA269" s="30"/>
      <c r="RZB269" s="30"/>
      <c r="RZC269" s="30"/>
      <c r="RZD269" s="30"/>
      <c r="RZE269" s="30"/>
      <c r="RZF269" s="30"/>
      <c r="RZG269" s="30"/>
      <c r="RZH269" s="30"/>
      <c r="RZI269" s="30"/>
      <c r="RZJ269" s="30"/>
      <c r="RZK269" s="30"/>
      <c r="RZL269" s="30"/>
      <c r="RZM269" s="30"/>
      <c r="RZN269" s="30"/>
      <c r="RZO269" s="30"/>
      <c r="RZP269" s="30"/>
      <c r="RZQ269" s="30"/>
      <c r="RZR269" s="30"/>
      <c r="RZS269" s="30"/>
      <c r="RZT269" s="30"/>
      <c r="RZU269" s="30"/>
      <c r="RZV269" s="30"/>
      <c r="RZW269" s="30"/>
      <c r="RZX269" s="30"/>
      <c r="RZY269" s="30"/>
      <c r="RZZ269" s="30"/>
      <c r="SAA269" s="30"/>
      <c r="SAB269" s="30"/>
      <c r="SAC269" s="30"/>
      <c r="SAD269" s="30"/>
      <c r="SAE269" s="30"/>
      <c r="SAF269" s="30"/>
      <c r="SAG269" s="30"/>
      <c r="SAH269" s="30"/>
      <c r="SAI269" s="30"/>
      <c r="SAJ269" s="30"/>
      <c r="SAK269" s="30"/>
      <c r="SAL269" s="30"/>
      <c r="SAM269" s="30"/>
      <c r="SAN269" s="30"/>
      <c r="SAO269" s="30"/>
      <c r="SAP269" s="30"/>
      <c r="SAQ269" s="30"/>
      <c r="SAR269" s="30"/>
      <c r="SAS269" s="30"/>
      <c r="SAT269" s="30"/>
      <c r="SAU269" s="30"/>
      <c r="SAV269" s="30"/>
      <c r="SAW269" s="30"/>
      <c r="SAX269" s="30"/>
      <c r="SAY269" s="30"/>
      <c r="SAZ269" s="30"/>
      <c r="SBA269" s="30"/>
      <c r="SBB269" s="30"/>
      <c r="SBC269" s="30"/>
      <c r="SBD269" s="30"/>
      <c r="SBE269" s="30"/>
      <c r="SBF269" s="30"/>
      <c r="SBG269" s="30"/>
      <c r="SBH269" s="30"/>
      <c r="SBI269" s="30"/>
      <c r="SBJ269" s="30"/>
      <c r="SBK269" s="30"/>
      <c r="SBL269" s="30"/>
      <c r="SBM269" s="30"/>
      <c r="SBN269" s="30"/>
      <c r="SBO269" s="30"/>
      <c r="SBP269" s="30"/>
      <c r="SBQ269" s="30"/>
      <c r="SBR269" s="30"/>
      <c r="SBS269" s="30"/>
      <c r="SBT269" s="30"/>
      <c r="SBU269" s="30"/>
      <c r="SBV269" s="30"/>
      <c r="SBW269" s="30"/>
      <c r="SBX269" s="30"/>
      <c r="SBY269" s="30"/>
      <c r="SBZ269" s="30"/>
      <c r="SCA269" s="30"/>
      <c r="SCB269" s="30"/>
      <c r="SCC269" s="30"/>
      <c r="SCD269" s="30"/>
      <c r="SCE269" s="30"/>
      <c r="SCF269" s="30"/>
      <c r="SCG269" s="30"/>
      <c r="SCH269" s="30"/>
      <c r="SCI269" s="30"/>
      <c r="SCJ269" s="30"/>
      <c r="SCK269" s="30"/>
      <c r="SCL269" s="30"/>
      <c r="SCM269" s="30"/>
      <c r="SCN269" s="30"/>
      <c r="SCO269" s="30"/>
      <c r="SCP269" s="30"/>
      <c r="SCQ269" s="30"/>
      <c r="SCR269" s="30"/>
      <c r="SCS269" s="30"/>
      <c r="SCT269" s="30"/>
      <c r="SCU269" s="30"/>
      <c r="SCV269" s="30"/>
      <c r="SCW269" s="30"/>
      <c r="SCX269" s="30"/>
      <c r="SCY269" s="30"/>
      <c r="SCZ269" s="30"/>
      <c r="SDA269" s="30"/>
      <c r="SDB269" s="30"/>
      <c r="SDC269" s="30"/>
      <c r="SDD269" s="30"/>
      <c r="SDE269" s="30"/>
      <c r="SDF269" s="30"/>
      <c r="SDG269" s="30"/>
      <c r="SDH269" s="30"/>
      <c r="SDI269" s="30"/>
      <c r="SDJ269" s="30"/>
      <c r="SDK269" s="30"/>
      <c r="SDL269" s="30"/>
      <c r="SDM269" s="30"/>
      <c r="SDN269" s="30"/>
      <c r="SDO269" s="30"/>
      <c r="SDP269" s="30"/>
      <c r="SDQ269" s="30"/>
      <c r="SDR269" s="30"/>
      <c r="SDS269" s="30"/>
      <c r="SDT269" s="30"/>
      <c r="SDU269" s="30"/>
      <c r="SDV269" s="30"/>
      <c r="SDW269" s="30"/>
      <c r="SDX269" s="30"/>
      <c r="SDY269" s="30"/>
      <c r="SDZ269" s="30"/>
      <c r="SEA269" s="30"/>
      <c r="SEB269" s="30"/>
      <c r="SEC269" s="30"/>
      <c r="SED269" s="30"/>
      <c r="SEE269" s="30"/>
      <c r="SEF269" s="30"/>
      <c r="SEG269" s="30"/>
      <c r="SEH269" s="30"/>
      <c r="SEI269" s="30"/>
      <c r="SEJ269" s="30"/>
      <c r="SEK269" s="30"/>
      <c r="SEL269" s="30"/>
      <c r="SEM269" s="30"/>
      <c r="SEN269" s="30"/>
      <c r="SEO269" s="30"/>
      <c r="SEP269" s="30"/>
      <c r="SEQ269" s="30"/>
      <c r="SER269" s="30"/>
      <c r="SES269" s="30"/>
      <c r="SET269" s="30"/>
      <c r="SEU269" s="30"/>
      <c r="SEV269" s="30"/>
      <c r="SEW269" s="30"/>
      <c r="SEX269" s="30"/>
      <c r="SEY269" s="30"/>
      <c r="SEZ269" s="30"/>
      <c r="SFA269" s="30"/>
      <c r="SFB269" s="30"/>
      <c r="SFC269" s="30"/>
      <c r="SFD269" s="30"/>
      <c r="SFE269" s="30"/>
      <c r="SFF269" s="30"/>
      <c r="SFG269" s="30"/>
      <c r="SFH269" s="30"/>
      <c r="SFI269" s="30"/>
      <c r="SFJ269" s="30"/>
      <c r="SFK269" s="30"/>
      <c r="SFL269" s="30"/>
      <c r="SFM269" s="30"/>
      <c r="SFN269" s="30"/>
      <c r="SFO269" s="30"/>
      <c r="SFP269" s="30"/>
      <c r="SFQ269" s="30"/>
      <c r="SFR269" s="30"/>
      <c r="SFS269" s="30"/>
      <c r="SFT269" s="30"/>
      <c r="SFU269" s="30"/>
      <c r="SFV269" s="30"/>
      <c r="SFW269" s="30"/>
      <c r="SFX269" s="30"/>
      <c r="SFY269" s="30"/>
      <c r="SFZ269" s="30"/>
      <c r="SGA269" s="30"/>
      <c r="SGB269" s="30"/>
      <c r="SGC269" s="30"/>
      <c r="SGD269" s="30"/>
      <c r="SGE269" s="30"/>
      <c r="SGF269" s="30"/>
      <c r="SGG269" s="30"/>
      <c r="SGH269" s="30"/>
      <c r="SGI269" s="30"/>
      <c r="SGJ269" s="30"/>
      <c r="SGK269" s="30"/>
      <c r="SGL269" s="30"/>
      <c r="SGM269" s="30"/>
      <c r="SGN269" s="30"/>
      <c r="SGO269" s="30"/>
      <c r="SGP269" s="30"/>
      <c r="SGQ269" s="30"/>
      <c r="SGR269" s="30"/>
      <c r="SGS269" s="30"/>
      <c r="SGT269" s="30"/>
      <c r="SGU269" s="30"/>
      <c r="SGV269" s="30"/>
      <c r="SGW269" s="30"/>
      <c r="SGX269" s="30"/>
      <c r="SGY269" s="30"/>
      <c r="SGZ269" s="30"/>
      <c r="SHA269" s="30"/>
      <c r="SHB269" s="30"/>
      <c r="SHC269" s="30"/>
      <c r="SHD269" s="30"/>
      <c r="SHE269" s="30"/>
      <c r="SHF269" s="30"/>
      <c r="SHG269" s="30"/>
      <c r="SHH269" s="30"/>
      <c r="SHI269" s="30"/>
      <c r="SHJ269" s="30"/>
      <c r="SHK269" s="30"/>
      <c r="SHL269" s="30"/>
      <c r="SHM269" s="30"/>
      <c r="SHN269" s="30"/>
      <c r="SHO269" s="30"/>
      <c r="SHP269" s="30"/>
      <c r="SHQ269" s="30"/>
      <c r="SHR269" s="30"/>
      <c r="SHS269" s="30"/>
      <c r="SHT269" s="30"/>
      <c r="SHU269" s="30"/>
      <c r="SHV269" s="30"/>
      <c r="SHW269" s="30"/>
      <c r="SHX269" s="30"/>
      <c r="SHY269" s="30"/>
      <c r="SHZ269" s="30"/>
      <c r="SIA269" s="30"/>
      <c r="SIB269" s="30"/>
      <c r="SIC269" s="30"/>
      <c r="SID269" s="30"/>
      <c r="SIE269" s="30"/>
      <c r="SIF269" s="30"/>
      <c r="SIG269" s="30"/>
      <c r="SIH269" s="30"/>
      <c r="SII269" s="30"/>
      <c r="SIJ269" s="30"/>
      <c r="SIK269" s="30"/>
      <c r="SIL269" s="30"/>
      <c r="SIM269" s="30"/>
      <c r="SIN269" s="30"/>
      <c r="SIO269" s="30"/>
      <c r="SIP269" s="30"/>
      <c r="SIQ269" s="30"/>
      <c r="SIR269" s="30"/>
      <c r="SIS269" s="30"/>
      <c r="SIT269" s="30"/>
      <c r="SIU269" s="30"/>
      <c r="SIV269" s="30"/>
      <c r="SIW269" s="30"/>
      <c r="SIX269" s="30"/>
      <c r="SIY269" s="30"/>
      <c r="SIZ269" s="30"/>
      <c r="SJA269" s="30"/>
      <c r="SJB269" s="30"/>
      <c r="SJC269" s="30"/>
      <c r="SJD269" s="30"/>
      <c r="SJE269" s="30"/>
      <c r="SJF269" s="30"/>
      <c r="SJG269" s="30"/>
      <c r="SJH269" s="30"/>
      <c r="SJI269" s="30"/>
      <c r="SJJ269" s="30"/>
      <c r="SJK269" s="30"/>
      <c r="SJL269" s="30"/>
      <c r="SJM269" s="30"/>
      <c r="SJN269" s="30"/>
      <c r="SJO269" s="30"/>
      <c r="SJP269" s="30"/>
      <c r="SJQ269" s="30"/>
      <c r="SJR269" s="30"/>
      <c r="SJS269" s="30"/>
      <c r="SJT269" s="30"/>
      <c r="SJU269" s="30"/>
      <c r="SJV269" s="30"/>
      <c r="SJW269" s="30"/>
      <c r="SJX269" s="30"/>
      <c r="SJY269" s="30"/>
      <c r="SJZ269" s="30"/>
      <c r="SKA269" s="30"/>
      <c r="SKB269" s="30"/>
      <c r="SKC269" s="30"/>
      <c r="SKD269" s="30"/>
      <c r="SKE269" s="30"/>
      <c r="SKF269" s="30"/>
      <c r="SKG269" s="30"/>
      <c r="SKH269" s="30"/>
      <c r="SKI269" s="30"/>
      <c r="SKJ269" s="30"/>
      <c r="SKK269" s="30"/>
      <c r="SKL269" s="30"/>
      <c r="SKM269" s="30"/>
      <c r="SKN269" s="30"/>
      <c r="SKO269" s="30"/>
      <c r="SKP269" s="30"/>
      <c r="SKQ269" s="30"/>
      <c r="SKR269" s="30"/>
      <c r="SKS269" s="30"/>
      <c r="SKT269" s="30"/>
      <c r="SKU269" s="30"/>
      <c r="SKV269" s="30"/>
      <c r="SKW269" s="30"/>
      <c r="SKX269" s="30"/>
      <c r="SKY269" s="30"/>
      <c r="SKZ269" s="30"/>
      <c r="SLA269" s="30"/>
      <c r="SLB269" s="30"/>
      <c r="SLC269" s="30"/>
      <c r="SLD269" s="30"/>
      <c r="SLE269" s="30"/>
      <c r="SLF269" s="30"/>
      <c r="SLG269" s="30"/>
      <c r="SLH269" s="30"/>
      <c r="SLI269" s="30"/>
      <c r="SLJ269" s="30"/>
      <c r="SLK269" s="30"/>
      <c r="SLL269" s="30"/>
      <c r="SLM269" s="30"/>
      <c r="SLN269" s="30"/>
      <c r="SLO269" s="30"/>
      <c r="SLP269" s="30"/>
      <c r="SLQ269" s="30"/>
      <c r="SLR269" s="30"/>
      <c r="SLS269" s="30"/>
      <c r="SLT269" s="30"/>
      <c r="SLU269" s="30"/>
      <c r="SLV269" s="30"/>
      <c r="SLW269" s="30"/>
      <c r="SLX269" s="30"/>
      <c r="SLY269" s="30"/>
      <c r="SLZ269" s="30"/>
      <c r="SMA269" s="30"/>
      <c r="SMB269" s="30"/>
      <c r="SMC269" s="30"/>
      <c r="SMD269" s="30"/>
      <c r="SME269" s="30"/>
      <c r="SMF269" s="30"/>
      <c r="SMG269" s="30"/>
      <c r="SMH269" s="30"/>
      <c r="SMI269" s="30"/>
      <c r="SMJ269" s="30"/>
      <c r="SMK269" s="30"/>
      <c r="SML269" s="30"/>
      <c r="SMM269" s="30"/>
      <c r="SMN269" s="30"/>
      <c r="SMO269" s="30"/>
      <c r="SMP269" s="30"/>
      <c r="SMQ269" s="30"/>
      <c r="SMR269" s="30"/>
      <c r="SMS269" s="30"/>
      <c r="SMT269" s="30"/>
      <c r="SMU269" s="30"/>
      <c r="SMV269" s="30"/>
      <c r="SMW269" s="30"/>
      <c r="SMX269" s="30"/>
      <c r="SMY269" s="30"/>
      <c r="SMZ269" s="30"/>
      <c r="SNA269" s="30"/>
      <c r="SNB269" s="30"/>
      <c r="SNC269" s="30"/>
      <c r="SND269" s="30"/>
      <c r="SNE269" s="30"/>
      <c r="SNF269" s="30"/>
      <c r="SNG269" s="30"/>
      <c r="SNH269" s="30"/>
      <c r="SNI269" s="30"/>
      <c r="SNJ269" s="30"/>
      <c r="SNK269" s="30"/>
      <c r="SNL269" s="30"/>
      <c r="SNM269" s="30"/>
      <c r="SNN269" s="30"/>
      <c r="SNO269" s="30"/>
      <c r="SNP269" s="30"/>
      <c r="SNQ269" s="30"/>
      <c r="SNR269" s="30"/>
      <c r="SNS269" s="30"/>
      <c r="SNT269" s="30"/>
      <c r="SNU269" s="30"/>
      <c r="SNV269" s="30"/>
      <c r="SNW269" s="30"/>
      <c r="SNX269" s="30"/>
      <c r="SNY269" s="30"/>
      <c r="SNZ269" s="30"/>
      <c r="SOA269" s="30"/>
      <c r="SOB269" s="30"/>
      <c r="SOC269" s="30"/>
      <c r="SOD269" s="30"/>
      <c r="SOE269" s="30"/>
      <c r="SOF269" s="30"/>
      <c r="SOG269" s="30"/>
      <c r="SOH269" s="30"/>
      <c r="SOI269" s="30"/>
      <c r="SOJ269" s="30"/>
      <c r="SOK269" s="30"/>
      <c r="SOL269" s="30"/>
      <c r="SOM269" s="30"/>
      <c r="SON269" s="30"/>
      <c r="SOO269" s="30"/>
      <c r="SOP269" s="30"/>
      <c r="SOQ269" s="30"/>
      <c r="SOR269" s="30"/>
      <c r="SOS269" s="30"/>
      <c r="SOT269" s="30"/>
      <c r="SOU269" s="30"/>
      <c r="SOV269" s="30"/>
      <c r="SOW269" s="30"/>
      <c r="SOX269" s="30"/>
      <c r="SOY269" s="30"/>
      <c r="SOZ269" s="30"/>
      <c r="SPA269" s="30"/>
      <c r="SPB269" s="30"/>
      <c r="SPC269" s="30"/>
      <c r="SPD269" s="30"/>
      <c r="SPE269" s="30"/>
      <c r="SPF269" s="30"/>
      <c r="SPG269" s="30"/>
      <c r="SPH269" s="30"/>
      <c r="SPI269" s="30"/>
      <c r="SPJ269" s="30"/>
      <c r="SPK269" s="30"/>
      <c r="SPL269" s="30"/>
      <c r="SPM269" s="30"/>
      <c r="SPN269" s="30"/>
      <c r="SPO269" s="30"/>
      <c r="SPP269" s="30"/>
      <c r="SPQ269" s="30"/>
      <c r="SPR269" s="30"/>
      <c r="SPS269" s="30"/>
      <c r="SPT269" s="30"/>
      <c r="SPU269" s="30"/>
      <c r="SPV269" s="30"/>
      <c r="SPW269" s="30"/>
      <c r="SPX269" s="30"/>
      <c r="SPY269" s="30"/>
      <c r="SPZ269" s="30"/>
      <c r="SQA269" s="30"/>
      <c r="SQB269" s="30"/>
      <c r="SQC269" s="30"/>
      <c r="SQD269" s="30"/>
      <c r="SQE269" s="30"/>
      <c r="SQF269" s="30"/>
      <c r="SQG269" s="30"/>
      <c r="SQH269" s="30"/>
      <c r="SQI269" s="30"/>
      <c r="SQJ269" s="30"/>
      <c r="SQK269" s="30"/>
      <c r="SQL269" s="30"/>
      <c r="SQM269" s="30"/>
      <c r="SQN269" s="30"/>
      <c r="SQO269" s="30"/>
      <c r="SQP269" s="30"/>
      <c r="SQQ269" s="30"/>
      <c r="SQR269" s="30"/>
      <c r="SQS269" s="30"/>
      <c r="SQT269" s="30"/>
      <c r="SQU269" s="30"/>
      <c r="SQV269" s="30"/>
      <c r="SQW269" s="30"/>
      <c r="SQX269" s="30"/>
      <c r="SQY269" s="30"/>
      <c r="SQZ269" s="30"/>
      <c r="SRA269" s="30"/>
      <c r="SRB269" s="30"/>
      <c r="SRC269" s="30"/>
      <c r="SRD269" s="30"/>
      <c r="SRE269" s="30"/>
      <c r="SRF269" s="30"/>
      <c r="SRG269" s="30"/>
      <c r="SRH269" s="30"/>
      <c r="SRI269" s="30"/>
      <c r="SRJ269" s="30"/>
      <c r="SRK269" s="30"/>
      <c r="SRL269" s="30"/>
      <c r="SRM269" s="30"/>
      <c r="SRN269" s="30"/>
      <c r="SRO269" s="30"/>
      <c r="SRP269" s="30"/>
      <c r="SRQ269" s="30"/>
      <c r="SRR269" s="30"/>
      <c r="SRS269" s="30"/>
      <c r="SRT269" s="30"/>
      <c r="SRU269" s="30"/>
      <c r="SRV269" s="30"/>
      <c r="SRW269" s="30"/>
      <c r="SRX269" s="30"/>
      <c r="SRY269" s="30"/>
      <c r="SRZ269" s="30"/>
      <c r="SSA269" s="30"/>
      <c r="SSB269" s="30"/>
      <c r="SSC269" s="30"/>
      <c r="SSD269" s="30"/>
      <c r="SSE269" s="30"/>
      <c r="SSF269" s="30"/>
      <c r="SSG269" s="30"/>
      <c r="SSH269" s="30"/>
      <c r="SSI269" s="30"/>
      <c r="SSJ269" s="30"/>
      <c r="SSK269" s="30"/>
      <c r="SSL269" s="30"/>
      <c r="SSM269" s="30"/>
      <c r="SSN269" s="30"/>
      <c r="SSO269" s="30"/>
      <c r="SSP269" s="30"/>
      <c r="SSQ269" s="30"/>
      <c r="SSR269" s="30"/>
      <c r="SSS269" s="30"/>
      <c r="SST269" s="30"/>
      <c r="SSU269" s="30"/>
      <c r="SSV269" s="30"/>
      <c r="SSW269" s="30"/>
      <c r="SSX269" s="30"/>
      <c r="SSY269" s="30"/>
      <c r="SSZ269" s="30"/>
      <c r="STA269" s="30"/>
      <c r="STB269" s="30"/>
      <c r="STC269" s="30"/>
      <c r="STD269" s="30"/>
      <c r="STE269" s="30"/>
      <c r="STF269" s="30"/>
      <c r="STG269" s="30"/>
      <c r="STH269" s="30"/>
      <c r="STI269" s="30"/>
      <c r="STJ269" s="30"/>
      <c r="STK269" s="30"/>
      <c r="STL269" s="30"/>
      <c r="STM269" s="30"/>
      <c r="STN269" s="30"/>
      <c r="STO269" s="30"/>
      <c r="STP269" s="30"/>
      <c r="STQ269" s="30"/>
      <c r="STR269" s="30"/>
      <c r="STS269" s="30"/>
      <c r="STT269" s="30"/>
      <c r="STU269" s="30"/>
      <c r="STV269" s="30"/>
      <c r="STW269" s="30"/>
      <c r="STX269" s="30"/>
      <c r="STY269" s="30"/>
      <c r="STZ269" s="30"/>
      <c r="SUA269" s="30"/>
      <c r="SUB269" s="30"/>
      <c r="SUC269" s="30"/>
      <c r="SUD269" s="30"/>
      <c r="SUE269" s="30"/>
      <c r="SUF269" s="30"/>
      <c r="SUG269" s="30"/>
      <c r="SUH269" s="30"/>
      <c r="SUI269" s="30"/>
      <c r="SUJ269" s="30"/>
      <c r="SUK269" s="30"/>
      <c r="SUL269" s="30"/>
      <c r="SUM269" s="30"/>
      <c r="SUN269" s="30"/>
      <c r="SUO269" s="30"/>
      <c r="SUP269" s="30"/>
      <c r="SUQ269" s="30"/>
      <c r="SUR269" s="30"/>
      <c r="SUS269" s="30"/>
      <c r="SUT269" s="30"/>
      <c r="SUU269" s="30"/>
      <c r="SUV269" s="30"/>
      <c r="SUW269" s="30"/>
      <c r="SUX269" s="30"/>
      <c r="SUY269" s="30"/>
      <c r="SUZ269" s="30"/>
      <c r="SVA269" s="30"/>
      <c r="SVB269" s="30"/>
      <c r="SVC269" s="30"/>
      <c r="SVD269" s="30"/>
      <c r="SVE269" s="30"/>
      <c r="SVF269" s="30"/>
      <c r="SVG269" s="30"/>
      <c r="SVH269" s="30"/>
      <c r="SVI269" s="30"/>
      <c r="SVJ269" s="30"/>
      <c r="SVK269" s="30"/>
      <c r="SVL269" s="30"/>
      <c r="SVM269" s="30"/>
      <c r="SVN269" s="30"/>
      <c r="SVO269" s="30"/>
      <c r="SVP269" s="30"/>
      <c r="SVQ269" s="30"/>
      <c r="SVR269" s="30"/>
      <c r="SVS269" s="30"/>
      <c r="SVT269" s="30"/>
      <c r="SVU269" s="30"/>
      <c r="SVV269" s="30"/>
      <c r="SVW269" s="30"/>
      <c r="SVX269" s="30"/>
      <c r="SVY269" s="30"/>
      <c r="SVZ269" s="30"/>
      <c r="SWA269" s="30"/>
      <c r="SWB269" s="30"/>
      <c r="SWC269" s="30"/>
      <c r="SWD269" s="30"/>
      <c r="SWE269" s="30"/>
      <c r="SWF269" s="30"/>
      <c r="SWG269" s="30"/>
      <c r="SWH269" s="30"/>
      <c r="SWI269" s="30"/>
      <c r="SWJ269" s="30"/>
      <c r="SWK269" s="30"/>
      <c r="SWL269" s="30"/>
      <c r="SWM269" s="30"/>
      <c r="SWN269" s="30"/>
      <c r="SWO269" s="30"/>
      <c r="SWP269" s="30"/>
      <c r="SWQ269" s="30"/>
      <c r="SWR269" s="30"/>
      <c r="SWS269" s="30"/>
      <c r="SWT269" s="30"/>
      <c r="SWU269" s="30"/>
      <c r="SWV269" s="30"/>
      <c r="SWW269" s="30"/>
      <c r="SWX269" s="30"/>
      <c r="SWY269" s="30"/>
      <c r="SWZ269" s="30"/>
      <c r="SXA269" s="30"/>
      <c r="SXB269" s="30"/>
      <c r="SXC269" s="30"/>
      <c r="SXD269" s="30"/>
      <c r="SXE269" s="30"/>
      <c r="SXF269" s="30"/>
      <c r="SXG269" s="30"/>
      <c r="SXH269" s="30"/>
      <c r="SXI269" s="30"/>
      <c r="SXJ269" s="30"/>
      <c r="SXK269" s="30"/>
      <c r="SXL269" s="30"/>
      <c r="SXM269" s="30"/>
      <c r="SXN269" s="30"/>
      <c r="SXO269" s="30"/>
      <c r="SXP269" s="30"/>
      <c r="SXQ269" s="30"/>
      <c r="SXR269" s="30"/>
      <c r="SXS269" s="30"/>
      <c r="SXT269" s="30"/>
      <c r="SXU269" s="30"/>
      <c r="SXV269" s="30"/>
      <c r="SXW269" s="30"/>
      <c r="SXX269" s="30"/>
      <c r="SXY269" s="30"/>
      <c r="SXZ269" s="30"/>
      <c r="SYA269" s="30"/>
      <c r="SYB269" s="30"/>
      <c r="SYC269" s="30"/>
      <c r="SYD269" s="30"/>
      <c r="SYE269" s="30"/>
      <c r="SYF269" s="30"/>
      <c r="SYG269" s="30"/>
      <c r="SYH269" s="30"/>
      <c r="SYI269" s="30"/>
      <c r="SYJ269" s="30"/>
      <c r="SYK269" s="30"/>
      <c r="SYL269" s="30"/>
      <c r="SYM269" s="30"/>
      <c r="SYN269" s="30"/>
      <c r="SYO269" s="30"/>
      <c r="SYP269" s="30"/>
      <c r="SYQ269" s="30"/>
      <c r="SYR269" s="30"/>
      <c r="SYS269" s="30"/>
      <c r="SYT269" s="30"/>
      <c r="SYU269" s="30"/>
      <c r="SYV269" s="30"/>
      <c r="SYW269" s="30"/>
      <c r="SYX269" s="30"/>
      <c r="SYY269" s="30"/>
      <c r="SYZ269" s="30"/>
      <c r="SZA269" s="30"/>
      <c r="SZB269" s="30"/>
      <c r="SZC269" s="30"/>
      <c r="SZD269" s="30"/>
      <c r="SZE269" s="30"/>
      <c r="SZF269" s="30"/>
      <c r="SZG269" s="30"/>
      <c r="SZH269" s="30"/>
      <c r="SZI269" s="30"/>
      <c r="SZJ269" s="30"/>
      <c r="SZK269" s="30"/>
      <c r="SZL269" s="30"/>
      <c r="SZM269" s="30"/>
      <c r="SZN269" s="30"/>
      <c r="SZO269" s="30"/>
      <c r="SZP269" s="30"/>
      <c r="SZQ269" s="30"/>
      <c r="SZR269" s="30"/>
      <c r="SZS269" s="30"/>
      <c r="SZT269" s="30"/>
      <c r="SZU269" s="30"/>
      <c r="SZV269" s="30"/>
      <c r="SZW269" s="30"/>
      <c r="SZX269" s="30"/>
      <c r="SZY269" s="30"/>
      <c r="SZZ269" s="30"/>
      <c r="TAA269" s="30"/>
      <c r="TAB269" s="30"/>
      <c r="TAC269" s="30"/>
      <c r="TAD269" s="30"/>
      <c r="TAE269" s="30"/>
      <c r="TAF269" s="30"/>
      <c r="TAG269" s="30"/>
      <c r="TAH269" s="30"/>
      <c r="TAI269" s="30"/>
      <c r="TAJ269" s="30"/>
      <c r="TAK269" s="30"/>
      <c r="TAL269" s="30"/>
      <c r="TAM269" s="30"/>
      <c r="TAN269" s="30"/>
      <c r="TAO269" s="30"/>
      <c r="TAP269" s="30"/>
      <c r="TAQ269" s="30"/>
      <c r="TAR269" s="30"/>
      <c r="TAS269" s="30"/>
      <c r="TAT269" s="30"/>
      <c r="TAU269" s="30"/>
      <c r="TAV269" s="30"/>
      <c r="TAW269" s="30"/>
      <c r="TAX269" s="30"/>
      <c r="TAY269" s="30"/>
      <c r="TAZ269" s="30"/>
      <c r="TBA269" s="30"/>
      <c r="TBB269" s="30"/>
      <c r="TBC269" s="30"/>
      <c r="TBD269" s="30"/>
      <c r="TBE269" s="30"/>
      <c r="TBF269" s="30"/>
      <c r="TBG269" s="30"/>
      <c r="TBH269" s="30"/>
      <c r="TBI269" s="30"/>
      <c r="TBJ269" s="30"/>
      <c r="TBK269" s="30"/>
      <c r="TBL269" s="30"/>
      <c r="TBM269" s="30"/>
      <c r="TBN269" s="30"/>
      <c r="TBO269" s="30"/>
      <c r="TBP269" s="30"/>
      <c r="TBQ269" s="30"/>
      <c r="TBR269" s="30"/>
      <c r="TBS269" s="30"/>
      <c r="TBT269" s="30"/>
      <c r="TBU269" s="30"/>
      <c r="TBV269" s="30"/>
      <c r="TBW269" s="30"/>
      <c r="TBX269" s="30"/>
      <c r="TBY269" s="30"/>
      <c r="TBZ269" s="30"/>
      <c r="TCA269" s="30"/>
      <c r="TCB269" s="30"/>
      <c r="TCC269" s="30"/>
      <c r="TCD269" s="30"/>
      <c r="TCE269" s="30"/>
      <c r="TCF269" s="30"/>
      <c r="TCG269" s="30"/>
      <c r="TCH269" s="30"/>
      <c r="TCI269" s="30"/>
      <c r="TCJ269" s="30"/>
      <c r="TCK269" s="30"/>
      <c r="TCL269" s="30"/>
      <c r="TCM269" s="30"/>
      <c r="TCN269" s="30"/>
      <c r="TCO269" s="30"/>
      <c r="TCP269" s="30"/>
      <c r="TCQ269" s="30"/>
      <c r="TCR269" s="30"/>
      <c r="TCS269" s="30"/>
      <c r="TCT269" s="30"/>
      <c r="TCU269" s="30"/>
      <c r="TCV269" s="30"/>
      <c r="TCW269" s="30"/>
      <c r="TCX269" s="30"/>
      <c r="TCY269" s="30"/>
      <c r="TCZ269" s="30"/>
      <c r="TDA269" s="30"/>
      <c r="TDB269" s="30"/>
      <c r="TDC269" s="30"/>
      <c r="TDD269" s="30"/>
      <c r="TDE269" s="30"/>
      <c r="TDF269" s="30"/>
      <c r="TDG269" s="30"/>
      <c r="TDH269" s="30"/>
      <c r="TDI269" s="30"/>
      <c r="TDJ269" s="30"/>
      <c r="TDK269" s="30"/>
      <c r="TDL269" s="30"/>
      <c r="TDM269" s="30"/>
      <c r="TDN269" s="30"/>
      <c r="TDO269" s="30"/>
      <c r="TDP269" s="30"/>
      <c r="TDQ269" s="30"/>
      <c r="TDR269" s="30"/>
      <c r="TDS269" s="30"/>
      <c r="TDT269" s="30"/>
      <c r="TDU269" s="30"/>
      <c r="TDV269" s="30"/>
      <c r="TDW269" s="30"/>
      <c r="TDX269" s="30"/>
      <c r="TDY269" s="30"/>
      <c r="TDZ269" s="30"/>
      <c r="TEA269" s="30"/>
      <c r="TEB269" s="30"/>
      <c r="TEC269" s="30"/>
      <c r="TED269" s="30"/>
      <c r="TEE269" s="30"/>
      <c r="TEF269" s="30"/>
      <c r="TEG269" s="30"/>
      <c r="TEH269" s="30"/>
      <c r="TEI269" s="30"/>
      <c r="TEJ269" s="30"/>
      <c r="TEK269" s="30"/>
      <c r="TEL269" s="30"/>
      <c r="TEM269" s="30"/>
      <c r="TEN269" s="30"/>
      <c r="TEO269" s="30"/>
      <c r="TEP269" s="30"/>
      <c r="TEQ269" s="30"/>
      <c r="TER269" s="30"/>
      <c r="TES269" s="30"/>
      <c r="TET269" s="30"/>
      <c r="TEU269" s="30"/>
      <c r="TEV269" s="30"/>
      <c r="TEW269" s="30"/>
      <c r="TEX269" s="30"/>
      <c r="TEY269" s="30"/>
      <c r="TEZ269" s="30"/>
      <c r="TFA269" s="30"/>
      <c r="TFB269" s="30"/>
      <c r="TFC269" s="30"/>
      <c r="TFD269" s="30"/>
      <c r="TFE269" s="30"/>
      <c r="TFF269" s="30"/>
      <c r="TFG269" s="30"/>
      <c r="TFH269" s="30"/>
      <c r="TFI269" s="30"/>
      <c r="TFJ269" s="30"/>
      <c r="TFK269" s="30"/>
      <c r="TFL269" s="30"/>
      <c r="TFM269" s="30"/>
      <c r="TFN269" s="30"/>
      <c r="TFO269" s="30"/>
      <c r="TFP269" s="30"/>
      <c r="TFQ269" s="30"/>
      <c r="TFR269" s="30"/>
      <c r="TFS269" s="30"/>
      <c r="TFT269" s="30"/>
      <c r="TFU269" s="30"/>
      <c r="TFV269" s="30"/>
      <c r="TFW269" s="30"/>
      <c r="TFX269" s="30"/>
      <c r="TFY269" s="30"/>
      <c r="TFZ269" s="30"/>
      <c r="TGA269" s="30"/>
      <c r="TGB269" s="30"/>
      <c r="TGC269" s="30"/>
      <c r="TGD269" s="30"/>
      <c r="TGE269" s="30"/>
      <c r="TGF269" s="30"/>
      <c r="TGG269" s="30"/>
      <c r="TGH269" s="30"/>
      <c r="TGI269" s="30"/>
      <c r="TGJ269" s="30"/>
      <c r="TGK269" s="30"/>
      <c r="TGL269" s="30"/>
      <c r="TGM269" s="30"/>
      <c r="TGN269" s="30"/>
      <c r="TGO269" s="30"/>
      <c r="TGP269" s="30"/>
      <c r="TGQ269" s="30"/>
      <c r="TGR269" s="30"/>
      <c r="TGS269" s="30"/>
      <c r="TGT269" s="30"/>
      <c r="TGU269" s="30"/>
      <c r="TGV269" s="30"/>
      <c r="TGW269" s="30"/>
      <c r="TGX269" s="30"/>
      <c r="TGY269" s="30"/>
      <c r="TGZ269" s="30"/>
      <c r="THA269" s="30"/>
      <c r="THB269" s="30"/>
      <c r="THC269" s="30"/>
      <c r="THD269" s="30"/>
      <c r="THE269" s="30"/>
      <c r="THF269" s="30"/>
      <c r="THG269" s="30"/>
      <c r="THH269" s="30"/>
      <c r="THI269" s="30"/>
      <c r="THJ269" s="30"/>
      <c r="THK269" s="30"/>
      <c r="THL269" s="30"/>
      <c r="THM269" s="30"/>
      <c r="THN269" s="30"/>
      <c r="THO269" s="30"/>
      <c r="THP269" s="30"/>
      <c r="THQ269" s="30"/>
      <c r="THR269" s="30"/>
      <c r="THS269" s="30"/>
      <c r="THT269" s="30"/>
      <c r="THU269" s="30"/>
      <c r="THV269" s="30"/>
      <c r="THW269" s="30"/>
      <c r="THX269" s="30"/>
      <c r="THY269" s="30"/>
      <c r="THZ269" s="30"/>
      <c r="TIA269" s="30"/>
      <c r="TIB269" s="30"/>
      <c r="TIC269" s="30"/>
      <c r="TID269" s="30"/>
      <c r="TIE269" s="30"/>
      <c r="TIF269" s="30"/>
      <c r="TIG269" s="30"/>
      <c r="TIH269" s="30"/>
      <c r="TII269" s="30"/>
      <c r="TIJ269" s="30"/>
      <c r="TIK269" s="30"/>
      <c r="TIL269" s="30"/>
      <c r="TIM269" s="30"/>
      <c r="TIN269" s="30"/>
      <c r="TIO269" s="30"/>
      <c r="TIP269" s="30"/>
      <c r="TIQ269" s="30"/>
      <c r="TIR269" s="30"/>
      <c r="TIS269" s="30"/>
      <c r="TIT269" s="30"/>
      <c r="TIU269" s="30"/>
      <c r="TIV269" s="30"/>
      <c r="TIW269" s="30"/>
      <c r="TIX269" s="30"/>
      <c r="TIY269" s="30"/>
      <c r="TIZ269" s="30"/>
      <c r="TJA269" s="30"/>
      <c r="TJB269" s="30"/>
      <c r="TJC269" s="30"/>
      <c r="TJD269" s="30"/>
      <c r="TJE269" s="30"/>
      <c r="TJF269" s="30"/>
      <c r="TJG269" s="30"/>
      <c r="TJH269" s="30"/>
      <c r="TJI269" s="30"/>
      <c r="TJJ269" s="30"/>
      <c r="TJK269" s="30"/>
      <c r="TJL269" s="30"/>
      <c r="TJM269" s="30"/>
      <c r="TJN269" s="30"/>
      <c r="TJO269" s="30"/>
      <c r="TJP269" s="30"/>
      <c r="TJQ269" s="30"/>
      <c r="TJR269" s="30"/>
      <c r="TJS269" s="30"/>
      <c r="TJT269" s="30"/>
      <c r="TJU269" s="30"/>
      <c r="TJV269" s="30"/>
      <c r="TJW269" s="30"/>
      <c r="TJX269" s="30"/>
      <c r="TJY269" s="30"/>
      <c r="TJZ269" s="30"/>
      <c r="TKA269" s="30"/>
      <c r="TKB269" s="30"/>
      <c r="TKC269" s="30"/>
      <c r="TKD269" s="30"/>
      <c r="TKE269" s="30"/>
      <c r="TKF269" s="30"/>
      <c r="TKG269" s="30"/>
      <c r="TKH269" s="30"/>
      <c r="TKI269" s="30"/>
      <c r="TKJ269" s="30"/>
      <c r="TKK269" s="30"/>
      <c r="TKL269" s="30"/>
      <c r="TKM269" s="30"/>
      <c r="TKN269" s="30"/>
      <c r="TKO269" s="30"/>
      <c r="TKP269" s="30"/>
      <c r="TKQ269" s="30"/>
      <c r="TKR269" s="30"/>
      <c r="TKS269" s="30"/>
      <c r="TKT269" s="30"/>
      <c r="TKU269" s="30"/>
      <c r="TKV269" s="30"/>
      <c r="TKW269" s="30"/>
      <c r="TKX269" s="30"/>
      <c r="TKY269" s="30"/>
      <c r="TKZ269" s="30"/>
      <c r="TLA269" s="30"/>
      <c r="TLB269" s="30"/>
      <c r="TLC269" s="30"/>
      <c r="TLD269" s="30"/>
      <c r="TLE269" s="30"/>
      <c r="TLF269" s="30"/>
      <c r="TLG269" s="30"/>
      <c r="TLH269" s="30"/>
      <c r="TLI269" s="30"/>
      <c r="TLJ269" s="30"/>
      <c r="TLK269" s="30"/>
      <c r="TLL269" s="30"/>
      <c r="TLM269" s="30"/>
      <c r="TLN269" s="30"/>
      <c r="TLO269" s="30"/>
      <c r="TLP269" s="30"/>
      <c r="TLQ269" s="30"/>
      <c r="TLR269" s="30"/>
      <c r="TLS269" s="30"/>
      <c r="TLT269" s="30"/>
      <c r="TLU269" s="30"/>
      <c r="TLV269" s="30"/>
      <c r="TLW269" s="30"/>
      <c r="TLX269" s="30"/>
      <c r="TLY269" s="30"/>
      <c r="TLZ269" s="30"/>
      <c r="TMA269" s="30"/>
      <c r="TMB269" s="30"/>
      <c r="TMC269" s="30"/>
      <c r="TMD269" s="30"/>
      <c r="TME269" s="30"/>
      <c r="TMF269" s="30"/>
      <c r="TMG269" s="30"/>
      <c r="TMH269" s="30"/>
      <c r="TMI269" s="30"/>
      <c r="TMJ269" s="30"/>
      <c r="TMK269" s="30"/>
      <c r="TML269" s="30"/>
      <c r="TMM269" s="30"/>
      <c r="TMN269" s="30"/>
      <c r="TMO269" s="30"/>
      <c r="TMP269" s="30"/>
      <c r="TMQ269" s="30"/>
      <c r="TMR269" s="30"/>
      <c r="TMS269" s="30"/>
      <c r="TMT269" s="30"/>
      <c r="TMU269" s="30"/>
      <c r="TMV269" s="30"/>
      <c r="TMW269" s="30"/>
      <c r="TMX269" s="30"/>
      <c r="TMY269" s="30"/>
      <c r="TMZ269" s="30"/>
      <c r="TNA269" s="30"/>
      <c r="TNB269" s="30"/>
      <c r="TNC269" s="30"/>
      <c r="TND269" s="30"/>
      <c r="TNE269" s="30"/>
      <c r="TNF269" s="30"/>
      <c r="TNG269" s="30"/>
      <c r="TNH269" s="30"/>
      <c r="TNI269" s="30"/>
      <c r="TNJ269" s="30"/>
      <c r="TNK269" s="30"/>
      <c r="TNL269" s="30"/>
      <c r="TNM269" s="30"/>
      <c r="TNN269" s="30"/>
      <c r="TNO269" s="30"/>
      <c r="TNP269" s="30"/>
      <c r="TNQ269" s="30"/>
      <c r="TNR269" s="30"/>
      <c r="TNS269" s="30"/>
      <c r="TNT269" s="30"/>
      <c r="TNU269" s="30"/>
      <c r="TNV269" s="30"/>
      <c r="TNW269" s="30"/>
      <c r="TNX269" s="30"/>
      <c r="TNY269" s="30"/>
      <c r="TNZ269" s="30"/>
      <c r="TOA269" s="30"/>
      <c r="TOB269" s="30"/>
      <c r="TOC269" s="30"/>
      <c r="TOD269" s="30"/>
      <c r="TOE269" s="30"/>
      <c r="TOF269" s="30"/>
      <c r="TOG269" s="30"/>
      <c r="TOH269" s="30"/>
      <c r="TOI269" s="30"/>
      <c r="TOJ269" s="30"/>
      <c r="TOK269" s="30"/>
      <c r="TOL269" s="30"/>
      <c r="TOM269" s="30"/>
      <c r="TON269" s="30"/>
      <c r="TOO269" s="30"/>
      <c r="TOP269" s="30"/>
      <c r="TOQ269" s="30"/>
      <c r="TOR269" s="30"/>
      <c r="TOS269" s="30"/>
      <c r="TOT269" s="30"/>
      <c r="TOU269" s="30"/>
      <c r="TOV269" s="30"/>
      <c r="TOW269" s="30"/>
      <c r="TOX269" s="30"/>
      <c r="TOY269" s="30"/>
      <c r="TOZ269" s="30"/>
      <c r="TPA269" s="30"/>
      <c r="TPB269" s="30"/>
      <c r="TPC269" s="30"/>
      <c r="TPD269" s="30"/>
      <c r="TPE269" s="30"/>
      <c r="TPF269" s="30"/>
      <c r="TPG269" s="30"/>
      <c r="TPH269" s="30"/>
      <c r="TPI269" s="30"/>
      <c r="TPJ269" s="30"/>
      <c r="TPK269" s="30"/>
      <c r="TPL269" s="30"/>
      <c r="TPM269" s="30"/>
      <c r="TPN269" s="30"/>
      <c r="TPO269" s="30"/>
      <c r="TPP269" s="30"/>
      <c r="TPQ269" s="30"/>
      <c r="TPR269" s="30"/>
      <c r="TPS269" s="30"/>
      <c r="TPT269" s="30"/>
      <c r="TPU269" s="30"/>
      <c r="TPV269" s="30"/>
      <c r="TPW269" s="30"/>
      <c r="TPX269" s="30"/>
      <c r="TPY269" s="30"/>
      <c r="TPZ269" s="30"/>
      <c r="TQA269" s="30"/>
      <c r="TQB269" s="30"/>
      <c r="TQC269" s="30"/>
      <c r="TQD269" s="30"/>
      <c r="TQE269" s="30"/>
      <c r="TQF269" s="30"/>
      <c r="TQG269" s="30"/>
      <c r="TQH269" s="30"/>
      <c r="TQI269" s="30"/>
      <c r="TQJ269" s="30"/>
      <c r="TQK269" s="30"/>
      <c r="TQL269" s="30"/>
      <c r="TQM269" s="30"/>
      <c r="TQN269" s="30"/>
      <c r="TQO269" s="30"/>
      <c r="TQP269" s="30"/>
      <c r="TQQ269" s="30"/>
      <c r="TQR269" s="30"/>
      <c r="TQS269" s="30"/>
      <c r="TQT269" s="30"/>
      <c r="TQU269" s="30"/>
      <c r="TQV269" s="30"/>
      <c r="TQW269" s="30"/>
      <c r="TQX269" s="30"/>
      <c r="TQY269" s="30"/>
      <c r="TQZ269" s="30"/>
      <c r="TRA269" s="30"/>
      <c r="TRB269" s="30"/>
      <c r="TRC269" s="30"/>
      <c r="TRD269" s="30"/>
      <c r="TRE269" s="30"/>
      <c r="TRF269" s="30"/>
      <c r="TRG269" s="30"/>
      <c r="TRH269" s="30"/>
      <c r="TRI269" s="30"/>
      <c r="TRJ269" s="30"/>
      <c r="TRK269" s="30"/>
      <c r="TRL269" s="30"/>
      <c r="TRM269" s="30"/>
      <c r="TRN269" s="30"/>
      <c r="TRO269" s="30"/>
      <c r="TRP269" s="30"/>
      <c r="TRQ269" s="30"/>
      <c r="TRR269" s="30"/>
      <c r="TRS269" s="30"/>
      <c r="TRT269" s="30"/>
      <c r="TRU269" s="30"/>
      <c r="TRV269" s="30"/>
      <c r="TRW269" s="30"/>
      <c r="TRX269" s="30"/>
      <c r="TRY269" s="30"/>
      <c r="TRZ269" s="30"/>
      <c r="TSA269" s="30"/>
      <c r="TSB269" s="30"/>
      <c r="TSC269" s="30"/>
      <c r="TSD269" s="30"/>
      <c r="TSE269" s="30"/>
      <c r="TSF269" s="30"/>
      <c r="TSG269" s="30"/>
      <c r="TSH269" s="30"/>
      <c r="TSI269" s="30"/>
      <c r="TSJ269" s="30"/>
      <c r="TSK269" s="30"/>
      <c r="TSL269" s="30"/>
      <c r="TSM269" s="30"/>
      <c r="TSN269" s="30"/>
      <c r="TSO269" s="30"/>
      <c r="TSP269" s="30"/>
      <c r="TSQ269" s="30"/>
      <c r="TSR269" s="30"/>
      <c r="TSS269" s="30"/>
      <c r="TST269" s="30"/>
      <c r="TSU269" s="30"/>
      <c r="TSV269" s="30"/>
      <c r="TSW269" s="30"/>
      <c r="TSX269" s="30"/>
      <c r="TSY269" s="30"/>
      <c r="TSZ269" s="30"/>
      <c r="TTA269" s="30"/>
      <c r="TTB269" s="30"/>
      <c r="TTC269" s="30"/>
      <c r="TTD269" s="30"/>
      <c r="TTE269" s="30"/>
      <c r="TTF269" s="30"/>
      <c r="TTG269" s="30"/>
      <c r="TTH269" s="30"/>
      <c r="TTI269" s="30"/>
      <c r="TTJ269" s="30"/>
      <c r="TTK269" s="30"/>
      <c r="TTL269" s="30"/>
      <c r="TTM269" s="30"/>
      <c r="TTN269" s="30"/>
      <c r="TTO269" s="30"/>
      <c r="TTP269" s="30"/>
      <c r="TTQ269" s="30"/>
      <c r="TTR269" s="30"/>
      <c r="TTS269" s="30"/>
      <c r="TTT269" s="30"/>
      <c r="TTU269" s="30"/>
      <c r="TTV269" s="30"/>
      <c r="TTW269" s="30"/>
      <c r="TTX269" s="30"/>
      <c r="TTY269" s="30"/>
      <c r="TTZ269" s="30"/>
      <c r="TUA269" s="30"/>
      <c r="TUB269" s="30"/>
      <c r="TUC269" s="30"/>
      <c r="TUD269" s="30"/>
      <c r="TUE269" s="30"/>
      <c r="TUF269" s="30"/>
      <c r="TUG269" s="30"/>
      <c r="TUH269" s="30"/>
      <c r="TUI269" s="30"/>
      <c r="TUJ269" s="30"/>
      <c r="TUK269" s="30"/>
      <c r="TUL269" s="30"/>
      <c r="TUM269" s="30"/>
      <c r="TUN269" s="30"/>
      <c r="TUO269" s="30"/>
      <c r="TUP269" s="30"/>
      <c r="TUQ269" s="30"/>
      <c r="TUR269" s="30"/>
      <c r="TUS269" s="30"/>
      <c r="TUT269" s="30"/>
      <c r="TUU269" s="30"/>
      <c r="TUV269" s="30"/>
      <c r="TUW269" s="30"/>
      <c r="TUX269" s="30"/>
      <c r="TUY269" s="30"/>
      <c r="TUZ269" s="30"/>
      <c r="TVA269" s="30"/>
      <c r="TVB269" s="30"/>
      <c r="TVC269" s="30"/>
      <c r="TVD269" s="30"/>
      <c r="TVE269" s="30"/>
      <c r="TVF269" s="30"/>
      <c r="TVG269" s="30"/>
      <c r="TVH269" s="30"/>
      <c r="TVI269" s="30"/>
      <c r="TVJ269" s="30"/>
      <c r="TVK269" s="30"/>
      <c r="TVL269" s="30"/>
      <c r="TVM269" s="30"/>
      <c r="TVN269" s="30"/>
      <c r="TVO269" s="30"/>
      <c r="TVP269" s="30"/>
      <c r="TVQ269" s="30"/>
      <c r="TVR269" s="30"/>
      <c r="TVS269" s="30"/>
      <c r="TVT269" s="30"/>
      <c r="TVU269" s="30"/>
      <c r="TVV269" s="30"/>
      <c r="TVW269" s="30"/>
      <c r="TVX269" s="30"/>
      <c r="TVY269" s="30"/>
      <c r="TVZ269" s="30"/>
      <c r="TWA269" s="30"/>
      <c r="TWB269" s="30"/>
      <c r="TWC269" s="30"/>
      <c r="TWD269" s="30"/>
      <c r="TWE269" s="30"/>
      <c r="TWF269" s="30"/>
      <c r="TWG269" s="30"/>
      <c r="TWH269" s="30"/>
      <c r="TWI269" s="30"/>
      <c r="TWJ269" s="30"/>
      <c r="TWK269" s="30"/>
      <c r="TWL269" s="30"/>
      <c r="TWM269" s="30"/>
      <c r="TWN269" s="30"/>
      <c r="TWO269" s="30"/>
      <c r="TWP269" s="30"/>
      <c r="TWQ269" s="30"/>
      <c r="TWR269" s="30"/>
      <c r="TWS269" s="30"/>
      <c r="TWT269" s="30"/>
      <c r="TWU269" s="30"/>
      <c r="TWV269" s="30"/>
      <c r="TWW269" s="30"/>
      <c r="TWX269" s="30"/>
      <c r="TWY269" s="30"/>
      <c r="TWZ269" s="30"/>
      <c r="TXA269" s="30"/>
      <c r="TXB269" s="30"/>
      <c r="TXC269" s="30"/>
      <c r="TXD269" s="30"/>
      <c r="TXE269" s="30"/>
      <c r="TXF269" s="30"/>
      <c r="TXG269" s="30"/>
      <c r="TXH269" s="30"/>
      <c r="TXI269" s="30"/>
      <c r="TXJ269" s="30"/>
      <c r="TXK269" s="30"/>
      <c r="TXL269" s="30"/>
      <c r="TXM269" s="30"/>
      <c r="TXN269" s="30"/>
      <c r="TXO269" s="30"/>
      <c r="TXP269" s="30"/>
      <c r="TXQ269" s="30"/>
      <c r="TXR269" s="30"/>
      <c r="TXS269" s="30"/>
      <c r="TXT269" s="30"/>
      <c r="TXU269" s="30"/>
      <c r="TXV269" s="30"/>
      <c r="TXW269" s="30"/>
      <c r="TXX269" s="30"/>
      <c r="TXY269" s="30"/>
      <c r="TXZ269" s="30"/>
      <c r="TYA269" s="30"/>
      <c r="TYB269" s="30"/>
      <c r="TYC269" s="30"/>
      <c r="TYD269" s="30"/>
      <c r="TYE269" s="30"/>
      <c r="TYF269" s="30"/>
      <c r="TYG269" s="30"/>
      <c r="TYH269" s="30"/>
      <c r="TYI269" s="30"/>
      <c r="TYJ269" s="30"/>
      <c r="TYK269" s="30"/>
      <c r="TYL269" s="30"/>
      <c r="TYM269" s="30"/>
      <c r="TYN269" s="30"/>
      <c r="TYO269" s="30"/>
      <c r="TYP269" s="30"/>
      <c r="TYQ269" s="30"/>
      <c r="TYR269" s="30"/>
      <c r="TYS269" s="30"/>
      <c r="TYT269" s="30"/>
      <c r="TYU269" s="30"/>
      <c r="TYV269" s="30"/>
      <c r="TYW269" s="30"/>
      <c r="TYX269" s="30"/>
      <c r="TYY269" s="30"/>
      <c r="TYZ269" s="30"/>
      <c r="TZA269" s="30"/>
      <c r="TZB269" s="30"/>
      <c r="TZC269" s="30"/>
      <c r="TZD269" s="30"/>
      <c r="TZE269" s="30"/>
      <c r="TZF269" s="30"/>
      <c r="TZG269" s="30"/>
      <c r="TZH269" s="30"/>
      <c r="TZI269" s="30"/>
      <c r="TZJ269" s="30"/>
      <c r="TZK269" s="30"/>
      <c r="TZL269" s="30"/>
      <c r="TZM269" s="30"/>
      <c r="TZN269" s="30"/>
      <c r="TZO269" s="30"/>
      <c r="TZP269" s="30"/>
      <c r="TZQ269" s="30"/>
      <c r="TZR269" s="30"/>
      <c r="TZS269" s="30"/>
      <c r="TZT269" s="30"/>
      <c r="TZU269" s="30"/>
      <c r="TZV269" s="30"/>
      <c r="TZW269" s="30"/>
      <c r="TZX269" s="30"/>
      <c r="TZY269" s="30"/>
      <c r="TZZ269" s="30"/>
      <c r="UAA269" s="30"/>
      <c r="UAB269" s="30"/>
      <c r="UAC269" s="30"/>
      <c r="UAD269" s="30"/>
      <c r="UAE269" s="30"/>
      <c r="UAF269" s="30"/>
      <c r="UAG269" s="30"/>
      <c r="UAH269" s="30"/>
      <c r="UAI269" s="30"/>
      <c r="UAJ269" s="30"/>
      <c r="UAK269" s="30"/>
      <c r="UAL269" s="30"/>
      <c r="UAM269" s="30"/>
      <c r="UAN269" s="30"/>
      <c r="UAO269" s="30"/>
      <c r="UAP269" s="30"/>
      <c r="UAQ269" s="30"/>
      <c r="UAR269" s="30"/>
      <c r="UAS269" s="30"/>
      <c r="UAT269" s="30"/>
      <c r="UAU269" s="30"/>
      <c r="UAV269" s="30"/>
      <c r="UAW269" s="30"/>
      <c r="UAX269" s="30"/>
      <c r="UAY269" s="30"/>
      <c r="UAZ269" s="30"/>
      <c r="UBA269" s="30"/>
      <c r="UBB269" s="30"/>
      <c r="UBC269" s="30"/>
      <c r="UBD269" s="30"/>
      <c r="UBE269" s="30"/>
      <c r="UBF269" s="30"/>
      <c r="UBG269" s="30"/>
      <c r="UBH269" s="30"/>
      <c r="UBI269" s="30"/>
      <c r="UBJ269" s="30"/>
      <c r="UBK269" s="30"/>
      <c r="UBL269" s="30"/>
      <c r="UBM269" s="30"/>
      <c r="UBN269" s="30"/>
      <c r="UBO269" s="30"/>
      <c r="UBP269" s="30"/>
      <c r="UBQ269" s="30"/>
      <c r="UBR269" s="30"/>
      <c r="UBS269" s="30"/>
      <c r="UBT269" s="30"/>
      <c r="UBU269" s="30"/>
      <c r="UBV269" s="30"/>
      <c r="UBW269" s="30"/>
      <c r="UBX269" s="30"/>
      <c r="UBY269" s="30"/>
      <c r="UBZ269" s="30"/>
      <c r="UCA269" s="30"/>
      <c r="UCB269" s="30"/>
      <c r="UCC269" s="30"/>
      <c r="UCD269" s="30"/>
      <c r="UCE269" s="30"/>
      <c r="UCF269" s="30"/>
      <c r="UCG269" s="30"/>
      <c r="UCH269" s="30"/>
      <c r="UCI269" s="30"/>
      <c r="UCJ269" s="30"/>
      <c r="UCK269" s="30"/>
      <c r="UCL269" s="30"/>
      <c r="UCM269" s="30"/>
      <c r="UCN269" s="30"/>
      <c r="UCO269" s="30"/>
      <c r="UCP269" s="30"/>
      <c r="UCQ269" s="30"/>
      <c r="UCR269" s="30"/>
      <c r="UCS269" s="30"/>
      <c r="UCT269" s="30"/>
      <c r="UCU269" s="30"/>
      <c r="UCV269" s="30"/>
      <c r="UCW269" s="30"/>
      <c r="UCX269" s="30"/>
      <c r="UCY269" s="30"/>
      <c r="UCZ269" s="30"/>
      <c r="UDA269" s="30"/>
      <c r="UDB269" s="30"/>
      <c r="UDC269" s="30"/>
      <c r="UDD269" s="30"/>
      <c r="UDE269" s="30"/>
      <c r="UDF269" s="30"/>
      <c r="UDG269" s="30"/>
      <c r="UDH269" s="30"/>
      <c r="UDI269" s="30"/>
      <c r="UDJ269" s="30"/>
      <c r="UDK269" s="30"/>
      <c r="UDL269" s="30"/>
      <c r="UDM269" s="30"/>
      <c r="UDN269" s="30"/>
      <c r="UDO269" s="30"/>
      <c r="UDP269" s="30"/>
      <c r="UDQ269" s="30"/>
      <c r="UDR269" s="30"/>
      <c r="UDS269" s="30"/>
      <c r="UDT269" s="30"/>
      <c r="UDU269" s="30"/>
      <c r="UDV269" s="30"/>
      <c r="UDW269" s="30"/>
      <c r="UDX269" s="30"/>
      <c r="UDY269" s="30"/>
      <c r="UDZ269" s="30"/>
      <c r="UEA269" s="30"/>
      <c r="UEB269" s="30"/>
      <c r="UEC269" s="30"/>
      <c r="UED269" s="30"/>
      <c r="UEE269" s="30"/>
      <c r="UEF269" s="30"/>
      <c r="UEG269" s="30"/>
      <c r="UEH269" s="30"/>
      <c r="UEI269" s="30"/>
      <c r="UEJ269" s="30"/>
      <c r="UEK269" s="30"/>
      <c r="UEL269" s="30"/>
      <c r="UEM269" s="30"/>
      <c r="UEN269" s="30"/>
      <c r="UEO269" s="30"/>
      <c r="UEP269" s="30"/>
      <c r="UEQ269" s="30"/>
      <c r="UER269" s="30"/>
      <c r="UES269" s="30"/>
      <c r="UET269" s="30"/>
      <c r="UEU269" s="30"/>
      <c r="UEV269" s="30"/>
      <c r="UEW269" s="30"/>
      <c r="UEX269" s="30"/>
      <c r="UEY269" s="30"/>
      <c r="UEZ269" s="30"/>
      <c r="UFA269" s="30"/>
      <c r="UFB269" s="30"/>
      <c r="UFC269" s="30"/>
      <c r="UFD269" s="30"/>
      <c r="UFE269" s="30"/>
      <c r="UFF269" s="30"/>
      <c r="UFG269" s="30"/>
      <c r="UFH269" s="30"/>
      <c r="UFI269" s="30"/>
      <c r="UFJ269" s="30"/>
      <c r="UFK269" s="30"/>
      <c r="UFL269" s="30"/>
      <c r="UFM269" s="30"/>
      <c r="UFN269" s="30"/>
      <c r="UFO269" s="30"/>
      <c r="UFP269" s="30"/>
      <c r="UFQ269" s="30"/>
      <c r="UFR269" s="30"/>
      <c r="UFS269" s="30"/>
      <c r="UFT269" s="30"/>
      <c r="UFU269" s="30"/>
      <c r="UFV269" s="30"/>
      <c r="UFW269" s="30"/>
      <c r="UFX269" s="30"/>
      <c r="UFY269" s="30"/>
      <c r="UFZ269" s="30"/>
      <c r="UGA269" s="30"/>
      <c r="UGB269" s="30"/>
      <c r="UGC269" s="30"/>
      <c r="UGD269" s="30"/>
      <c r="UGE269" s="30"/>
      <c r="UGF269" s="30"/>
      <c r="UGG269" s="30"/>
      <c r="UGH269" s="30"/>
      <c r="UGI269" s="30"/>
      <c r="UGJ269" s="30"/>
      <c r="UGK269" s="30"/>
      <c r="UGL269" s="30"/>
      <c r="UGM269" s="30"/>
      <c r="UGN269" s="30"/>
      <c r="UGO269" s="30"/>
      <c r="UGP269" s="30"/>
      <c r="UGQ269" s="30"/>
      <c r="UGR269" s="30"/>
      <c r="UGS269" s="30"/>
      <c r="UGT269" s="30"/>
      <c r="UGU269" s="30"/>
      <c r="UGV269" s="30"/>
      <c r="UGW269" s="30"/>
      <c r="UGX269" s="30"/>
      <c r="UGY269" s="30"/>
      <c r="UGZ269" s="30"/>
      <c r="UHA269" s="30"/>
      <c r="UHB269" s="30"/>
      <c r="UHC269" s="30"/>
      <c r="UHD269" s="30"/>
      <c r="UHE269" s="30"/>
      <c r="UHF269" s="30"/>
      <c r="UHG269" s="30"/>
      <c r="UHH269" s="30"/>
      <c r="UHI269" s="30"/>
      <c r="UHJ269" s="30"/>
      <c r="UHK269" s="30"/>
      <c r="UHL269" s="30"/>
      <c r="UHM269" s="30"/>
      <c r="UHN269" s="30"/>
      <c r="UHO269" s="30"/>
      <c r="UHP269" s="30"/>
      <c r="UHQ269" s="30"/>
      <c r="UHR269" s="30"/>
      <c r="UHS269" s="30"/>
      <c r="UHT269" s="30"/>
      <c r="UHU269" s="30"/>
      <c r="UHV269" s="30"/>
      <c r="UHW269" s="30"/>
      <c r="UHX269" s="30"/>
      <c r="UHY269" s="30"/>
      <c r="UHZ269" s="30"/>
      <c r="UIA269" s="30"/>
      <c r="UIB269" s="30"/>
      <c r="UIC269" s="30"/>
      <c r="UID269" s="30"/>
      <c r="UIE269" s="30"/>
      <c r="UIF269" s="30"/>
      <c r="UIG269" s="30"/>
      <c r="UIH269" s="30"/>
      <c r="UII269" s="30"/>
      <c r="UIJ269" s="30"/>
      <c r="UIK269" s="30"/>
      <c r="UIL269" s="30"/>
      <c r="UIM269" s="30"/>
      <c r="UIN269" s="30"/>
      <c r="UIO269" s="30"/>
      <c r="UIP269" s="30"/>
      <c r="UIQ269" s="30"/>
      <c r="UIR269" s="30"/>
      <c r="UIS269" s="30"/>
      <c r="UIT269" s="30"/>
      <c r="UIU269" s="30"/>
      <c r="UIV269" s="30"/>
      <c r="UIW269" s="30"/>
      <c r="UIX269" s="30"/>
      <c r="UIY269" s="30"/>
      <c r="UIZ269" s="30"/>
      <c r="UJA269" s="30"/>
      <c r="UJB269" s="30"/>
      <c r="UJC269" s="30"/>
      <c r="UJD269" s="30"/>
      <c r="UJE269" s="30"/>
      <c r="UJF269" s="30"/>
      <c r="UJG269" s="30"/>
      <c r="UJH269" s="30"/>
      <c r="UJI269" s="30"/>
      <c r="UJJ269" s="30"/>
      <c r="UJK269" s="30"/>
      <c r="UJL269" s="30"/>
      <c r="UJM269" s="30"/>
      <c r="UJN269" s="30"/>
      <c r="UJO269" s="30"/>
      <c r="UJP269" s="30"/>
      <c r="UJQ269" s="30"/>
      <c r="UJR269" s="30"/>
      <c r="UJS269" s="30"/>
      <c r="UJT269" s="30"/>
      <c r="UJU269" s="30"/>
      <c r="UJV269" s="30"/>
      <c r="UJW269" s="30"/>
      <c r="UJX269" s="30"/>
      <c r="UJY269" s="30"/>
      <c r="UJZ269" s="30"/>
      <c r="UKA269" s="30"/>
      <c r="UKB269" s="30"/>
      <c r="UKC269" s="30"/>
      <c r="UKD269" s="30"/>
      <c r="UKE269" s="30"/>
      <c r="UKF269" s="30"/>
      <c r="UKG269" s="30"/>
      <c r="UKH269" s="30"/>
      <c r="UKI269" s="30"/>
      <c r="UKJ269" s="30"/>
      <c r="UKK269" s="30"/>
      <c r="UKL269" s="30"/>
      <c r="UKM269" s="30"/>
      <c r="UKN269" s="30"/>
      <c r="UKO269" s="30"/>
      <c r="UKP269" s="30"/>
      <c r="UKQ269" s="30"/>
      <c r="UKR269" s="30"/>
      <c r="UKS269" s="30"/>
      <c r="UKT269" s="30"/>
      <c r="UKU269" s="30"/>
      <c r="UKV269" s="30"/>
      <c r="UKW269" s="30"/>
      <c r="UKX269" s="30"/>
      <c r="UKY269" s="30"/>
      <c r="UKZ269" s="30"/>
      <c r="ULA269" s="30"/>
      <c r="ULB269" s="30"/>
      <c r="ULC269" s="30"/>
      <c r="ULD269" s="30"/>
      <c r="ULE269" s="30"/>
      <c r="ULF269" s="30"/>
      <c r="ULG269" s="30"/>
      <c r="ULH269" s="30"/>
      <c r="ULI269" s="30"/>
      <c r="ULJ269" s="30"/>
      <c r="ULK269" s="30"/>
      <c r="ULL269" s="30"/>
      <c r="ULM269" s="30"/>
      <c r="ULN269" s="30"/>
      <c r="ULO269" s="30"/>
      <c r="ULP269" s="30"/>
      <c r="ULQ269" s="30"/>
      <c r="ULR269" s="30"/>
      <c r="ULS269" s="30"/>
      <c r="ULT269" s="30"/>
      <c r="ULU269" s="30"/>
      <c r="ULV269" s="30"/>
      <c r="ULW269" s="30"/>
      <c r="ULX269" s="30"/>
      <c r="ULY269" s="30"/>
      <c r="ULZ269" s="30"/>
      <c r="UMA269" s="30"/>
      <c r="UMB269" s="30"/>
      <c r="UMC269" s="30"/>
      <c r="UMD269" s="30"/>
      <c r="UME269" s="30"/>
      <c r="UMF269" s="30"/>
      <c r="UMG269" s="30"/>
      <c r="UMH269" s="30"/>
      <c r="UMI269" s="30"/>
      <c r="UMJ269" s="30"/>
      <c r="UMK269" s="30"/>
      <c r="UML269" s="30"/>
      <c r="UMM269" s="30"/>
      <c r="UMN269" s="30"/>
      <c r="UMO269" s="30"/>
      <c r="UMP269" s="30"/>
      <c r="UMQ269" s="30"/>
      <c r="UMR269" s="30"/>
      <c r="UMS269" s="30"/>
      <c r="UMT269" s="30"/>
      <c r="UMU269" s="30"/>
      <c r="UMV269" s="30"/>
      <c r="UMW269" s="30"/>
      <c r="UMX269" s="30"/>
      <c r="UMY269" s="30"/>
      <c r="UMZ269" s="30"/>
      <c r="UNA269" s="30"/>
      <c r="UNB269" s="30"/>
      <c r="UNC269" s="30"/>
      <c r="UND269" s="30"/>
      <c r="UNE269" s="30"/>
      <c r="UNF269" s="30"/>
      <c r="UNG269" s="30"/>
      <c r="UNH269" s="30"/>
      <c r="UNI269" s="30"/>
      <c r="UNJ269" s="30"/>
      <c r="UNK269" s="30"/>
      <c r="UNL269" s="30"/>
      <c r="UNM269" s="30"/>
      <c r="UNN269" s="30"/>
      <c r="UNO269" s="30"/>
      <c r="UNP269" s="30"/>
      <c r="UNQ269" s="30"/>
      <c r="UNR269" s="30"/>
      <c r="UNS269" s="30"/>
      <c r="UNT269" s="30"/>
      <c r="UNU269" s="30"/>
      <c r="UNV269" s="30"/>
      <c r="UNW269" s="30"/>
      <c r="UNX269" s="30"/>
      <c r="UNY269" s="30"/>
      <c r="UNZ269" s="30"/>
      <c r="UOA269" s="30"/>
      <c r="UOB269" s="30"/>
      <c r="UOC269" s="30"/>
      <c r="UOD269" s="30"/>
      <c r="UOE269" s="30"/>
      <c r="UOF269" s="30"/>
      <c r="UOG269" s="30"/>
      <c r="UOH269" s="30"/>
      <c r="UOI269" s="30"/>
      <c r="UOJ269" s="30"/>
      <c r="UOK269" s="30"/>
      <c r="UOL269" s="30"/>
      <c r="UOM269" s="30"/>
      <c r="UON269" s="30"/>
      <c r="UOO269" s="30"/>
      <c r="UOP269" s="30"/>
      <c r="UOQ269" s="30"/>
      <c r="UOR269" s="30"/>
      <c r="UOS269" s="30"/>
      <c r="UOT269" s="30"/>
      <c r="UOU269" s="30"/>
      <c r="UOV269" s="30"/>
      <c r="UOW269" s="30"/>
      <c r="UOX269" s="30"/>
      <c r="UOY269" s="30"/>
      <c r="UOZ269" s="30"/>
      <c r="UPA269" s="30"/>
      <c r="UPB269" s="30"/>
      <c r="UPC269" s="30"/>
      <c r="UPD269" s="30"/>
      <c r="UPE269" s="30"/>
      <c r="UPF269" s="30"/>
      <c r="UPG269" s="30"/>
      <c r="UPH269" s="30"/>
      <c r="UPI269" s="30"/>
      <c r="UPJ269" s="30"/>
      <c r="UPK269" s="30"/>
      <c r="UPL269" s="30"/>
      <c r="UPM269" s="30"/>
      <c r="UPN269" s="30"/>
      <c r="UPO269" s="30"/>
      <c r="UPP269" s="30"/>
      <c r="UPQ269" s="30"/>
      <c r="UPR269" s="30"/>
      <c r="UPS269" s="30"/>
      <c r="UPT269" s="30"/>
      <c r="UPU269" s="30"/>
      <c r="UPV269" s="30"/>
      <c r="UPW269" s="30"/>
      <c r="UPX269" s="30"/>
      <c r="UPY269" s="30"/>
      <c r="UPZ269" s="30"/>
      <c r="UQA269" s="30"/>
      <c r="UQB269" s="30"/>
      <c r="UQC269" s="30"/>
      <c r="UQD269" s="30"/>
      <c r="UQE269" s="30"/>
      <c r="UQF269" s="30"/>
      <c r="UQG269" s="30"/>
      <c r="UQH269" s="30"/>
      <c r="UQI269" s="30"/>
      <c r="UQJ269" s="30"/>
      <c r="UQK269" s="30"/>
      <c r="UQL269" s="30"/>
      <c r="UQM269" s="30"/>
      <c r="UQN269" s="30"/>
      <c r="UQO269" s="30"/>
      <c r="UQP269" s="30"/>
      <c r="UQQ269" s="30"/>
      <c r="UQR269" s="30"/>
      <c r="UQS269" s="30"/>
      <c r="UQT269" s="30"/>
      <c r="UQU269" s="30"/>
      <c r="UQV269" s="30"/>
      <c r="UQW269" s="30"/>
      <c r="UQX269" s="30"/>
      <c r="UQY269" s="30"/>
      <c r="UQZ269" s="30"/>
      <c r="URA269" s="30"/>
      <c r="URB269" s="30"/>
      <c r="URC269" s="30"/>
      <c r="URD269" s="30"/>
      <c r="URE269" s="30"/>
      <c r="URF269" s="30"/>
      <c r="URG269" s="30"/>
      <c r="URH269" s="30"/>
      <c r="URI269" s="30"/>
      <c r="URJ269" s="30"/>
      <c r="URK269" s="30"/>
      <c r="URL269" s="30"/>
      <c r="URM269" s="30"/>
      <c r="URN269" s="30"/>
      <c r="URO269" s="30"/>
      <c r="URP269" s="30"/>
      <c r="URQ269" s="30"/>
      <c r="URR269" s="30"/>
      <c r="URS269" s="30"/>
      <c r="URT269" s="30"/>
      <c r="URU269" s="30"/>
      <c r="URV269" s="30"/>
      <c r="URW269" s="30"/>
      <c r="URX269" s="30"/>
      <c r="URY269" s="30"/>
      <c r="URZ269" s="30"/>
      <c r="USA269" s="30"/>
      <c r="USB269" s="30"/>
      <c r="USC269" s="30"/>
      <c r="USD269" s="30"/>
      <c r="USE269" s="30"/>
      <c r="USF269" s="30"/>
      <c r="USG269" s="30"/>
      <c r="USH269" s="30"/>
      <c r="USI269" s="30"/>
      <c r="USJ269" s="30"/>
      <c r="USK269" s="30"/>
      <c r="USL269" s="30"/>
      <c r="USM269" s="30"/>
      <c r="USN269" s="30"/>
      <c r="USO269" s="30"/>
      <c r="USP269" s="30"/>
      <c r="USQ269" s="30"/>
      <c r="USR269" s="30"/>
      <c r="USS269" s="30"/>
      <c r="UST269" s="30"/>
      <c r="USU269" s="30"/>
      <c r="USV269" s="30"/>
      <c r="USW269" s="30"/>
      <c r="USX269" s="30"/>
      <c r="USY269" s="30"/>
      <c r="USZ269" s="30"/>
      <c r="UTA269" s="30"/>
      <c r="UTB269" s="30"/>
      <c r="UTC269" s="30"/>
      <c r="UTD269" s="30"/>
      <c r="UTE269" s="30"/>
      <c r="UTF269" s="30"/>
      <c r="UTG269" s="30"/>
      <c r="UTH269" s="30"/>
      <c r="UTI269" s="30"/>
      <c r="UTJ269" s="30"/>
      <c r="UTK269" s="30"/>
      <c r="UTL269" s="30"/>
      <c r="UTM269" s="30"/>
      <c r="UTN269" s="30"/>
      <c r="UTO269" s="30"/>
      <c r="UTP269" s="30"/>
      <c r="UTQ269" s="30"/>
      <c r="UTR269" s="30"/>
      <c r="UTS269" s="30"/>
      <c r="UTT269" s="30"/>
      <c r="UTU269" s="30"/>
      <c r="UTV269" s="30"/>
      <c r="UTW269" s="30"/>
      <c r="UTX269" s="30"/>
      <c r="UTY269" s="30"/>
      <c r="UTZ269" s="30"/>
      <c r="UUA269" s="30"/>
      <c r="UUB269" s="30"/>
      <c r="UUC269" s="30"/>
      <c r="UUD269" s="30"/>
      <c r="UUE269" s="30"/>
      <c r="UUF269" s="30"/>
      <c r="UUG269" s="30"/>
      <c r="UUH269" s="30"/>
      <c r="UUI269" s="30"/>
      <c r="UUJ269" s="30"/>
      <c r="UUK269" s="30"/>
      <c r="UUL269" s="30"/>
      <c r="UUM269" s="30"/>
      <c r="UUN269" s="30"/>
      <c r="UUO269" s="30"/>
      <c r="UUP269" s="30"/>
      <c r="UUQ269" s="30"/>
      <c r="UUR269" s="30"/>
      <c r="UUS269" s="30"/>
      <c r="UUT269" s="30"/>
      <c r="UUU269" s="30"/>
      <c r="UUV269" s="30"/>
      <c r="UUW269" s="30"/>
      <c r="UUX269" s="30"/>
      <c r="UUY269" s="30"/>
      <c r="UUZ269" s="30"/>
      <c r="UVA269" s="30"/>
      <c r="UVB269" s="30"/>
      <c r="UVC269" s="30"/>
      <c r="UVD269" s="30"/>
      <c r="UVE269" s="30"/>
      <c r="UVF269" s="30"/>
      <c r="UVG269" s="30"/>
      <c r="UVH269" s="30"/>
      <c r="UVI269" s="30"/>
      <c r="UVJ269" s="30"/>
      <c r="UVK269" s="30"/>
      <c r="UVL269" s="30"/>
      <c r="UVM269" s="30"/>
      <c r="UVN269" s="30"/>
      <c r="UVO269" s="30"/>
      <c r="UVP269" s="30"/>
      <c r="UVQ269" s="30"/>
      <c r="UVR269" s="30"/>
      <c r="UVS269" s="30"/>
      <c r="UVT269" s="30"/>
      <c r="UVU269" s="30"/>
      <c r="UVV269" s="30"/>
      <c r="UVW269" s="30"/>
      <c r="UVX269" s="30"/>
      <c r="UVY269" s="30"/>
      <c r="UVZ269" s="30"/>
      <c r="UWA269" s="30"/>
      <c r="UWB269" s="30"/>
      <c r="UWC269" s="30"/>
      <c r="UWD269" s="30"/>
      <c r="UWE269" s="30"/>
      <c r="UWF269" s="30"/>
      <c r="UWG269" s="30"/>
      <c r="UWH269" s="30"/>
      <c r="UWI269" s="30"/>
      <c r="UWJ269" s="30"/>
      <c r="UWK269" s="30"/>
      <c r="UWL269" s="30"/>
      <c r="UWM269" s="30"/>
      <c r="UWN269" s="30"/>
      <c r="UWO269" s="30"/>
      <c r="UWP269" s="30"/>
      <c r="UWQ269" s="30"/>
      <c r="UWR269" s="30"/>
      <c r="UWS269" s="30"/>
      <c r="UWT269" s="30"/>
      <c r="UWU269" s="30"/>
      <c r="UWV269" s="30"/>
      <c r="UWW269" s="30"/>
      <c r="UWX269" s="30"/>
      <c r="UWY269" s="30"/>
      <c r="UWZ269" s="30"/>
      <c r="UXA269" s="30"/>
      <c r="UXB269" s="30"/>
      <c r="UXC269" s="30"/>
      <c r="UXD269" s="30"/>
      <c r="UXE269" s="30"/>
      <c r="UXF269" s="30"/>
      <c r="UXG269" s="30"/>
      <c r="UXH269" s="30"/>
      <c r="UXI269" s="30"/>
      <c r="UXJ269" s="30"/>
      <c r="UXK269" s="30"/>
      <c r="UXL269" s="30"/>
      <c r="UXM269" s="30"/>
      <c r="UXN269" s="30"/>
      <c r="UXO269" s="30"/>
      <c r="UXP269" s="30"/>
      <c r="UXQ269" s="30"/>
      <c r="UXR269" s="30"/>
      <c r="UXS269" s="30"/>
      <c r="UXT269" s="30"/>
      <c r="UXU269" s="30"/>
      <c r="UXV269" s="30"/>
      <c r="UXW269" s="30"/>
      <c r="UXX269" s="30"/>
      <c r="UXY269" s="30"/>
      <c r="UXZ269" s="30"/>
      <c r="UYA269" s="30"/>
      <c r="UYB269" s="30"/>
      <c r="UYC269" s="30"/>
      <c r="UYD269" s="30"/>
      <c r="UYE269" s="30"/>
      <c r="UYF269" s="30"/>
      <c r="UYG269" s="30"/>
      <c r="UYH269" s="30"/>
      <c r="UYI269" s="30"/>
      <c r="UYJ269" s="30"/>
      <c r="UYK269" s="30"/>
      <c r="UYL269" s="30"/>
      <c r="UYM269" s="30"/>
      <c r="UYN269" s="30"/>
      <c r="UYO269" s="30"/>
      <c r="UYP269" s="30"/>
      <c r="UYQ269" s="30"/>
      <c r="UYR269" s="30"/>
      <c r="UYS269" s="30"/>
      <c r="UYT269" s="30"/>
      <c r="UYU269" s="30"/>
      <c r="UYV269" s="30"/>
      <c r="UYW269" s="30"/>
      <c r="UYX269" s="30"/>
      <c r="UYY269" s="30"/>
      <c r="UYZ269" s="30"/>
      <c r="UZA269" s="30"/>
      <c r="UZB269" s="30"/>
      <c r="UZC269" s="30"/>
      <c r="UZD269" s="30"/>
      <c r="UZE269" s="30"/>
      <c r="UZF269" s="30"/>
      <c r="UZG269" s="30"/>
      <c r="UZH269" s="30"/>
      <c r="UZI269" s="30"/>
      <c r="UZJ269" s="30"/>
      <c r="UZK269" s="30"/>
      <c r="UZL269" s="30"/>
      <c r="UZM269" s="30"/>
      <c r="UZN269" s="30"/>
      <c r="UZO269" s="30"/>
      <c r="UZP269" s="30"/>
      <c r="UZQ269" s="30"/>
      <c r="UZR269" s="30"/>
      <c r="UZS269" s="30"/>
      <c r="UZT269" s="30"/>
      <c r="UZU269" s="30"/>
      <c r="UZV269" s="30"/>
      <c r="UZW269" s="30"/>
      <c r="UZX269" s="30"/>
      <c r="UZY269" s="30"/>
      <c r="UZZ269" s="30"/>
      <c r="VAA269" s="30"/>
      <c r="VAB269" s="30"/>
      <c r="VAC269" s="30"/>
      <c r="VAD269" s="30"/>
      <c r="VAE269" s="30"/>
      <c r="VAF269" s="30"/>
      <c r="VAG269" s="30"/>
      <c r="VAH269" s="30"/>
      <c r="VAI269" s="30"/>
      <c r="VAJ269" s="30"/>
      <c r="VAK269" s="30"/>
      <c r="VAL269" s="30"/>
      <c r="VAM269" s="30"/>
      <c r="VAN269" s="30"/>
      <c r="VAO269" s="30"/>
      <c r="VAP269" s="30"/>
      <c r="VAQ269" s="30"/>
      <c r="VAR269" s="30"/>
      <c r="VAS269" s="30"/>
      <c r="VAT269" s="30"/>
      <c r="VAU269" s="30"/>
      <c r="VAV269" s="30"/>
      <c r="VAW269" s="30"/>
      <c r="VAX269" s="30"/>
      <c r="VAY269" s="30"/>
      <c r="VAZ269" s="30"/>
      <c r="VBA269" s="30"/>
      <c r="VBB269" s="30"/>
      <c r="VBC269" s="30"/>
      <c r="VBD269" s="30"/>
      <c r="VBE269" s="30"/>
      <c r="VBF269" s="30"/>
      <c r="VBG269" s="30"/>
      <c r="VBH269" s="30"/>
      <c r="VBI269" s="30"/>
      <c r="VBJ269" s="30"/>
      <c r="VBK269" s="30"/>
      <c r="VBL269" s="30"/>
      <c r="VBM269" s="30"/>
      <c r="VBN269" s="30"/>
      <c r="VBO269" s="30"/>
      <c r="VBP269" s="30"/>
      <c r="VBQ269" s="30"/>
      <c r="VBR269" s="30"/>
      <c r="VBS269" s="30"/>
      <c r="VBT269" s="30"/>
      <c r="VBU269" s="30"/>
      <c r="VBV269" s="30"/>
      <c r="VBW269" s="30"/>
      <c r="VBX269" s="30"/>
      <c r="VBY269" s="30"/>
      <c r="VBZ269" s="30"/>
      <c r="VCA269" s="30"/>
      <c r="VCB269" s="30"/>
      <c r="VCC269" s="30"/>
      <c r="VCD269" s="30"/>
      <c r="VCE269" s="30"/>
      <c r="VCF269" s="30"/>
      <c r="VCG269" s="30"/>
      <c r="VCH269" s="30"/>
      <c r="VCI269" s="30"/>
      <c r="VCJ269" s="30"/>
      <c r="VCK269" s="30"/>
      <c r="VCL269" s="30"/>
      <c r="VCM269" s="30"/>
      <c r="VCN269" s="30"/>
      <c r="VCO269" s="30"/>
      <c r="VCP269" s="30"/>
      <c r="VCQ269" s="30"/>
      <c r="VCR269" s="30"/>
      <c r="VCS269" s="30"/>
      <c r="VCT269" s="30"/>
      <c r="VCU269" s="30"/>
      <c r="VCV269" s="30"/>
      <c r="VCW269" s="30"/>
      <c r="VCX269" s="30"/>
      <c r="VCY269" s="30"/>
      <c r="VCZ269" s="30"/>
      <c r="VDA269" s="30"/>
      <c r="VDB269" s="30"/>
      <c r="VDC269" s="30"/>
      <c r="VDD269" s="30"/>
      <c r="VDE269" s="30"/>
      <c r="VDF269" s="30"/>
      <c r="VDG269" s="30"/>
      <c r="VDH269" s="30"/>
      <c r="VDI269" s="30"/>
      <c r="VDJ269" s="30"/>
      <c r="VDK269" s="30"/>
      <c r="VDL269" s="30"/>
      <c r="VDM269" s="30"/>
      <c r="VDN269" s="30"/>
      <c r="VDO269" s="30"/>
      <c r="VDP269" s="30"/>
      <c r="VDQ269" s="30"/>
      <c r="VDR269" s="30"/>
      <c r="VDS269" s="30"/>
      <c r="VDT269" s="30"/>
      <c r="VDU269" s="30"/>
      <c r="VDV269" s="30"/>
      <c r="VDW269" s="30"/>
      <c r="VDX269" s="30"/>
      <c r="VDY269" s="30"/>
      <c r="VDZ269" s="30"/>
      <c r="VEA269" s="30"/>
      <c r="VEB269" s="30"/>
      <c r="VEC269" s="30"/>
      <c r="VED269" s="30"/>
      <c r="VEE269" s="30"/>
      <c r="VEF269" s="30"/>
      <c r="VEG269" s="30"/>
      <c r="VEH269" s="30"/>
      <c r="VEI269" s="30"/>
      <c r="VEJ269" s="30"/>
      <c r="VEK269" s="30"/>
      <c r="VEL269" s="30"/>
      <c r="VEM269" s="30"/>
      <c r="VEN269" s="30"/>
      <c r="VEO269" s="30"/>
      <c r="VEP269" s="30"/>
      <c r="VEQ269" s="30"/>
      <c r="VER269" s="30"/>
      <c r="VES269" s="30"/>
      <c r="VET269" s="30"/>
      <c r="VEU269" s="30"/>
      <c r="VEV269" s="30"/>
      <c r="VEW269" s="30"/>
      <c r="VEX269" s="30"/>
      <c r="VEY269" s="30"/>
      <c r="VEZ269" s="30"/>
      <c r="VFA269" s="30"/>
      <c r="VFB269" s="30"/>
      <c r="VFC269" s="30"/>
      <c r="VFD269" s="30"/>
      <c r="VFE269" s="30"/>
      <c r="VFF269" s="30"/>
      <c r="VFG269" s="30"/>
      <c r="VFH269" s="30"/>
      <c r="VFI269" s="30"/>
      <c r="VFJ269" s="30"/>
      <c r="VFK269" s="30"/>
      <c r="VFL269" s="30"/>
      <c r="VFM269" s="30"/>
      <c r="VFN269" s="30"/>
      <c r="VFO269" s="30"/>
      <c r="VFP269" s="30"/>
      <c r="VFQ269" s="30"/>
      <c r="VFR269" s="30"/>
      <c r="VFS269" s="30"/>
      <c r="VFT269" s="30"/>
      <c r="VFU269" s="30"/>
      <c r="VFV269" s="30"/>
      <c r="VFW269" s="30"/>
      <c r="VFX269" s="30"/>
      <c r="VFY269" s="30"/>
      <c r="VFZ269" s="30"/>
      <c r="VGA269" s="30"/>
      <c r="VGB269" s="30"/>
      <c r="VGC269" s="30"/>
      <c r="VGD269" s="30"/>
      <c r="VGE269" s="30"/>
      <c r="VGF269" s="30"/>
      <c r="VGG269" s="30"/>
      <c r="VGH269" s="30"/>
      <c r="VGI269" s="30"/>
      <c r="VGJ269" s="30"/>
      <c r="VGK269" s="30"/>
      <c r="VGL269" s="30"/>
      <c r="VGM269" s="30"/>
      <c r="VGN269" s="30"/>
      <c r="VGO269" s="30"/>
      <c r="VGP269" s="30"/>
      <c r="VGQ269" s="30"/>
      <c r="VGR269" s="30"/>
      <c r="VGS269" s="30"/>
      <c r="VGT269" s="30"/>
      <c r="VGU269" s="30"/>
      <c r="VGV269" s="30"/>
      <c r="VGW269" s="30"/>
      <c r="VGX269" s="30"/>
      <c r="VGY269" s="30"/>
      <c r="VGZ269" s="30"/>
      <c r="VHA269" s="30"/>
      <c r="VHB269" s="30"/>
      <c r="VHC269" s="30"/>
      <c r="VHD269" s="30"/>
      <c r="VHE269" s="30"/>
      <c r="VHF269" s="30"/>
      <c r="VHG269" s="30"/>
      <c r="VHH269" s="30"/>
      <c r="VHI269" s="30"/>
      <c r="VHJ269" s="30"/>
      <c r="VHK269" s="30"/>
      <c r="VHL269" s="30"/>
      <c r="VHM269" s="30"/>
      <c r="VHN269" s="30"/>
      <c r="VHO269" s="30"/>
      <c r="VHP269" s="30"/>
      <c r="VHQ269" s="30"/>
      <c r="VHR269" s="30"/>
      <c r="VHS269" s="30"/>
      <c r="VHT269" s="30"/>
      <c r="VHU269" s="30"/>
      <c r="VHV269" s="30"/>
      <c r="VHW269" s="30"/>
      <c r="VHX269" s="30"/>
      <c r="VHY269" s="30"/>
      <c r="VHZ269" s="30"/>
      <c r="VIA269" s="30"/>
      <c r="VIB269" s="30"/>
      <c r="VIC269" s="30"/>
      <c r="VID269" s="30"/>
      <c r="VIE269" s="30"/>
      <c r="VIF269" s="30"/>
      <c r="VIG269" s="30"/>
      <c r="VIH269" s="30"/>
      <c r="VII269" s="30"/>
      <c r="VIJ269" s="30"/>
      <c r="VIK269" s="30"/>
      <c r="VIL269" s="30"/>
      <c r="VIM269" s="30"/>
      <c r="VIN269" s="30"/>
      <c r="VIO269" s="30"/>
      <c r="VIP269" s="30"/>
      <c r="VIQ269" s="30"/>
      <c r="VIR269" s="30"/>
      <c r="VIS269" s="30"/>
      <c r="VIT269" s="30"/>
      <c r="VIU269" s="30"/>
      <c r="VIV269" s="30"/>
      <c r="VIW269" s="30"/>
      <c r="VIX269" s="30"/>
      <c r="VIY269" s="30"/>
      <c r="VIZ269" s="30"/>
      <c r="VJA269" s="30"/>
      <c r="VJB269" s="30"/>
      <c r="VJC269" s="30"/>
      <c r="VJD269" s="30"/>
      <c r="VJE269" s="30"/>
      <c r="VJF269" s="30"/>
      <c r="VJG269" s="30"/>
      <c r="VJH269" s="30"/>
      <c r="VJI269" s="30"/>
      <c r="VJJ269" s="30"/>
      <c r="VJK269" s="30"/>
      <c r="VJL269" s="30"/>
      <c r="VJM269" s="30"/>
      <c r="VJN269" s="30"/>
      <c r="VJO269" s="30"/>
      <c r="VJP269" s="30"/>
      <c r="VJQ269" s="30"/>
      <c r="VJR269" s="30"/>
      <c r="VJS269" s="30"/>
      <c r="VJT269" s="30"/>
      <c r="VJU269" s="30"/>
      <c r="VJV269" s="30"/>
      <c r="VJW269" s="30"/>
      <c r="VJX269" s="30"/>
      <c r="VJY269" s="30"/>
      <c r="VJZ269" s="30"/>
      <c r="VKA269" s="30"/>
      <c r="VKB269" s="30"/>
      <c r="VKC269" s="30"/>
      <c r="VKD269" s="30"/>
      <c r="VKE269" s="30"/>
      <c r="VKF269" s="30"/>
      <c r="VKG269" s="30"/>
      <c r="VKH269" s="30"/>
      <c r="VKI269" s="30"/>
      <c r="VKJ269" s="30"/>
      <c r="VKK269" s="30"/>
      <c r="VKL269" s="30"/>
      <c r="VKM269" s="30"/>
      <c r="VKN269" s="30"/>
      <c r="VKO269" s="30"/>
      <c r="VKP269" s="30"/>
      <c r="VKQ269" s="30"/>
      <c r="VKR269" s="30"/>
      <c r="VKS269" s="30"/>
      <c r="VKT269" s="30"/>
      <c r="VKU269" s="30"/>
      <c r="VKV269" s="30"/>
      <c r="VKW269" s="30"/>
      <c r="VKX269" s="30"/>
      <c r="VKY269" s="30"/>
      <c r="VKZ269" s="30"/>
      <c r="VLA269" s="30"/>
      <c r="VLB269" s="30"/>
      <c r="VLC269" s="30"/>
      <c r="VLD269" s="30"/>
      <c r="VLE269" s="30"/>
      <c r="VLF269" s="30"/>
      <c r="VLG269" s="30"/>
      <c r="VLH269" s="30"/>
      <c r="VLI269" s="30"/>
      <c r="VLJ269" s="30"/>
      <c r="VLK269" s="30"/>
      <c r="VLL269" s="30"/>
      <c r="VLM269" s="30"/>
      <c r="VLN269" s="30"/>
      <c r="VLO269" s="30"/>
      <c r="VLP269" s="30"/>
      <c r="VLQ269" s="30"/>
      <c r="VLR269" s="30"/>
      <c r="VLS269" s="30"/>
      <c r="VLT269" s="30"/>
      <c r="VLU269" s="30"/>
      <c r="VLV269" s="30"/>
      <c r="VLW269" s="30"/>
      <c r="VLX269" s="30"/>
      <c r="VLY269" s="30"/>
      <c r="VLZ269" s="30"/>
      <c r="VMA269" s="30"/>
      <c r="VMB269" s="30"/>
      <c r="VMC269" s="30"/>
      <c r="VMD269" s="30"/>
      <c r="VME269" s="30"/>
      <c r="VMF269" s="30"/>
      <c r="VMG269" s="30"/>
      <c r="VMH269" s="30"/>
      <c r="VMI269" s="30"/>
      <c r="VMJ269" s="30"/>
      <c r="VMK269" s="30"/>
      <c r="VML269" s="30"/>
      <c r="VMM269" s="30"/>
      <c r="VMN269" s="30"/>
      <c r="VMO269" s="30"/>
      <c r="VMP269" s="30"/>
      <c r="VMQ269" s="30"/>
      <c r="VMR269" s="30"/>
      <c r="VMS269" s="30"/>
      <c r="VMT269" s="30"/>
      <c r="VMU269" s="30"/>
      <c r="VMV269" s="30"/>
      <c r="VMW269" s="30"/>
      <c r="VMX269" s="30"/>
      <c r="VMY269" s="30"/>
      <c r="VMZ269" s="30"/>
      <c r="VNA269" s="30"/>
      <c r="VNB269" s="30"/>
      <c r="VNC269" s="30"/>
      <c r="VND269" s="30"/>
      <c r="VNE269" s="30"/>
      <c r="VNF269" s="30"/>
      <c r="VNG269" s="30"/>
      <c r="VNH269" s="30"/>
      <c r="VNI269" s="30"/>
      <c r="VNJ269" s="30"/>
      <c r="VNK269" s="30"/>
      <c r="VNL269" s="30"/>
      <c r="VNM269" s="30"/>
      <c r="VNN269" s="30"/>
      <c r="VNO269" s="30"/>
      <c r="VNP269" s="30"/>
      <c r="VNQ269" s="30"/>
      <c r="VNR269" s="30"/>
      <c r="VNS269" s="30"/>
      <c r="VNT269" s="30"/>
      <c r="VNU269" s="30"/>
      <c r="VNV269" s="30"/>
      <c r="VNW269" s="30"/>
      <c r="VNX269" s="30"/>
      <c r="VNY269" s="30"/>
      <c r="VNZ269" s="30"/>
      <c r="VOA269" s="30"/>
      <c r="VOB269" s="30"/>
      <c r="VOC269" s="30"/>
      <c r="VOD269" s="30"/>
      <c r="VOE269" s="30"/>
      <c r="VOF269" s="30"/>
      <c r="VOG269" s="30"/>
      <c r="VOH269" s="30"/>
      <c r="VOI269" s="30"/>
      <c r="VOJ269" s="30"/>
      <c r="VOK269" s="30"/>
      <c r="VOL269" s="30"/>
      <c r="VOM269" s="30"/>
      <c r="VON269" s="30"/>
      <c r="VOO269" s="30"/>
      <c r="VOP269" s="30"/>
      <c r="VOQ269" s="30"/>
      <c r="VOR269" s="30"/>
      <c r="VOS269" s="30"/>
      <c r="VOT269" s="30"/>
      <c r="VOU269" s="30"/>
      <c r="VOV269" s="30"/>
      <c r="VOW269" s="30"/>
      <c r="VOX269" s="30"/>
      <c r="VOY269" s="30"/>
      <c r="VOZ269" s="30"/>
      <c r="VPA269" s="30"/>
      <c r="VPB269" s="30"/>
      <c r="VPC269" s="30"/>
      <c r="VPD269" s="30"/>
      <c r="VPE269" s="30"/>
      <c r="VPF269" s="30"/>
      <c r="VPG269" s="30"/>
      <c r="VPH269" s="30"/>
      <c r="VPI269" s="30"/>
      <c r="VPJ269" s="30"/>
      <c r="VPK269" s="30"/>
      <c r="VPL269" s="30"/>
      <c r="VPM269" s="30"/>
      <c r="VPN269" s="30"/>
      <c r="VPO269" s="30"/>
      <c r="VPP269" s="30"/>
      <c r="VPQ269" s="30"/>
      <c r="VPR269" s="30"/>
      <c r="VPS269" s="30"/>
      <c r="VPT269" s="30"/>
      <c r="VPU269" s="30"/>
      <c r="VPV269" s="30"/>
      <c r="VPW269" s="30"/>
      <c r="VPX269" s="30"/>
      <c r="VPY269" s="30"/>
      <c r="VPZ269" s="30"/>
      <c r="VQA269" s="30"/>
      <c r="VQB269" s="30"/>
      <c r="VQC269" s="30"/>
      <c r="VQD269" s="30"/>
      <c r="VQE269" s="30"/>
      <c r="VQF269" s="30"/>
      <c r="VQG269" s="30"/>
      <c r="VQH269" s="30"/>
      <c r="VQI269" s="30"/>
      <c r="VQJ269" s="30"/>
      <c r="VQK269" s="30"/>
      <c r="VQL269" s="30"/>
      <c r="VQM269" s="30"/>
      <c r="VQN269" s="30"/>
      <c r="VQO269" s="30"/>
      <c r="VQP269" s="30"/>
      <c r="VQQ269" s="30"/>
      <c r="VQR269" s="30"/>
      <c r="VQS269" s="30"/>
      <c r="VQT269" s="30"/>
      <c r="VQU269" s="30"/>
      <c r="VQV269" s="30"/>
      <c r="VQW269" s="30"/>
      <c r="VQX269" s="30"/>
      <c r="VQY269" s="30"/>
      <c r="VQZ269" s="30"/>
      <c r="VRA269" s="30"/>
      <c r="VRB269" s="30"/>
      <c r="VRC269" s="30"/>
      <c r="VRD269" s="30"/>
      <c r="VRE269" s="30"/>
      <c r="VRF269" s="30"/>
      <c r="VRG269" s="30"/>
      <c r="VRH269" s="30"/>
      <c r="VRI269" s="30"/>
      <c r="VRJ269" s="30"/>
      <c r="VRK269" s="30"/>
      <c r="VRL269" s="30"/>
      <c r="VRM269" s="30"/>
      <c r="VRN269" s="30"/>
      <c r="VRO269" s="30"/>
      <c r="VRP269" s="30"/>
      <c r="VRQ269" s="30"/>
      <c r="VRR269" s="30"/>
      <c r="VRS269" s="30"/>
      <c r="VRT269" s="30"/>
      <c r="VRU269" s="30"/>
      <c r="VRV269" s="30"/>
      <c r="VRW269" s="30"/>
      <c r="VRX269" s="30"/>
      <c r="VRY269" s="30"/>
      <c r="VRZ269" s="30"/>
      <c r="VSA269" s="30"/>
      <c r="VSB269" s="30"/>
      <c r="VSC269" s="30"/>
      <c r="VSD269" s="30"/>
      <c r="VSE269" s="30"/>
      <c r="VSF269" s="30"/>
      <c r="VSG269" s="30"/>
      <c r="VSH269" s="30"/>
      <c r="VSI269" s="30"/>
      <c r="VSJ269" s="30"/>
      <c r="VSK269" s="30"/>
      <c r="VSL269" s="30"/>
      <c r="VSM269" s="30"/>
      <c r="VSN269" s="30"/>
      <c r="VSO269" s="30"/>
      <c r="VSP269" s="30"/>
      <c r="VSQ269" s="30"/>
      <c r="VSR269" s="30"/>
      <c r="VSS269" s="30"/>
      <c r="VST269" s="30"/>
      <c r="VSU269" s="30"/>
      <c r="VSV269" s="30"/>
      <c r="VSW269" s="30"/>
      <c r="VSX269" s="30"/>
      <c r="VSY269" s="30"/>
      <c r="VSZ269" s="30"/>
      <c r="VTA269" s="30"/>
      <c r="VTB269" s="30"/>
      <c r="VTC269" s="30"/>
      <c r="VTD269" s="30"/>
      <c r="VTE269" s="30"/>
      <c r="VTF269" s="30"/>
      <c r="VTG269" s="30"/>
      <c r="VTH269" s="30"/>
      <c r="VTI269" s="30"/>
      <c r="VTJ269" s="30"/>
      <c r="VTK269" s="30"/>
      <c r="VTL269" s="30"/>
      <c r="VTM269" s="30"/>
      <c r="VTN269" s="30"/>
      <c r="VTO269" s="30"/>
      <c r="VTP269" s="30"/>
      <c r="VTQ269" s="30"/>
      <c r="VTR269" s="30"/>
      <c r="VTS269" s="30"/>
      <c r="VTT269" s="30"/>
      <c r="VTU269" s="30"/>
      <c r="VTV269" s="30"/>
      <c r="VTW269" s="30"/>
      <c r="VTX269" s="30"/>
      <c r="VTY269" s="30"/>
      <c r="VTZ269" s="30"/>
      <c r="VUA269" s="30"/>
      <c r="VUB269" s="30"/>
      <c r="VUC269" s="30"/>
      <c r="VUD269" s="30"/>
      <c r="VUE269" s="30"/>
      <c r="VUF269" s="30"/>
      <c r="VUG269" s="30"/>
      <c r="VUH269" s="30"/>
      <c r="VUI269" s="30"/>
      <c r="VUJ269" s="30"/>
      <c r="VUK269" s="30"/>
      <c r="VUL269" s="30"/>
      <c r="VUM269" s="30"/>
      <c r="VUN269" s="30"/>
      <c r="VUO269" s="30"/>
      <c r="VUP269" s="30"/>
      <c r="VUQ269" s="30"/>
      <c r="VUR269" s="30"/>
      <c r="VUS269" s="30"/>
      <c r="VUT269" s="30"/>
      <c r="VUU269" s="30"/>
      <c r="VUV269" s="30"/>
      <c r="VUW269" s="30"/>
      <c r="VUX269" s="30"/>
      <c r="VUY269" s="30"/>
      <c r="VUZ269" s="30"/>
      <c r="VVA269" s="30"/>
      <c r="VVB269" s="30"/>
      <c r="VVC269" s="30"/>
      <c r="VVD269" s="30"/>
      <c r="VVE269" s="30"/>
      <c r="VVF269" s="30"/>
      <c r="VVG269" s="30"/>
      <c r="VVH269" s="30"/>
      <c r="VVI269" s="30"/>
      <c r="VVJ269" s="30"/>
      <c r="VVK269" s="30"/>
      <c r="VVL269" s="30"/>
      <c r="VVM269" s="30"/>
      <c r="VVN269" s="30"/>
      <c r="VVO269" s="30"/>
      <c r="VVP269" s="30"/>
      <c r="VVQ269" s="30"/>
      <c r="VVR269" s="30"/>
      <c r="VVS269" s="30"/>
      <c r="VVT269" s="30"/>
      <c r="VVU269" s="30"/>
      <c r="VVV269" s="30"/>
      <c r="VVW269" s="30"/>
      <c r="VVX269" s="30"/>
      <c r="VVY269" s="30"/>
      <c r="VVZ269" s="30"/>
      <c r="VWA269" s="30"/>
      <c r="VWB269" s="30"/>
      <c r="VWC269" s="30"/>
      <c r="VWD269" s="30"/>
      <c r="VWE269" s="30"/>
      <c r="VWF269" s="30"/>
      <c r="VWG269" s="30"/>
      <c r="VWH269" s="30"/>
      <c r="VWI269" s="30"/>
      <c r="VWJ269" s="30"/>
      <c r="VWK269" s="30"/>
      <c r="VWL269" s="30"/>
      <c r="VWM269" s="30"/>
      <c r="VWN269" s="30"/>
      <c r="VWO269" s="30"/>
      <c r="VWP269" s="30"/>
      <c r="VWQ269" s="30"/>
      <c r="VWR269" s="30"/>
      <c r="VWS269" s="30"/>
      <c r="VWT269" s="30"/>
      <c r="VWU269" s="30"/>
      <c r="VWV269" s="30"/>
      <c r="VWW269" s="30"/>
      <c r="VWX269" s="30"/>
      <c r="VWY269" s="30"/>
      <c r="VWZ269" s="30"/>
      <c r="VXA269" s="30"/>
      <c r="VXB269" s="30"/>
      <c r="VXC269" s="30"/>
      <c r="VXD269" s="30"/>
      <c r="VXE269" s="30"/>
      <c r="VXF269" s="30"/>
      <c r="VXG269" s="30"/>
      <c r="VXH269" s="30"/>
      <c r="VXI269" s="30"/>
      <c r="VXJ269" s="30"/>
      <c r="VXK269" s="30"/>
      <c r="VXL269" s="30"/>
      <c r="VXM269" s="30"/>
      <c r="VXN269" s="30"/>
      <c r="VXO269" s="30"/>
      <c r="VXP269" s="30"/>
      <c r="VXQ269" s="30"/>
      <c r="VXR269" s="30"/>
      <c r="VXS269" s="30"/>
      <c r="VXT269" s="30"/>
      <c r="VXU269" s="30"/>
      <c r="VXV269" s="30"/>
      <c r="VXW269" s="30"/>
      <c r="VXX269" s="30"/>
      <c r="VXY269" s="30"/>
      <c r="VXZ269" s="30"/>
      <c r="VYA269" s="30"/>
      <c r="VYB269" s="30"/>
      <c r="VYC269" s="30"/>
      <c r="VYD269" s="30"/>
      <c r="VYE269" s="30"/>
      <c r="VYF269" s="30"/>
      <c r="VYG269" s="30"/>
      <c r="VYH269" s="30"/>
      <c r="VYI269" s="30"/>
      <c r="VYJ269" s="30"/>
      <c r="VYK269" s="30"/>
      <c r="VYL269" s="30"/>
      <c r="VYM269" s="30"/>
      <c r="VYN269" s="30"/>
      <c r="VYO269" s="30"/>
      <c r="VYP269" s="30"/>
      <c r="VYQ269" s="30"/>
      <c r="VYR269" s="30"/>
      <c r="VYS269" s="30"/>
      <c r="VYT269" s="30"/>
      <c r="VYU269" s="30"/>
      <c r="VYV269" s="30"/>
      <c r="VYW269" s="30"/>
      <c r="VYX269" s="30"/>
      <c r="VYY269" s="30"/>
      <c r="VYZ269" s="30"/>
      <c r="VZA269" s="30"/>
      <c r="VZB269" s="30"/>
      <c r="VZC269" s="30"/>
      <c r="VZD269" s="30"/>
      <c r="VZE269" s="30"/>
      <c r="VZF269" s="30"/>
      <c r="VZG269" s="30"/>
      <c r="VZH269" s="30"/>
      <c r="VZI269" s="30"/>
      <c r="VZJ269" s="30"/>
      <c r="VZK269" s="30"/>
      <c r="VZL269" s="30"/>
      <c r="VZM269" s="30"/>
      <c r="VZN269" s="30"/>
      <c r="VZO269" s="30"/>
      <c r="VZP269" s="30"/>
      <c r="VZQ269" s="30"/>
      <c r="VZR269" s="30"/>
      <c r="VZS269" s="30"/>
      <c r="VZT269" s="30"/>
      <c r="VZU269" s="30"/>
      <c r="VZV269" s="30"/>
      <c r="VZW269" s="30"/>
      <c r="VZX269" s="30"/>
      <c r="VZY269" s="30"/>
      <c r="VZZ269" s="30"/>
      <c r="WAA269" s="30"/>
      <c r="WAB269" s="30"/>
      <c r="WAC269" s="30"/>
      <c r="WAD269" s="30"/>
      <c r="WAE269" s="30"/>
      <c r="WAF269" s="30"/>
      <c r="WAG269" s="30"/>
      <c r="WAH269" s="30"/>
      <c r="WAI269" s="30"/>
      <c r="WAJ269" s="30"/>
      <c r="WAK269" s="30"/>
      <c r="WAL269" s="30"/>
      <c r="WAM269" s="30"/>
      <c r="WAN269" s="30"/>
      <c r="WAO269" s="30"/>
      <c r="WAP269" s="30"/>
      <c r="WAQ269" s="30"/>
      <c r="WAR269" s="30"/>
      <c r="WAS269" s="30"/>
      <c r="WAT269" s="30"/>
      <c r="WAU269" s="30"/>
      <c r="WAV269" s="30"/>
      <c r="WAW269" s="30"/>
      <c r="WAX269" s="30"/>
      <c r="WAY269" s="30"/>
      <c r="WAZ269" s="30"/>
      <c r="WBA269" s="30"/>
      <c r="WBB269" s="30"/>
      <c r="WBC269" s="30"/>
      <c r="WBD269" s="30"/>
      <c r="WBE269" s="30"/>
      <c r="WBF269" s="30"/>
      <c r="WBG269" s="30"/>
      <c r="WBH269" s="30"/>
      <c r="WBI269" s="30"/>
      <c r="WBJ269" s="30"/>
      <c r="WBK269" s="30"/>
      <c r="WBL269" s="30"/>
      <c r="WBM269" s="30"/>
      <c r="WBN269" s="30"/>
      <c r="WBO269" s="30"/>
      <c r="WBP269" s="30"/>
      <c r="WBQ269" s="30"/>
      <c r="WBR269" s="30"/>
      <c r="WBS269" s="30"/>
      <c r="WBT269" s="30"/>
      <c r="WBU269" s="30"/>
      <c r="WBV269" s="30"/>
      <c r="WBW269" s="30"/>
      <c r="WBX269" s="30"/>
      <c r="WBY269" s="30"/>
      <c r="WBZ269" s="30"/>
      <c r="WCA269" s="30"/>
      <c r="WCB269" s="30"/>
      <c r="WCC269" s="30"/>
      <c r="WCD269" s="30"/>
      <c r="WCE269" s="30"/>
      <c r="WCF269" s="30"/>
      <c r="WCG269" s="30"/>
      <c r="WCH269" s="30"/>
      <c r="WCI269" s="30"/>
      <c r="WCJ269" s="30"/>
      <c r="WCK269" s="30"/>
      <c r="WCL269" s="30"/>
      <c r="WCM269" s="30"/>
      <c r="WCN269" s="30"/>
      <c r="WCO269" s="30"/>
      <c r="WCP269" s="30"/>
      <c r="WCQ269" s="30"/>
      <c r="WCR269" s="30"/>
      <c r="WCS269" s="30"/>
      <c r="WCT269" s="30"/>
      <c r="WCU269" s="30"/>
      <c r="WCV269" s="30"/>
      <c r="WCW269" s="30"/>
      <c r="WCX269" s="30"/>
      <c r="WCY269" s="30"/>
      <c r="WCZ269" s="30"/>
      <c r="WDA269" s="30"/>
      <c r="WDB269" s="30"/>
      <c r="WDC269" s="30"/>
      <c r="WDD269" s="30"/>
      <c r="WDE269" s="30"/>
      <c r="WDF269" s="30"/>
      <c r="WDG269" s="30"/>
      <c r="WDH269" s="30"/>
      <c r="WDI269" s="30"/>
      <c r="WDJ269" s="30"/>
      <c r="WDK269" s="30"/>
      <c r="WDL269" s="30"/>
      <c r="WDM269" s="30"/>
      <c r="WDN269" s="30"/>
      <c r="WDO269" s="30"/>
      <c r="WDP269" s="30"/>
      <c r="WDQ269" s="30"/>
      <c r="WDR269" s="30"/>
      <c r="WDS269" s="30"/>
      <c r="WDT269" s="30"/>
      <c r="WDU269" s="30"/>
      <c r="WDV269" s="30"/>
      <c r="WDW269" s="30"/>
      <c r="WDX269" s="30"/>
      <c r="WDY269" s="30"/>
      <c r="WDZ269" s="30"/>
      <c r="WEA269" s="30"/>
      <c r="WEB269" s="30"/>
      <c r="WEC269" s="30"/>
      <c r="WED269" s="30"/>
      <c r="WEE269" s="30"/>
      <c r="WEF269" s="30"/>
      <c r="WEG269" s="30"/>
      <c r="WEH269" s="30"/>
      <c r="WEI269" s="30"/>
      <c r="WEJ269" s="30"/>
      <c r="WEK269" s="30"/>
      <c r="WEL269" s="30"/>
      <c r="WEM269" s="30"/>
      <c r="WEN269" s="30"/>
      <c r="WEO269" s="30"/>
      <c r="WEP269" s="30"/>
      <c r="WEQ269" s="30"/>
      <c r="WER269" s="30"/>
      <c r="WES269" s="30"/>
      <c r="WET269" s="30"/>
      <c r="WEU269" s="30"/>
      <c r="WEV269" s="30"/>
      <c r="WEW269" s="30"/>
      <c r="WEX269" s="30"/>
      <c r="WEY269" s="30"/>
      <c r="WEZ269" s="30"/>
      <c r="WFA269" s="30"/>
      <c r="WFB269" s="30"/>
      <c r="WFC269" s="30"/>
      <c r="WFD269" s="30"/>
      <c r="WFE269" s="30"/>
      <c r="WFF269" s="30"/>
      <c r="WFG269" s="30"/>
      <c r="WFH269" s="30"/>
      <c r="WFI269" s="30"/>
      <c r="WFJ269" s="30"/>
      <c r="WFK269" s="30"/>
      <c r="WFL269" s="30"/>
      <c r="WFM269" s="30"/>
      <c r="WFN269" s="30"/>
      <c r="WFO269" s="30"/>
      <c r="WFP269" s="30"/>
      <c r="WFQ269" s="30"/>
      <c r="WFR269" s="30"/>
      <c r="WFS269" s="30"/>
      <c r="WFT269" s="30"/>
      <c r="WFU269" s="30"/>
      <c r="WFV269" s="30"/>
      <c r="WFW269" s="30"/>
      <c r="WFX269" s="30"/>
      <c r="WFY269" s="30"/>
      <c r="WFZ269" s="30"/>
      <c r="WGA269" s="30"/>
      <c r="WGB269" s="30"/>
      <c r="WGC269" s="30"/>
      <c r="WGD269" s="30"/>
      <c r="WGE269" s="30"/>
      <c r="WGF269" s="30"/>
      <c r="WGG269" s="30"/>
      <c r="WGH269" s="30"/>
      <c r="WGI269" s="30"/>
      <c r="WGJ269" s="30"/>
      <c r="WGK269" s="30"/>
      <c r="WGL269" s="30"/>
      <c r="WGM269" s="30"/>
      <c r="WGN269" s="30"/>
      <c r="WGO269" s="30"/>
      <c r="WGP269" s="30"/>
      <c r="WGQ269" s="30"/>
      <c r="WGR269" s="30"/>
      <c r="WGS269" s="30"/>
      <c r="WGT269" s="30"/>
      <c r="WGU269" s="30"/>
      <c r="WGV269" s="30"/>
      <c r="WGW269" s="30"/>
      <c r="WGX269" s="30"/>
      <c r="WGY269" s="30"/>
      <c r="WGZ269" s="30"/>
      <c r="WHA269" s="30"/>
      <c r="WHB269" s="30"/>
      <c r="WHC269" s="30"/>
      <c r="WHD269" s="30"/>
      <c r="WHE269" s="30"/>
      <c r="WHF269" s="30"/>
      <c r="WHG269" s="30"/>
      <c r="WHH269" s="30"/>
      <c r="WHI269" s="30"/>
      <c r="WHJ269" s="30"/>
      <c r="WHK269" s="30"/>
      <c r="WHL269" s="30"/>
      <c r="WHM269" s="30"/>
      <c r="WHN269" s="30"/>
      <c r="WHO269" s="30"/>
      <c r="WHP269" s="30"/>
      <c r="WHQ269" s="30"/>
      <c r="WHR269" s="30"/>
      <c r="WHS269" s="30"/>
      <c r="WHT269" s="30"/>
      <c r="WHU269" s="30"/>
      <c r="WHV269" s="30"/>
      <c r="WHW269" s="30"/>
      <c r="WHX269" s="30"/>
      <c r="WHY269" s="30"/>
      <c r="WHZ269" s="30"/>
      <c r="WIA269" s="30"/>
      <c r="WIB269" s="30"/>
      <c r="WIC269" s="30"/>
      <c r="WID269" s="30"/>
      <c r="WIE269" s="30"/>
      <c r="WIF269" s="30"/>
      <c r="WIG269" s="30"/>
      <c r="WIH269" s="30"/>
      <c r="WII269" s="30"/>
      <c r="WIJ269" s="30"/>
      <c r="WIK269" s="30"/>
      <c r="WIL269" s="30"/>
      <c r="WIM269" s="30"/>
      <c r="WIN269" s="30"/>
      <c r="WIO269" s="30"/>
      <c r="WIP269" s="30"/>
      <c r="WIQ269" s="30"/>
      <c r="WIR269" s="30"/>
      <c r="WIS269" s="30"/>
      <c r="WIT269" s="30"/>
      <c r="WIU269" s="30"/>
      <c r="WIV269" s="30"/>
      <c r="WIW269" s="30"/>
      <c r="WIX269" s="30"/>
      <c r="WIY269" s="30"/>
      <c r="WIZ269" s="30"/>
      <c r="WJA269" s="30"/>
      <c r="WJB269" s="30"/>
      <c r="WJC269" s="30"/>
      <c r="WJD269" s="30"/>
      <c r="WJE269" s="30"/>
      <c r="WJF269" s="30"/>
      <c r="WJG269" s="30"/>
      <c r="WJH269" s="30"/>
      <c r="WJI269" s="30"/>
      <c r="WJJ269" s="30"/>
      <c r="WJK269" s="30"/>
      <c r="WJL269" s="30"/>
      <c r="WJM269" s="30"/>
      <c r="WJN269" s="30"/>
      <c r="WJO269" s="30"/>
      <c r="WJP269" s="30"/>
      <c r="WJQ269" s="30"/>
      <c r="WJR269" s="30"/>
      <c r="WJS269" s="30"/>
      <c r="WJT269" s="30"/>
      <c r="WJU269" s="30"/>
      <c r="WJV269" s="30"/>
      <c r="WJW269" s="30"/>
      <c r="WJX269" s="30"/>
      <c r="WJY269" s="30"/>
      <c r="WJZ269" s="30"/>
      <c r="WKA269" s="30"/>
      <c r="WKB269" s="30"/>
      <c r="WKC269" s="30"/>
      <c r="WKD269" s="30"/>
      <c r="WKE269" s="30"/>
      <c r="WKF269" s="30"/>
      <c r="WKG269" s="30"/>
      <c r="WKH269" s="30"/>
      <c r="WKI269" s="30"/>
      <c r="WKJ269" s="30"/>
      <c r="WKK269" s="30"/>
      <c r="WKL269" s="30"/>
      <c r="WKM269" s="30"/>
      <c r="WKN269" s="30"/>
      <c r="WKO269" s="30"/>
      <c r="WKP269" s="30"/>
      <c r="WKQ269" s="30"/>
      <c r="WKR269" s="30"/>
      <c r="WKS269" s="30"/>
      <c r="WKT269" s="30"/>
      <c r="WKU269" s="30"/>
      <c r="WKV269" s="30"/>
      <c r="WKW269" s="30"/>
      <c r="WKX269" s="30"/>
      <c r="WKY269" s="30"/>
      <c r="WKZ269" s="30"/>
      <c r="WLA269" s="30"/>
      <c r="WLB269" s="30"/>
      <c r="WLC269" s="30"/>
      <c r="WLD269" s="30"/>
      <c r="WLE269" s="30"/>
      <c r="WLF269" s="30"/>
      <c r="WLG269" s="30"/>
      <c r="WLH269" s="30"/>
      <c r="WLI269" s="30"/>
      <c r="WLJ269" s="30"/>
      <c r="WLK269" s="30"/>
      <c r="WLL269" s="30"/>
      <c r="WLM269" s="30"/>
      <c r="WLN269" s="30"/>
      <c r="WLO269" s="30"/>
      <c r="WLP269" s="30"/>
      <c r="WLQ269" s="30"/>
      <c r="WLR269" s="30"/>
      <c r="WLS269" s="30"/>
      <c r="WLT269" s="30"/>
      <c r="WLU269" s="30"/>
      <c r="WLV269" s="30"/>
      <c r="WLW269" s="30"/>
      <c r="WLX269" s="30"/>
      <c r="WLY269" s="30"/>
      <c r="WLZ269" s="30"/>
      <c r="WMA269" s="30"/>
      <c r="WMB269" s="30"/>
      <c r="WMC269" s="30"/>
      <c r="WMD269" s="30"/>
      <c r="WME269" s="30"/>
      <c r="WMF269" s="30"/>
      <c r="WMG269" s="30"/>
      <c r="WMH269" s="30"/>
      <c r="WMI269" s="30"/>
      <c r="WMJ269" s="30"/>
      <c r="WMK269" s="30"/>
      <c r="WML269" s="30"/>
      <c r="WMM269" s="30"/>
      <c r="WMN269" s="30"/>
      <c r="WMO269" s="30"/>
      <c r="WMP269" s="30"/>
      <c r="WMQ269" s="30"/>
      <c r="WMR269" s="30"/>
      <c r="WMS269" s="30"/>
      <c r="WMT269" s="30"/>
      <c r="WMU269" s="30"/>
      <c r="WMV269" s="30"/>
      <c r="WMW269" s="30"/>
      <c r="WMX269" s="30"/>
      <c r="WMY269" s="30"/>
      <c r="WMZ269" s="30"/>
      <c r="WNA269" s="30"/>
      <c r="WNB269" s="30"/>
      <c r="WNC269" s="30"/>
      <c r="WND269" s="30"/>
      <c r="WNE269" s="30"/>
      <c r="WNF269" s="30"/>
      <c r="WNG269" s="30"/>
      <c r="WNH269" s="30"/>
      <c r="WNI269" s="30"/>
      <c r="WNJ269" s="30"/>
      <c r="WNK269" s="30"/>
      <c r="WNL269" s="30"/>
      <c r="WNM269" s="30"/>
      <c r="WNN269" s="30"/>
      <c r="WNO269" s="30"/>
      <c r="WNP269" s="30"/>
      <c r="WNQ269" s="30"/>
      <c r="WNR269" s="30"/>
      <c r="WNS269" s="30"/>
      <c r="WNT269" s="30"/>
      <c r="WNU269" s="30"/>
      <c r="WNV269" s="30"/>
      <c r="WNW269" s="30"/>
      <c r="WNX269" s="30"/>
      <c r="WNY269" s="30"/>
      <c r="WNZ269" s="30"/>
      <c r="WOA269" s="30"/>
      <c r="WOB269" s="30"/>
      <c r="WOC269" s="30"/>
      <c r="WOD269" s="30"/>
      <c r="WOE269" s="30"/>
      <c r="WOF269" s="30"/>
      <c r="WOG269" s="30"/>
      <c r="WOH269" s="30"/>
      <c r="WOI269" s="30"/>
      <c r="WOJ269" s="30"/>
      <c r="WOK269" s="30"/>
      <c r="WOL269" s="30"/>
      <c r="WOM269" s="30"/>
      <c r="WON269" s="30"/>
      <c r="WOO269" s="30"/>
      <c r="WOP269" s="30"/>
      <c r="WOQ269" s="30"/>
      <c r="WOR269" s="30"/>
      <c r="WOS269" s="30"/>
      <c r="WOT269" s="30"/>
      <c r="WOU269" s="30"/>
      <c r="WOV269" s="30"/>
      <c r="WOW269" s="30"/>
      <c r="WOX269" s="30"/>
      <c r="WOY269" s="30"/>
      <c r="WOZ269" s="30"/>
      <c r="WPA269" s="30"/>
      <c r="WPB269" s="30"/>
      <c r="WPC269" s="30"/>
      <c r="WPD269" s="30"/>
      <c r="WPE269" s="30"/>
      <c r="WPF269" s="30"/>
      <c r="WPG269" s="30"/>
      <c r="WPH269" s="30"/>
      <c r="WPI269" s="30"/>
      <c r="WPJ269" s="30"/>
      <c r="WPK269" s="30"/>
      <c r="WPL269" s="30"/>
      <c r="WPM269" s="30"/>
      <c r="WPN269" s="30"/>
      <c r="WPO269" s="30"/>
      <c r="WPP269" s="30"/>
      <c r="WPQ269" s="30"/>
      <c r="WPR269" s="30"/>
      <c r="WPS269" s="30"/>
      <c r="WPT269" s="30"/>
      <c r="WPU269" s="30"/>
      <c r="WPV269" s="30"/>
      <c r="WPW269" s="30"/>
      <c r="WPX269" s="30"/>
      <c r="WPY269" s="30"/>
      <c r="WPZ269" s="30"/>
      <c r="WQA269" s="30"/>
      <c r="WQB269" s="30"/>
      <c r="WQC269" s="30"/>
      <c r="WQD269" s="30"/>
      <c r="WQE269" s="30"/>
      <c r="WQF269" s="30"/>
      <c r="WQG269" s="30"/>
      <c r="WQH269" s="30"/>
      <c r="WQI269" s="30"/>
      <c r="WQJ269" s="30"/>
      <c r="WQK269" s="30"/>
      <c r="WQL269" s="30"/>
      <c r="WQM269" s="30"/>
      <c r="WQN269" s="30"/>
      <c r="WQO269" s="30"/>
      <c r="WQP269" s="30"/>
      <c r="WQQ269" s="30"/>
      <c r="WQR269" s="30"/>
      <c r="WQS269" s="30"/>
      <c r="WQT269" s="30"/>
      <c r="WQU269" s="30"/>
      <c r="WQV269" s="30"/>
      <c r="WQW269" s="30"/>
      <c r="WQX269" s="30"/>
      <c r="WQY269" s="30"/>
      <c r="WQZ269" s="30"/>
      <c r="WRA269" s="30"/>
      <c r="WRB269" s="30"/>
      <c r="WRC269" s="30"/>
      <c r="WRD269" s="30"/>
      <c r="WRE269" s="30"/>
      <c r="WRF269" s="30"/>
      <c r="WRG269" s="30"/>
      <c r="WRH269" s="30"/>
      <c r="WRI269" s="30"/>
      <c r="WRJ269" s="30"/>
      <c r="WRK269" s="30"/>
      <c r="WRL269" s="30"/>
      <c r="WRM269" s="30"/>
      <c r="WRN269" s="30"/>
      <c r="WRO269" s="30"/>
      <c r="WRP269" s="30"/>
      <c r="WRQ269" s="30"/>
      <c r="WRR269" s="30"/>
      <c r="WRS269" s="30"/>
      <c r="WRT269" s="30"/>
      <c r="WRU269" s="30"/>
      <c r="WRV269" s="30"/>
      <c r="WRW269" s="30"/>
      <c r="WRX269" s="30"/>
      <c r="WRY269" s="30"/>
      <c r="WRZ269" s="30"/>
      <c r="WSA269" s="30"/>
      <c r="WSB269" s="30"/>
      <c r="WSC269" s="30"/>
      <c r="WSD269" s="30"/>
      <c r="WSE269" s="30"/>
      <c r="WSF269" s="30"/>
      <c r="WSG269" s="30"/>
      <c r="WSH269" s="30"/>
      <c r="WSI269" s="30"/>
      <c r="WSJ269" s="30"/>
      <c r="WSK269" s="30"/>
      <c r="WSL269" s="30"/>
      <c r="WSM269" s="30"/>
      <c r="WSN269" s="30"/>
      <c r="WSO269" s="30"/>
      <c r="WSP269" s="30"/>
      <c r="WSQ269" s="30"/>
      <c r="WSR269" s="30"/>
      <c r="WSS269" s="30"/>
      <c r="WST269" s="30"/>
      <c r="WSU269" s="30"/>
      <c r="WSV269" s="30"/>
      <c r="WSW269" s="30"/>
      <c r="WSX269" s="30"/>
      <c r="WSY269" s="30"/>
      <c r="WSZ269" s="30"/>
      <c r="WTA269" s="30"/>
      <c r="WTB269" s="30"/>
      <c r="WTC269" s="30"/>
      <c r="WTD269" s="30"/>
      <c r="WTE269" s="30"/>
      <c r="WTF269" s="30"/>
      <c r="WTG269" s="30"/>
      <c r="WTH269" s="30"/>
      <c r="WTI269" s="30"/>
      <c r="WTJ269" s="30"/>
      <c r="WTK269" s="30"/>
      <c r="WTL269" s="30"/>
      <c r="WTM269" s="30"/>
      <c r="WTN269" s="30"/>
      <c r="WTO269" s="30"/>
      <c r="WTP269" s="30"/>
      <c r="WTQ269" s="30"/>
      <c r="WTR269" s="30"/>
      <c r="WTS269" s="30"/>
      <c r="WTT269" s="30"/>
      <c r="WTU269" s="30"/>
      <c r="WTV269" s="30"/>
      <c r="WTW269" s="30"/>
      <c r="WTX269" s="30"/>
      <c r="WTY269" s="30"/>
      <c r="WTZ269" s="30"/>
      <c r="WUA269" s="30"/>
      <c r="WUB269" s="30"/>
      <c r="WUC269" s="30"/>
      <c r="WUD269" s="30"/>
      <c r="WUE269" s="30"/>
      <c r="WUF269" s="30"/>
      <c r="WUG269" s="30"/>
      <c r="WUH269" s="30"/>
      <c r="WUI269" s="30"/>
      <c r="WUJ269" s="30"/>
      <c r="WUK269" s="30"/>
      <c r="WUL269" s="30"/>
      <c r="WUM269" s="30"/>
      <c r="WUN269" s="30"/>
      <c r="WUO269" s="30"/>
      <c r="WUP269" s="30"/>
      <c r="WUQ269" s="30"/>
      <c r="WUR269" s="30"/>
      <c r="WUS269" s="30"/>
      <c r="WUT269" s="30"/>
      <c r="WUU269" s="30"/>
      <c r="WUV269" s="30"/>
      <c r="WUW269" s="30"/>
      <c r="WUX269" s="30"/>
      <c r="WUY269" s="30"/>
      <c r="WUZ269" s="30"/>
      <c r="WVA269" s="30"/>
      <c r="WVB269" s="30"/>
      <c r="WVC269" s="30"/>
      <c r="WVD269" s="30"/>
      <c r="WVE269" s="30"/>
      <c r="WVF269" s="30"/>
      <c r="WVG269" s="30"/>
      <c r="WVH269" s="30"/>
      <c r="WVI269" s="30"/>
      <c r="WVJ269" s="30"/>
      <c r="WVK269" s="30"/>
      <c r="WVL269" s="30"/>
      <c r="WVM269" s="30"/>
      <c r="WVN269" s="30"/>
      <c r="WVO269" s="30"/>
      <c r="WVP269" s="30"/>
      <c r="WVQ269" s="30"/>
      <c r="WVR269" s="30"/>
      <c r="WVS269" s="30"/>
      <c r="WVT269" s="30"/>
      <c r="WVU269" s="30"/>
      <c r="WVV269" s="30"/>
      <c r="WVW269" s="30"/>
      <c r="WVX269" s="30"/>
      <c r="WVY269" s="30"/>
      <c r="WVZ269" s="30"/>
      <c r="WWA269" s="30"/>
      <c r="WWB269" s="30"/>
      <c r="WWC269" s="30"/>
      <c r="WWD269" s="30"/>
      <c r="WWE269" s="30"/>
      <c r="WWF269" s="30"/>
      <c r="WWG269" s="30"/>
      <c r="WWH269" s="30"/>
      <c r="WWI269" s="30"/>
      <c r="WWJ269" s="30"/>
      <c r="WWK269" s="30"/>
      <c r="WWL269" s="30"/>
      <c r="WWM269" s="30"/>
      <c r="WWN269" s="30"/>
      <c r="WWO269" s="30"/>
      <c r="WWP269" s="30"/>
      <c r="WWQ269" s="30"/>
      <c r="WWR269" s="30"/>
      <c r="WWS269" s="30"/>
      <c r="WWT269" s="30"/>
      <c r="WWU269" s="30"/>
      <c r="WWV269" s="30"/>
      <c r="WWW269" s="30"/>
      <c r="WWX269" s="30"/>
      <c r="WWY269" s="30"/>
      <c r="WWZ269" s="30"/>
      <c r="WXA269" s="30"/>
      <c r="WXB269" s="30"/>
      <c r="WXC269" s="30"/>
      <c r="WXD269" s="30"/>
      <c r="WXE269" s="30"/>
      <c r="WXF269" s="30"/>
      <c r="WXG269" s="30"/>
      <c r="WXH269" s="30"/>
      <c r="WXI269" s="30"/>
      <c r="WXJ269" s="30"/>
      <c r="WXK269" s="30"/>
      <c r="WXL269" s="30"/>
      <c r="WXM269" s="30"/>
      <c r="WXN269" s="30"/>
      <c r="WXO269" s="30"/>
      <c r="WXP269" s="30"/>
      <c r="WXQ269" s="30"/>
      <c r="WXR269" s="30"/>
      <c r="WXS269" s="30"/>
      <c r="WXT269" s="30"/>
      <c r="WXU269" s="30"/>
      <c r="WXV269" s="30"/>
      <c r="WXW269" s="30"/>
      <c r="WXX269" s="30"/>
      <c r="WXY269" s="30"/>
      <c r="WXZ269" s="30"/>
      <c r="WYA269" s="30"/>
      <c r="WYB269" s="30"/>
      <c r="WYC269" s="30"/>
      <c r="WYD269" s="30"/>
      <c r="WYE269" s="30"/>
      <c r="WYF269" s="30"/>
      <c r="WYG269" s="30"/>
      <c r="WYH269" s="30"/>
      <c r="WYI269" s="30"/>
      <c r="WYJ269" s="30"/>
      <c r="WYK269" s="30"/>
      <c r="WYL269" s="30"/>
      <c r="WYM269" s="30"/>
      <c r="WYN269" s="30"/>
      <c r="WYO269" s="30"/>
      <c r="WYP269" s="30"/>
      <c r="WYQ269" s="30"/>
      <c r="WYR269" s="30"/>
      <c r="WYS269" s="30"/>
      <c r="WYT269" s="30"/>
      <c r="WYU269" s="30"/>
      <c r="WYV269" s="30"/>
      <c r="WYW269" s="30"/>
      <c r="WYX269" s="30"/>
      <c r="WYY269" s="30"/>
      <c r="WYZ269" s="30"/>
      <c r="WZA269" s="30"/>
      <c r="WZB269" s="30"/>
      <c r="WZC269" s="30"/>
      <c r="WZD269" s="30"/>
      <c r="WZE269" s="30"/>
      <c r="WZF269" s="30"/>
      <c r="WZG269" s="30"/>
      <c r="WZH269" s="30"/>
      <c r="WZI269" s="30"/>
      <c r="WZJ269" s="30"/>
      <c r="WZK269" s="30"/>
      <c r="WZL269" s="30"/>
      <c r="WZM269" s="30"/>
      <c r="WZN269" s="30"/>
      <c r="WZO269" s="30"/>
      <c r="WZP269" s="30"/>
      <c r="WZQ269" s="30"/>
      <c r="WZR269" s="30"/>
      <c r="WZS269" s="30"/>
      <c r="WZT269" s="30"/>
      <c r="WZU269" s="30"/>
      <c r="WZV269" s="30"/>
      <c r="WZW269" s="30"/>
      <c r="WZX269" s="30"/>
      <c r="WZY269" s="30"/>
      <c r="WZZ269" s="30"/>
      <c r="XAA269" s="30"/>
      <c r="XAB269" s="30"/>
      <c r="XAC269" s="30"/>
      <c r="XAD269" s="30"/>
      <c r="XAE269" s="30"/>
      <c r="XAF269" s="30"/>
      <c r="XAG269" s="30"/>
      <c r="XAH269" s="30"/>
      <c r="XAI269" s="30"/>
      <c r="XAJ269" s="30"/>
      <c r="XAK269" s="30"/>
      <c r="XAL269" s="30"/>
      <c r="XAM269" s="30"/>
      <c r="XAN269" s="30"/>
      <c r="XAO269" s="30"/>
      <c r="XAP269" s="30"/>
      <c r="XAQ269" s="30"/>
      <c r="XAR269" s="30"/>
      <c r="XAS269" s="30"/>
      <c r="XAT269" s="30"/>
      <c r="XAU269" s="30"/>
      <c r="XAV269" s="30"/>
      <c r="XAW269" s="30"/>
      <c r="XAX269" s="30"/>
      <c r="XAY269" s="30"/>
      <c r="XAZ269" s="30"/>
      <c r="XBA269" s="30"/>
      <c r="XBB269" s="30"/>
      <c r="XBC269" s="30"/>
      <c r="XBD269" s="30"/>
      <c r="XBE269" s="30"/>
      <c r="XBF269" s="30"/>
      <c r="XBG269" s="30"/>
      <c r="XBH269" s="30"/>
      <c r="XBI269" s="30"/>
      <c r="XBJ269" s="30"/>
      <c r="XBK269" s="30"/>
      <c r="XBL269" s="30"/>
      <c r="XBM269" s="30"/>
      <c r="XBN269" s="30"/>
      <c r="XBO269" s="30"/>
      <c r="XBP269" s="30"/>
      <c r="XBQ269" s="30"/>
      <c r="XBR269" s="30"/>
      <c r="XBS269" s="30"/>
      <c r="XBT269" s="30"/>
      <c r="XBU269" s="30"/>
      <c r="XBV269" s="30"/>
      <c r="XBW269" s="30"/>
      <c r="XBX269" s="30"/>
      <c r="XBY269" s="30"/>
      <c r="XBZ269" s="30"/>
      <c r="XCA269" s="30"/>
      <c r="XCB269" s="30"/>
      <c r="XCC269" s="30"/>
      <c r="XCD269" s="30"/>
      <c r="XCE269" s="30"/>
      <c r="XCF269" s="30"/>
      <c r="XCG269" s="30"/>
      <c r="XCH269" s="30"/>
      <c r="XCI269" s="30"/>
      <c r="XCJ269" s="30"/>
      <c r="XCK269" s="30"/>
      <c r="XCL269" s="30"/>
      <c r="XCM269" s="30"/>
      <c r="XCN269" s="30"/>
      <c r="XCO269" s="30"/>
      <c r="XCP269" s="30"/>
      <c r="XCQ269" s="30"/>
      <c r="XCR269" s="30"/>
      <c r="XCS269" s="30"/>
      <c r="XCT269" s="30"/>
      <c r="XCU269" s="30"/>
      <c r="XCV269" s="30"/>
      <c r="XCW269" s="30"/>
      <c r="XCX269" s="30"/>
      <c r="XCY269" s="30"/>
      <c r="XCZ269" s="30"/>
      <c r="XDA269" s="30"/>
      <c r="XDB269" s="30"/>
      <c r="XDC269" s="30"/>
      <c r="XDD269" s="30"/>
      <c r="XDE269" s="30"/>
      <c r="XDF269" s="30"/>
      <c r="XDG269" s="30"/>
      <c r="XDH269" s="30"/>
      <c r="XDI269" s="30"/>
      <c r="XDJ269" s="30"/>
      <c r="XDK269" s="30"/>
      <c r="XDL269" s="30"/>
      <c r="XDM269" s="30"/>
      <c r="XDN269" s="30"/>
      <c r="XDO269" s="30"/>
      <c r="XDP269" s="30"/>
      <c r="XDQ269" s="30"/>
      <c r="XDR269" s="30"/>
      <c r="XDS269" s="30"/>
      <c r="XDT269" s="30"/>
      <c r="XDU269" s="30"/>
      <c r="XDV269" s="30"/>
      <c r="XDW269" s="30"/>
      <c r="XDX269" s="30"/>
      <c r="XDY269" s="30"/>
      <c r="XDZ269" s="30"/>
      <c r="XEA269" s="30"/>
      <c r="XEB269" s="30"/>
      <c r="XEC269" s="30"/>
      <c r="XED269" s="30"/>
      <c r="XEE269" s="30"/>
      <c r="XEF269" s="30"/>
      <c r="XEG269" s="30"/>
      <c r="XEH269" s="30"/>
      <c r="XEI269" s="30"/>
      <c r="XEJ269" s="30"/>
      <c r="XEK269" s="30"/>
      <c r="XEL269" s="30"/>
      <c r="XEM269" s="30"/>
      <c r="XEN269" s="30"/>
      <c r="XEO269" s="30"/>
      <c r="XEP269" s="30"/>
      <c r="XEQ269" s="30"/>
      <c r="XER269" s="30"/>
      <c r="XES269" s="30"/>
      <c r="XET269" s="30"/>
      <c r="XEU269" s="30"/>
      <c r="XEV269" s="30"/>
      <c r="XEW269" s="30"/>
      <c r="XEX269" s="30"/>
      <c r="XEY269" s="30"/>
      <c r="XEZ269" s="30"/>
      <c r="XFA269" s="30"/>
      <c r="XFB269" s="30"/>
      <c r="XFC269" s="30"/>
      <c r="XFD269" s="30"/>
    </row>
    <row r="270" spans="1:16384" s="41" customFormat="1">
      <c r="A270" s="3" t="s">
        <v>217</v>
      </c>
      <c r="B270" s="3" t="s">
        <v>218</v>
      </c>
      <c r="C270" s="123" t="s">
        <v>13</v>
      </c>
      <c r="D270" s="30" t="s">
        <v>1636</v>
      </c>
      <c r="E270" s="30" t="s">
        <v>1637</v>
      </c>
      <c r="F270" s="30" t="s">
        <v>1630</v>
      </c>
      <c r="G270" s="30" t="s">
        <v>1631</v>
      </c>
      <c r="H270" s="30" t="s">
        <v>1628</v>
      </c>
      <c r="I270" s="76">
        <v>22415</v>
      </c>
      <c r="J270" s="76">
        <v>3362.25</v>
      </c>
      <c r="K270" s="115">
        <f t="shared" si="0"/>
        <v>19052.75</v>
      </c>
      <c r="L270" s="76"/>
      <c r="M270" s="76"/>
      <c r="N270" s="76"/>
      <c r="O270" s="76"/>
      <c r="P270" s="76"/>
      <c r="Q270" s="76"/>
      <c r="R270" s="76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M270" s="30"/>
      <c r="BN270" s="30"/>
      <c r="BO270" s="30"/>
      <c r="BP270" s="30"/>
      <c r="BQ270" s="30"/>
      <c r="BR270" s="30"/>
      <c r="BS270" s="30"/>
      <c r="BT270" s="30"/>
      <c r="BU270" s="30"/>
      <c r="BV270" s="30"/>
      <c r="BW270" s="30"/>
      <c r="BX270" s="30"/>
      <c r="BY270" s="30"/>
      <c r="BZ270" s="30"/>
      <c r="CA270" s="30"/>
      <c r="CB270" s="30"/>
      <c r="CC270" s="30"/>
      <c r="CD270" s="30"/>
      <c r="CE270" s="30"/>
      <c r="CF270" s="30"/>
      <c r="CG270" s="30"/>
      <c r="CH270" s="30"/>
      <c r="CI270" s="30"/>
      <c r="CJ270" s="30"/>
      <c r="CK270" s="30"/>
      <c r="CL270" s="30"/>
      <c r="CM270" s="30"/>
      <c r="CN270" s="30"/>
      <c r="CO270" s="30"/>
      <c r="CP270" s="30"/>
      <c r="CQ270" s="30"/>
      <c r="CR270" s="30"/>
      <c r="CS270" s="30"/>
      <c r="CT270" s="30"/>
      <c r="CU270" s="30"/>
      <c r="CV270" s="30"/>
      <c r="CW270" s="30"/>
      <c r="CX270" s="30"/>
      <c r="CY270" s="30"/>
      <c r="CZ270" s="30"/>
      <c r="DA270" s="30"/>
      <c r="DB270" s="30"/>
      <c r="DC270" s="30"/>
      <c r="DD270" s="30"/>
      <c r="DE270" s="30"/>
      <c r="DF270" s="30"/>
      <c r="DG270" s="30"/>
      <c r="DH270" s="30"/>
      <c r="DI270" s="30"/>
      <c r="DJ270" s="30"/>
      <c r="DK270" s="30"/>
      <c r="DL270" s="30"/>
      <c r="DM270" s="30"/>
      <c r="DN270" s="30"/>
      <c r="DO270" s="30"/>
      <c r="DP270" s="30"/>
      <c r="DQ270" s="30"/>
      <c r="DR270" s="30"/>
      <c r="DS270" s="30"/>
      <c r="DT270" s="30"/>
      <c r="DU270" s="30"/>
      <c r="DV270" s="30"/>
      <c r="DW270" s="30"/>
      <c r="DX270" s="30"/>
      <c r="DY270" s="30"/>
      <c r="DZ270" s="30"/>
      <c r="EA270" s="30"/>
      <c r="EB270" s="30"/>
      <c r="EC270" s="30"/>
      <c r="ED270" s="30"/>
      <c r="EE270" s="30"/>
      <c r="EF270" s="30"/>
      <c r="EG270" s="30"/>
      <c r="EH270" s="30"/>
      <c r="EI270" s="30"/>
      <c r="EJ270" s="30"/>
      <c r="EK270" s="30"/>
      <c r="EL270" s="30"/>
      <c r="EM270" s="30"/>
      <c r="EN270" s="30"/>
      <c r="EO270" s="30"/>
      <c r="EP270" s="30"/>
      <c r="EQ270" s="30"/>
      <c r="ER270" s="30"/>
      <c r="ES270" s="30"/>
      <c r="ET270" s="30"/>
      <c r="EU270" s="30"/>
      <c r="EV270" s="30"/>
      <c r="EW270" s="30"/>
      <c r="EX270" s="30"/>
      <c r="EY270" s="30"/>
      <c r="EZ270" s="30"/>
      <c r="FA270" s="30"/>
      <c r="FB270" s="30"/>
      <c r="FC270" s="30"/>
      <c r="FD270" s="30"/>
      <c r="FE270" s="30"/>
      <c r="FF270" s="30"/>
      <c r="FG270" s="30"/>
      <c r="FH270" s="30"/>
      <c r="FI270" s="30"/>
      <c r="FJ270" s="30"/>
      <c r="FK270" s="30"/>
      <c r="FL270" s="30"/>
      <c r="FM270" s="30"/>
      <c r="FN270" s="30"/>
      <c r="FO270" s="30"/>
      <c r="FP270" s="30"/>
      <c r="FQ270" s="30"/>
      <c r="FR270" s="30"/>
      <c r="FS270" s="30"/>
      <c r="FT270" s="30"/>
      <c r="FU270" s="30"/>
      <c r="FV270" s="30"/>
      <c r="FW270" s="30"/>
      <c r="FX270" s="30"/>
      <c r="FY270" s="30"/>
      <c r="FZ270" s="30"/>
      <c r="GA270" s="30"/>
      <c r="GB270" s="30"/>
      <c r="GC270" s="30"/>
      <c r="GD270" s="30"/>
      <c r="GE270" s="30"/>
      <c r="GF270" s="30"/>
      <c r="GG270" s="30"/>
      <c r="GH270" s="30"/>
      <c r="GI270" s="30"/>
      <c r="GJ270" s="30"/>
      <c r="GK270" s="30"/>
      <c r="GL270" s="30"/>
      <c r="GM270" s="30"/>
      <c r="GN270" s="30"/>
      <c r="GO270" s="30"/>
      <c r="GP270" s="30"/>
      <c r="GQ270" s="30"/>
      <c r="GR270" s="30"/>
      <c r="GS270" s="30"/>
      <c r="GT270" s="30"/>
      <c r="GU270" s="30"/>
      <c r="GV270" s="30"/>
      <c r="GW270" s="30"/>
      <c r="GX270" s="30"/>
      <c r="GY270" s="30"/>
      <c r="GZ270" s="30"/>
      <c r="HA270" s="30"/>
      <c r="HB270" s="30"/>
      <c r="HC270" s="30"/>
      <c r="HD270" s="30"/>
      <c r="HE270" s="30"/>
      <c r="HF270" s="30"/>
      <c r="HG270" s="30"/>
      <c r="HH270" s="30"/>
      <c r="HI270" s="30"/>
      <c r="HJ270" s="30"/>
      <c r="HK270" s="30"/>
      <c r="HL270" s="30"/>
      <c r="HM270" s="30"/>
      <c r="HN270" s="30"/>
      <c r="HO270" s="30"/>
      <c r="HP270" s="30"/>
      <c r="HQ270" s="30"/>
      <c r="HR270" s="30"/>
      <c r="HS270" s="30"/>
      <c r="HT270" s="30"/>
      <c r="HU270" s="30"/>
      <c r="HV270" s="30"/>
      <c r="HW270" s="30"/>
      <c r="HX270" s="30"/>
      <c r="HY270" s="30"/>
      <c r="HZ270" s="30"/>
      <c r="IA270" s="30"/>
      <c r="IB270" s="30"/>
      <c r="IC270" s="30"/>
      <c r="ID270" s="30"/>
      <c r="IE270" s="30"/>
      <c r="IF270" s="30"/>
      <c r="IG270" s="30"/>
      <c r="IH270" s="30"/>
      <c r="II270" s="30"/>
      <c r="IJ270" s="30"/>
      <c r="IK270" s="30"/>
      <c r="IL270" s="30"/>
      <c r="IM270" s="30"/>
      <c r="IN270" s="30"/>
      <c r="IO270" s="30"/>
      <c r="IP270" s="30"/>
      <c r="IQ270" s="30"/>
      <c r="IR270" s="30"/>
      <c r="IS270" s="30"/>
      <c r="IT270" s="30"/>
      <c r="IU270" s="30"/>
      <c r="IV270" s="30"/>
      <c r="IW270" s="30"/>
      <c r="IX270" s="30"/>
      <c r="IY270" s="30"/>
      <c r="IZ270" s="30"/>
      <c r="JA270" s="30"/>
      <c r="JB270" s="30"/>
      <c r="JC270" s="30"/>
      <c r="JD270" s="30"/>
      <c r="JE270" s="30"/>
      <c r="JF270" s="30"/>
      <c r="JG270" s="30"/>
      <c r="JH270" s="30"/>
      <c r="JI270" s="30"/>
      <c r="JJ270" s="30"/>
      <c r="JK270" s="30"/>
      <c r="JL270" s="30"/>
      <c r="JM270" s="30"/>
      <c r="JN270" s="30"/>
      <c r="JO270" s="30"/>
      <c r="JP270" s="30"/>
      <c r="JQ270" s="30"/>
      <c r="JR270" s="30"/>
      <c r="JS270" s="30"/>
      <c r="JT270" s="30"/>
      <c r="JU270" s="30"/>
      <c r="JV270" s="30"/>
      <c r="JW270" s="30"/>
      <c r="JX270" s="30"/>
      <c r="JY270" s="30"/>
      <c r="JZ270" s="30"/>
      <c r="KA270" s="30"/>
      <c r="KB270" s="30"/>
      <c r="KC270" s="30"/>
      <c r="KD270" s="30"/>
      <c r="KE270" s="30"/>
      <c r="KF270" s="30"/>
      <c r="KG270" s="30"/>
      <c r="KH270" s="30"/>
      <c r="KI270" s="30"/>
      <c r="KJ270" s="30"/>
      <c r="KK270" s="30"/>
      <c r="KL270" s="30"/>
      <c r="KM270" s="30"/>
      <c r="KN270" s="30"/>
      <c r="KO270" s="30"/>
      <c r="KP270" s="30"/>
      <c r="KQ270" s="30"/>
      <c r="KR270" s="30"/>
      <c r="KS270" s="30"/>
      <c r="KT270" s="30"/>
      <c r="KU270" s="30"/>
      <c r="KV270" s="30"/>
      <c r="KW270" s="30"/>
      <c r="KX270" s="30"/>
      <c r="KY270" s="30"/>
      <c r="KZ270" s="30"/>
      <c r="LA270" s="30"/>
      <c r="LB270" s="30"/>
      <c r="LC270" s="30"/>
      <c r="LD270" s="30"/>
      <c r="LE270" s="30"/>
      <c r="LF270" s="30"/>
      <c r="LG270" s="30"/>
      <c r="LH270" s="30"/>
      <c r="LI270" s="30"/>
      <c r="LJ270" s="30"/>
      <c r="LK270" s="30"/>
      <c r="LL270" s="30"/>
      <c r="LM270" s="30"/>
      <c r="LN270" s="30"/>
      <c r="LO270" s="30"/>
      <c r="LP270" s="30"/>
      <c r="LQ270" s="30"/>
      <c r="LR270" s="30"/>
      <c r="LS270" s="30"/>
      <c r="LT270" s="30"/>
      <c r="LU270" s="30"/>
      <c r="LV270" s="30"/>
      <c r="LW270" s="30"/>
      <c r="LX270" s="30"/>
      <c r="LY270" s="30"/>
      <c r="LZ270" s="30"/>
      <c r="MA270" s="30"/>
      <c r="MB270" s="30"/>
      <c r="MC270" s="30"/>
      <c r="MD270" s="30"/>
      <c r="ME270" s="30"/>
      <c r="MF270" s="30"/>
      <c r="MG270" s="30"/>
      <c r="MH270" s="30"/>
      <c r="MI270" s="30"/>
      <c r="MJ270" s="30"/>
      <c r="MK270" s="30"/>
      <c r="ML270" s="30"/>
      <c r="MM270" s="30"/>
      <c r="MN270" s="30"/>
      <c r="MO270" s="30"/>
      <c r="MP270" s="30"/>
      <c r="MQ270" s="30"/>
      <c r="MR270" s="30"/>
      <c r="MS270" s="30"/>
      <c r="MT270" s="30"/>
      <c r="MU270" s="30"/>
      <c r="MV270" s="30"/>
      <c r="MW270" s="30"/>
      <c r="MX270" s="30"/>
      <c r="MY270" s="30"/>
      <c r="MZ270" s="30"/>
      <c r="NA270" s="30"/>
      <c r="NB270" s="30"/>
      <c r="NC270" s="30"/>
      <c r="ND270" s="30"/>
      <c r="NE270" s="30"/>
      <c r="NF270" s="30"/>
      <c r="NG270" s="30"/>
      <c r="NH270" s="30"/>
      <c r="NI270" s="30"/>
      <c r="NJ270" s="30"/>
      <c r="NK270" s="30"/>
      <c r="NL270" s="30"/>
      <c r="NM270" s="30"/>
      <c r="NN270" s="30"/>
      <c r="NO270" s="30"/>
      <c r="NP270" s="30"/>
      <c r="NQ270" s="30"/>
      <c r="NR270" s="30"/>
      <c r="NS270" s="30"/>
      <c r="NT270" s="30"/>
      <c r="NU270" s="30"/>
      <c r="NV270" s="30"/>
      <c r="NW270" s="30"/>
      <c r="NX270" s="30"/>
      <c r="NY270" s="30"/>
      <c r="NZ270" s="30"/>
      <c r="OA270" s="30"/>
      <c r="OB270" s="30"/>
      <c r="OC270" s="30"/>
      <c r="OD270" s="30"/>
      <c r="OE270" s="30"/>
      <c r="OF270" s="30"/>
      <c r="OG270" s="30"/>
      <c r="OH270" s="30"/>
      <c r="OI270" s="30"/>
      <c r="OJ270" s="30"/>
      <c r="OK270" s="30"/>
      <c r="OL270" s="30"/>
      <c r="OM270" s="30"/>
      <c r="ON270" s="30"/>
      <c r="OO270" s="30"/>
      <c r="OP270" s="30"/>
      <c r="OQ270" s="30"/>
      <c r="OR270" s="30"/>
      <c r="OS270" s="30"/>
      <c r="OT270" s="30"/>
      <c r="OU270" s="30"/>
      <c r="OV270" s="30"/>
      <c r="OW270" s="30"/>
      <c r="OX270" s="30"/>
      <c r="OY270" s="30"/>
      <c r="OZ270" s="30"/>
      <c r="PA270" s="30"/>
      <c r="PB270" s="30"/>
      <c r="PC270" s="30"/>
      <c r="PD270" s="30"/>
      <c r="PE270" s="30"/>
      <c r="PF270" s="30"/>
      <c r="PG270" s="30"/>
      <c r="PH270" s="30"/>
      <c r="PI270" s="30"/>
      <c r="PJ270" s="30"/>
      <c r="PK270" s="30"/>
      <c r="PL270" s="30"/>
      <c r="PM270" s="30"/>
      <c r="PN270" s="30"/>
      <c r="PO270" s="30"/>
      <c r="PP270" s="30"/>
      <c r="PQ270" s="30"/>
      <c r="PR270" s="30"/>
      <c r="PS270" s="30"/>
      <c r="PT270" s="30"/>
      <c r="PU270" s="30"/>
      <c r="PV270" s="30"/>
      <c r="PW270" s="30"/>
      <c r="PX270" s="30"/>
      <c r="PY270" s="30"/>
      <c r="PZ270" s="30"/>
      <c r="QA270" s="30"/>
      <c r="QB270" s="30"/>
      <c r="QC270" s="30"/>
      <c r="QD270" s="30"/>
      <c r="QE270" s="30"/>
      <c r="QF270" s="30"/>
      <c r="QG270" s="30"/>
      <c r="QH270" s="30"/>
      <c r="QI270" s="30"/>
      <c r="QJ270" s="30"/>
      <c r="QK270" s="30"/>
      <c r="QL270" s="30"/>
      <c r="QM270" s="30"/>
      <c r="QN270" s="30"/>
      <c r="QO270" s="30"/>
      <c r="QP270" s="30"/>
      <c r="QQ270" s="30"/>
      <c r="QR270" s="30"/>
      <c r="QS270" s="30"/>
      <c r="QT270" s="30"/>
      <c r="QU270" s="30"/>
      <c r="QV270" s="30"/>
      <c r="QW270" s="30"/>
      <c r="QX270" s="30"/>
      <c r="QY270" s="30"/>
      <c r="QZ270" s="30"/>
      <c r="RA270" s="30"/>
      <c r="RB270" s="30"/>
      <c r="RC270" s="30"/>
      <c r="RD270" s="30"/>
      <c r="RE270" s="30"/>
      <c r="RF270" s="30"/>
      <c r="RG270" s="30"/>
      <c r="RH270" s="30"/>
      <c r="RI270" s="30"/>
      <c r="RJ270" s="30"/>
      <c r="RK270" s="30"/>
      <c r="RL270" s="30"/>
      <c r="RM270" s="30"/>
      <c r="RN270" s="30"/>
      <c r="RO270" s="30"/>
      <c r="RP270" s="30"/>
      <c r="RQ270" s="30"/>
      <c r="RR270" s="30"/>
      <c r="RS270" s="30"/>
      <c r="RT270" s="30"/>
      <c r="RU270" s="30"/>
      <c r="RV270" s="30"/>
      <c r="RW270" s="30"/>
      <c r="RX270" s="30"/>
      <c r="RY270" s="30"/>
      <c r="RZ270" s="30"/>
      <c r="SA270" s="30"/>
      <c r="SB270" s="30"/>
      <c r="SC270" s="30"/>
      <c r="SD270" s="30"/>
      <c r="SE270" s="30"/>
      <c r="SF270" s="30"/>
      <c r="SG270" s="30"/>
      <c r="SH270" s="30"/>
      <c r="SI270" s="30"/>
      <c r="SJ270" s="30"/>
      <c r="SK270" s="30"/>
      <c r="SL270" s="30"/>
      <c r="SM270" s="30"/>
      <c r="SN270" s="30"/>
      <c r="SO270" s="30"/>
      <c r="SP270" s="30"/>
      <c r="SQ270" s="30"/>
      <c r="SR270" s="30"/>
      <c r="SS270" s="30"/>
      <c r="ST270" s="30"/>
      <c r="SU270" s="30"/>
      <c r="SV270" s="30"/>
      <c r="SW270" s="30"/>
      <c r="SX270" s="30"/>
      <c r="SY270" s="30"/>
      <c r="SZ270" s="30"/>
      <c r="TA270" s="30"/>
      <c r="TB270" s="30"/>
      <c r="TC270" s="30"/>
      <c r="TD270" s="30"/>
      <c r="TE270" s="30"/>
      <c r="TF270" s="30"/>
      <c r="TG270" s="30"/>
      <c r="TH270" s="30"/>
      <c r="TI270" s="30"/>
      <c r="TJ270" s="30"/>
      <c r="TK270" s="30"/>
      <c r="TL270" s="30"/>
      <c r="TM270" s="30"/>
      <c r="TN270" s="30"/>
      <c r="TO270" s="30"/>
      <c r="TP270" s="30"/>
      <c r="TQ270" s="30"/>
      <c r="TR270" s="30"/>
      <c r="TS270" s="30"/>
      <c r="TT270" s="30"/>
      <c r="TU270" s="30"/>
      <c r="TV270" s="30"/>
      <c r="TW270" s="30"/>
      <c r="TX270" s="30"/>
      <c r="TY270" s="30"/>
      <c r="TZ270" s="30"/>
      <c r="UA270" s="30"/>
      <c r="UB270" s="30"/>
      <c r="UC270" s="30"/>
      <c r="UD270" s="30"/>
      <c r="UE270" s="30"/>
      <c r="UF270" s="30"/>
      <c r="UG270" s="30"/>
      <c r="UH270" s="30"/>
      <c r="UI270" s="30"/>
      <c r="UJ270" s="30"/>
      <c r="UK270" s="30"/>
      <c r="UL270" s="30"/>
      <c r="UM270" s="30"/>
      <c r="UN270" s="30"/>
      <c r="UO270" s="30"/>
      <c r="UP270" s="30"/>
      <c r="UQ270" s="30"/>
      <c r="UR270" s="30"/>
      <c r="US270" s="30"/>
      <c r="UT270" s="30"/>
      <c r="UU270" s="30"/>
      <c r="UV270" s="30"/>
      <c r="UW270" s="30"/>
      <c r="UX270" s="30"/>
      <c r="UY270" s="30"/>
      <c r="UZ270" s="30"/>
      <c r="VA270" s="30"/>
      <c r="VB270" s="30"/>
      <c r="VC270" s="30"/>
      <c r="VD270" s="30"/>
      <c r="VE270" s="30"/>
      <c r="VF270" s="30"/>
      <c r="VG270" s="30"/>
      <c r="VH270" s="30"/>
      <c r="VI270" s="30"/>
      <c r="VJ270" s="30"/>
      <c r="VK270" s="30"/>
      <c r="VL270" s="30"/>
      <c r="VM270" s="30"/>
      <c r="VN270" s="30"/>
      <c r="VO270" s="30"/>
      <c r="VP270" s="30"/>
      <c r="VQ270" s="30"/>
      <c r="VR270" s="30"/>
      <c r="VS270" s="30"/>
      <c r="VT270" s="30"/>
      <c r="VU270" s="30"/>
      <c r="VV270" s="30"/>
      <c r="VW270" s="30"/>
      <c r="VX270" s="30"/>
      <c r="VY270" s="30"/>
      <c r="VZ270" s="30"/>
      <c r="WA270" s="30"/>
      <c r="WB270" s="30"/>
      <c r="WC270" s="30"/>
      <c r="WD270" s="30"/>
      <c r="WE270" s="30"/>
      <c r="WF270" s="30"/>
      <c r="WG270" s="30"/>
      <c r="WH270" s="30"/>
      <c r="WI270" s="30"/>
      <c r="WJ270" s="30"/>
      <c r="WK270" s="30"/>
      <c r="WL270" s="30"/>
      <c r="WM270" s="30"/>
      <c r="WN270" s="30"/>
      <c r="WO270" s="30"/>
      <c r="WP270" s="30"/>
      <c r="WQ270" s="30"/>
      <c r="WR270" s="30"/>
      <c r="WS270" s="30"/>
      <c r="WT270" s="30"/>
      <c r="WU270" s="30"/>
      <c r="WV270" s="30"/>
      <c r="WW270" s="30"/>
      <c r="WX270" s="30"/>
      <c r="WY270" s="30"/>
      <c r="WZ270" s="30"/>
      <c r="XA270" s="30"/>
      <c r="XB270" s="30"/>
      <c r="XC270" s="30"/>
      <c r="XD270" s="30"/>
      <c r="XE270" s="30"/>
      <c r="XF270" s="30"/>
      <c r="XG270" s="30"/>
      <c r="XH270" s="30"/>
      <c r="XI270" s="30"/>
      <c r="XJ270" s="30"/>
      <c r="XK270" s="30"/>
      <c r="XL270" s="30"/>
      <c r="XM270" s="30"/>
      <c r="XN270" s="30"/>
      <c r="XO270" s="30"/>
      <c r="XP270" s="30"/>
      <c r="XQ270" s="30"/>
      <c r="XR270" s="30"/>
      <c r="XS270" s="30"/>
      <c r="XT270" s="30"/>
      <c r="XU270" s="30"/>
      <c r="XV270" s="30"/>
      <c r="XW270" s="30"/>
      <c r="XX270" s="30"/>
      <c r="XY270" s="30"/>
      <c r="XZ270" s="30"/>
      <c r="YA270" s="30"/>
      <c r="YB270" s="30"/>
      <c r="YC270" s="30"/>
      <c r="YD270" s="30"/>
      <c r="YE270" s="30"/>
      <c r="YF270" s="30"/>
      <c r="YG270" s="30"/>
      <c r="YH270" s="30"/>
      <c r="YI270" s="30"/>
      <c r="YJ270" s="30"/>
      <c r="YK270" s="30"/>
      <c r="YL270" s="30"/>
      <c r="YM270" s="30"/>
      <c r="YN270" s="30"/>
      <c r="YO270" s="30"/>
      <c r="YP270" s="30"/>
      <c r="YQ270" s="30"/>
      <c r="YR270" s="30"/>
      <c r="YS270" s="30"/>
      <c r="YT270" s="30"/>
      <c r="YU270" s="30"/>
      <c r="YV270" s="30"/>
      <c r="YW270" s="30"/>
      <c r="YX270" s="30"/>
      <c r="YY270" s="30"/>
      <c r="YZ270" s="30"/>
      <c r="ZA270" s="30"/>
      <c r="ZB270" s="30"/>
      <c r="ZC270" s="30"/>
      <c r="ZD270" s="30"/>
      <c r="ZE270" s="30"/>
      <c r="ZF270" s="30"/>
      <c r="ZG270" s="30"/>
      <c r="ZH270" s="30"/>
      <c r="ZI270" s="30"/>
      <c r="ZJ270" s="30"/>
      <c r="ZK270" s="30"/>
      <c r="ZL270" s="30"/>
      <c r="ZM270" s="30"/>
      <c r="ZN270" s="30"/>
      <c r="ZO270" s="30"/>
      <c r="ZP270" s="30"/>
      <c r="ZQ270" s="30"/>
      <c r="ZR270" s="30"/>
      <c r="ZS270" s="30"/>
      <c r="ZT270" s="30"/>
      <c r="ZU270" s="30"/>
      <c r="ZV270" s="30"/>
      <c r="ZW270" s="30"/>
      <c r="ZX270" s="30"/>
      <c r="ZY270" s="30"/>
      <c r="ZZ270" s="30"/>
      <c r="AAA270" s="30"/>
      <c r="AAB270" s="30"/>
      <c r="AAC270" s="30"/>
      <c r="AAD270" s="30"/>
      <c r="AAE270" s="30"/>
      <c r="AAF270" s="30"/>
      <c r="AAG270" s="30"/>
      <c r="AAH270" s="30"/>
      <c r="AAI270" s="30"/>
      <c r="AAJ270" s="30"/>
      <c r="AAK270" s="30"/>
      <c r="AAL270" s="30"/>
      <c r="AAM270" s="30"/>
      <c r="AAN270" s="30"/>
      <c r="AAO270" s="30"/>
      <c r="AAP270" s="30"/>
      <c r="AAQ270" s="30"/>
      <c r="AAR270" s="30"/>
      <c r="AAS270" s="30"/>
      <c r="AAT270" s="30"/>
      <c r="AAU270" s="30"/>
      <c r="AAV270" s="30"/>
      <c r="AAW270" s="30"/>
      <c r="AAX270" s="30"/>
      <c r="AAY270" s="30"/>
      <c r="AAZ270" s="30"/>
      <c r="ABA270" s="30"/>
      <c r="ABB270" s="30"/>
      <c r="ABC270" s="30"/>
      <c r="ABD270" s="30"/>
      <c r="ABE270" s="30"/>
      <c r="ABF270" s="30"/>
      <c r="ABG270" s="30"/>
      <c r="ABH270" s="30"/>
      <c r="ABI270" s="30"/>
      <c r="ABJ270" s="30"/>
      <c r="ABK270" s="30"/>
      <c r="ABL270" s="30"/>
      <c r="ABM270" s="30"/>
      <c r="ABN270" s="30"/>
      <c r="ABO270" s="30"/>
      <c r="ABP270" s="30"/>
      <c r="ABQ270" s="30"/>
      <c r="ABR270" s="30"/>
      <c r="ABS270" s="30"/>
      <c r="ABT270" s="30"/>
      <c r="ABU270" s="30"/>
      <c r="ABV270" s="30"/>
      <c r="ABW270" s="30"/>
      <c r="ABX270" s="30"/>
      <c r="ABY270" s="30"/>
      <c r="ABZ270" s="30"/>
      <c r="ACA270" s="30"/>
      <c r="ACB270" s="30"/>
      <c r="ACC270" s="30"/>
      <c r="ACD270" s="30"/>
      <c r="ACE270" s="30"/>
      <c r="ACF270" s="30"/>
      <c r="ACG270" s="30"/>
      <c r="ACH270" s="30"/>
      <c r="ACI270" s="30"/>
      <c r="ACJ270" s="30"/>
      <c r="ACK270" s="30"/>
      <c r="ACL270" s="30"/>
      <c r="ACM270" s="30"/>
      <c r="ACN270" s="30"/>
      <c r="ACO270" s="30"/>
      <c r="ACP270" s="30"/>
      <c r="ACQ270" s="30"/>
      <c r="ACR270" s="30"/>
      <c r="ACS270" s="30"/>
      <c r="ACT270" s="30"/>
      <c r="ACU270" s="30"/>
      <c r="ACV270" s="30"/>
      <c r="ACW270" s="30"/>
      <c r="ACX270" s="30"/>
      <c r="ACY270" s="30"/>
      <c r="ACZ270" s="30"/>
      <c r="ADA270" s="30"/>
      <c r="ADB270" s="30"/>
      <c r="ADC270" s="30"/>
      <c r="ADD270" s="30"/>
      <c r="ADE270" s="30"/>
      <c r="ADF270" s="30"/>
      <c r="ADG270" s="30"/>
      <c r="ADH270" s="30"/>
      <c r="ADI270" s="30"/>
      <c r="ADJ270" s="30"/>
      <c r="ADK270" s="30"/>
      <c r="ADL270" s="30"/>
      <c r="ADM270" s="30"/>
      <c r="ADN270" s="30"/>
      <c r="ADO270" s="30"/>
      <c r="ADP270" s="30"/>
      <c r="ADQ270" s="30"/>
      <c r="ADR270" s="30"/>
      <c r="ADS270" s="30"/>
      <c r="ADT270" s="30"/>
      <c r="ADU270" s="30"/>
      <c r="ADV270" s="30"/>
      <c r="ADW270" s="30"/>
      <c r="ADX270" s="30"/>
      <c r="ADY270" s="30"/>
      <c r="ADZ270" s="30"/>
      <c r="AEA270" s="30"/>
      <c r="AEB270" s="30"/>
      <c r="AEC270" s="30"/>
      <c r="AED270" s="30"/>
      <c r="AEE270" s="30"/>
      <c r="AEF270" s="30"/>
      <c r="AEG270" s="30"/>
      <c r="AEH270" s="30"/>
      <c r="AEI270" s="30"/>
      <c r="AEJ270" s="30"/>
      <c r="AEK270" s="30"/>
      <c r="AEL270" s="30"/>
      <c r="AEM270" s="30"/>
      <c r="AEN270" s="30"/>
      <c r="AEO270" s="30"/>
      <c r="AEP270" s="30"/>
      <c r="AEQ270" s="30"/>
      <c r="AER270" s="30"/>
      <c r="AES270" s="30"/>
      <c r="AET270" s="30"/>
      <c r="AEU270" s="30"/>
      <c r="AEV270" s="30"/>
      <c r="AEW270" s="30"/>
      <c r="AEX270" s="30"/>
      <c r="AEY270" s="30"/>
      <c r="AEZ270" s="30"/>
      <c r="AFA270" s="30"/>
      <c r="AFB270" s="30"/>
      <c r="AFC270" s="30"/>
      <c r="AFD270" s="30"/>
      <c r="AFE270" s="30"/>
      <c r="AFF270" s="30"/>
      <c r="AFG270" s="30"/>
      <c r="AFH270" s="30"/>
      <c r="AFI270" s="30"/>
      <c r="AFJ270" s="30"/>
      <c r="AFK270" s="30"/>
      <c r="AFL270" s="30"/>
      <c r="AFM270" s="30"/>
      <c r="AFN270" s="30"/>
      <c r="AFO270" s="30"/>
      <c r="AFP270" s="30"/>
      <c r="AFQ270" s="30"/>
      <c r="AFR270" s="30"/>
      <c r="AFS270" s="30"/>
      <c r="AFT270" s="30"/>
      <c r="AFU270" s="30"/>
      <c r="AFV270" s="30"/>
      <c r="AFW270" s="30"/>
      <c r="AFX270" s="30"/>
      <c r="AFY270" s="30"/>
      <c r="AFZ270" s="30"/>
      <c r="AGA270" s="30"/>
      <c r="AGB270" s="30"/>
      <c r="AGC270" s="30"/>
      <c r="AGD270" s="30"/>
      <c r="AGE270" s="30"/>
      <c r="AGF270" s="30"/>
      <c r="AGG270" s="30"/>
      <c r="AGH270" s="30"/>
      <c r="AGI270" s="30"/>
      <c r="AGJ270" s="30"/>
      <c r="AGK270" s="30"/>
      <c r="AGL270" s="30"/>
      <c r="AGM270" s="30"/>
      <c r="AGN270" s="30"/>
      <c r="AGO270" s="30"/>
      <c r="AGP270" s="30"/>
      <c r="AGQ270" s="30"/>
      <c r="AGR270" s="30"/>
      <c r="AGS270" s="30"/>
      <c r="AGT270" s="30"/>
      <c r="AGU270" s="30"/>
      <c r="AGV270" s="30"/>
      <c r="AGW270" s="30"/>
      <c r="AGX270" s="30"/>
      <c r="AGY270" s="30"/>
      <c r="AGZ270" s="30"/>
      <c r="AHA270" s="30"/>
      <c r="AHB270" s="30"/>
      <c r="AHC270" s="30"/>
      <c r="AHD270" s="30"/>
      <c r="AHE270" s="30"/>
      <c r="AHF270" s="30"/>
      <c r="AHG270" s="30"/>
      <c r="AHH270" s="30"/>
      <c r="AHI270" s="30"/>
      <c r="AHJ270" s="30"/>
      <c r="AHK270" s="30"/>
      <c r="AHL270" s="30"/>
      <c r="AHM270" s="30"/>
      <c r="AHN270" s="30"/>
      <c r="AHO270" s="30"/>
      <c r="AHP270" s="30"/>
      <c r="AHQ270" s="30"/>
      <c r="AHR270" s="30"/>
      <c r="AHS270" s="30"/>
      <c r="AHT270" s="30"/>
      <c r="AHU270" s="30"/>
      <c r="AHV270" s="30"/>
      <c r="AHW270" s="30"/>
      <c r="AHX270" s="30"/>
      <c r="AHY270" s="30"/>
      <c r="AHZ270" s="30"/>
      <c r="AIA270" s="30"/>
      <c r="AIB270" s="30"/>
      <c r="AIC270" s="30"/>
      <c r="AID270" s="30"/>
      <c r="AIE270" s="30"/>
      <c r="AIF270" s="30"/>
      <c r="AIG270" s="30"/>
      <c r="AIH270" s="30"/>
      <c r="AII270" s="30"/>
      <c r="AIJ270" s="30"/>
      <c r="AIK270" s="30"/>
      <c r="AIL270" s="30"/>
      <c r="AIM270" s="30"/>
      <c r="AIN270" s="30"/>
      <c r="AIO270" s="30"/>
      <c r="AIP270" s="30"/>
      <c r="AIQ270" s="30"/>
      <c r="AIR270" s="30"/>
      <c r="AIS270" s="30"/>
      <c r="AIT270" s="30"/>
      <c r="AIU270" s="30"/>
      <c r="AIV270" s="30"/>
      <c r="AIW270" s="30"/>
      <c r="AIX270" s="30"/>
      <c r="AIY270" s="30"/>
      <c r="AIZ270" s="30"/>
      <c r="AJA270" s="30"/>
      <c r="AJB270" s="30"/>
      <c r="AJC270" s="30"/>
      <c r="AJD270" s="30"/>
      <c r="AJE270" s="30"/>
      <c r="AJF270" s="30"/>
      <c r="AJG270" s="30"/>
      <c r="AJH270" s="30"/>
      <c r="AJI270" s="30"/>
      <c r="AJJ270" s="30"/>
      <c r="AJK270" s="30"/>
      <c r="AJL270" s="30"/>
      <c r="AJM270" s="30"/>
      <c r="AJN270" s="30"/>
      <c r="AJO270" s="30"/>
      <c r="AJP270" s="30"/>
      <c r="AJQ270" s="30"/>
      <c r="AJR270" s="30"/>
      <c r="AJS270" s="30"/>
      <c r="AJT270" s="30"/>
      <c r="AJU270" s="30"/>
      <c r="AJV270" s="30"/>
      <c r="AJW270" s="30"/>
      <c r="AJX270" s="30"/>
      <c r="AJY270" s="30"/>
      <c r="AJZ270" s="30"/>
      <c r="AKA270" s="30"/>
      <c r="AKB270" s="30"/>
      <c r="AKC270" s="30"/>
      <c r="AKD270" s="30"/>
      <c r="AKE270" s="30"/>
      <c r="AKF270" s="30"/>
      <c r="AKG270" s="30"/>
      <c r="AKH270" s="30"/>
      <c r="AKI270" s="30"/>
      <c r="AKJ270" s="30"/>
      <c r="AKK270" s="30"/>
      <c r="AKL270" s="30"/>
      <c r="AKM270" s="30"/>
      <c r="AKN270" s="30"/>
      <c r="AKO270" s="30"/>
      <c r="AKP270" s="30"/>
      <c r="AKQ270" s="30"/>
      <c r="AKR270" s="30"/>
      <c r="AKS270" s="30"/>
      <c r="AKT270" s="30"/>
      <c r="AKU270" s="30"/>
      <c r="AKV270" s="30"/>
      <c r="AKW270" s="30"/>
      <c r="AKX270" s="30"/>
      <c r="AKY270" s="30"/>
      <c r="AKZ270" s="30"/>
      <c r="ALA270" s="30"/>
      <c r="ALB270" s="30"/>
      <c r="ALC270" s="30"/>
      <c r="ALD270" s="30"/>
      <c r="ALE270" s="30"/>
      <c r="ALF270" s="30"/>
      <c r="ALG270" s="30"/>
      <c r="ALH270" s="30"/>
      <c r="ALI270" s="30"/>
      <c r="ALJ270" s="30"/>
      <c r="ALK270" s="30"/>
      <c r="ALL270" s="30"/>
      <c r="ALM270" s="30"/>
      <c r="ALN270" s="30"/>
      <c r="ALO270" s="30"/>
      <c r="ALP270" s="30"/>
      <c r="ALQ270" s="30"/>
      <c r="ALR270" s="30"/>
      <c r="ALS270" s="30"/>
      <c r="ALT270" s="30"/>
      <c r="ALU270" s="30"/>
      <c r="ALV270" s="30"/>
      <c r="ALW270" s="30"/>
      <c r="ALX270" s="30"/>
      <c r="ALY270" s="30"/>
      <c r="ALZ270" s="30"/>
      <c r="AMA270" s="30"/>
      <c r="AMB270" s="30"/>
      <c r="AMC270" s="30"/>
      <c r="AMD270" s="30"/>
      <c r="AME270" s="30"/>
      <c r="AMF270" s="30"/>
      <c r="AMG270" s="30"/>
      <c r="AMH270" s="30"/>
      <c r="AMI270" s="30"/>
      <c r="AMJ270" s="30"/>
      <c r="AMK270" s="30"/>
      <c r="AML270" s="30"/>
      <c r="AMM270" s="30"/>
      <c r="AMN270" s="30"/>
      <c r="AMO270" s="30"/>
      <c r="AMP270" s="30"/>
      <c r="AMQ270" s="30"/>
      <c r="AMR270" s="30"/>
      <c r="AMS270" s="30"/>
      <c r="AMT270" s="30"/>
      <c r="AMU270" s="30"/>
      <c r="AMV270" s="30"/>
      <c r="AMW270" s="30"/>
      <c r="AMX270" s="30"/>
      <c r="AMY270" s="30"/>
      <c r="AMZ270" s="30"/>
      <c r="ANA270" s="30"/>
      <c r="ANB270" s="30"/>
      <c r="ANC270" s="30"/>
      <c r="AND270" s="30"/>
      <c r="ANE270" s="30"/>
      <c r="ANF270" s="30"/>
      <c r="ANG270" s="30"/>
      <c r="ANH270" s="30"/>
      <c r="ANI270" s="30"/>
      <c r="ANJ270" s="30"/>
      <c r="ANK270" s="30"/>
      <c r="ANL270" s="30"/>
      <c r="ANM270" s="30"/>
      <c r="ANN270" s="30"/>
      <c r="ANO270" s="30"/>
      <c r="ANP270" s="30"/>
      <c r="ANQ270" s="30"/>
      <c r="ANR270" s="30"/>
      <c r="ANS270" s="30"/>
      <c r="ANT270" s="30"/>
      <c r="ANU270" s="30"/>
      <c r="ANV270" s="30"/>
      <c r="ANW270" s="30"/>
      <c r="ANX270" s="30"/>
      <c r="ANY270" s="30"/>
      <c r="ANZ270" s="30"/>
      <c r="AOA270" s="30"/>
      <c r="AOB270" s="30"/>
      <c r="AOC270" s="30"/>
      <c r="AOD270" s="30"/>
      <c r="AOE270" s="30"/>
      <c r="AOF270" s="30"/>
      <c r="AOG270" s="30"/>
      <c r="AOH270" s="30"/>
      <c r="AOI270" s="30"/>
      <c r="AOJ270" s="30"/>
      <c r="AOK270" s="30"/>
      <c r="AOL270" s="30"/>
      <c r="AOM270" s="30"/>
      <c r="AON270" s="30"/>
      <c r="AOO270" s="30"/>
      <c r="AOP270" s="30"/>
      <c r="AOQ270" s="30"/>
      <c r="AOR270" s="30"/>
      <c r="AOS270" s="30"/>
      <c r="AOT270" s="30"/>
      <c r="AOU270" s="30"/>
      <c r="AOV270" s="30"/>
      <c r="AOW270" s="30"/>
      <c r="AOX270" s="30"/>
      <c r="AOY270" s="30"/>
      <c r="AOZ270" s="30"/>
      <c r="APA270" s="30"/>
      <c r="APB270" s="30"/>
      <c r="APC270" s="30"/>
      <c r="APD270" s="30"/>
      <c r="APE270" s="30"/>
      <c r="APF270" s="30"/>
      <c r="APG270" s="30"/>
      <c r="APH270" s="30"/>
      <c r="API270" s="30"/>
      <c r="APJ270" s="30"/>
      <c r="APK270" s="30"/>
      <c r="APL270" s="30"/>
      <c r="APM270" s="30"/>
      <c r="APN270" s="30"/>
      <c r="APO270" s="30"/>
      <c r="APP270" s="30"/>
      <c r="APQ270" s="30"/>
      <c r="APR270" s="30"/>
      <c r="APS270" s="30"/>
      <c r="APT270" s="30"/>
      <c r="APU270" s="30"/>
      <c r="APV270" s="30"/>
      <c r="APW270" s="30"/>
      <c r="APX270" s="30"/>
      <c r="APY270" s="30"/>
      <c r="APZ270" s="30"/>
      <c r="AQA270" s="30"/>
      <c r="AQB270" s="30"/>
      <c r="AQC270" s="30"/>
      <c r="AQD270" s="30"/>
      <c r="AQE270" s="30"/>
      <c r="AQF270" s="30"/>
      <c r="AQG270" s="30"/>
      <c r="AQH270" s="30"/>
      <c r="AQI270" s="30"/>
      <c r="AQJ270" s="30"/>
      <c r="AQK270" s="30"/>
      <c r="AQL270" s="30"/>
      <c r="AQM270" s="30"/>
      <c r="AQN270" s="30"/>
      <c r="AQO270" s="30"/>
      <c r="AQP270" s="30"/>
      <c r="AQQ270" s="30"/>
      <c r="AQR270" s="30"/>
      <c r="AQS270" s="30"/>
      <c r="AQT270" s="30"/>
      <c r="AQU270" s="30"/>
      <c r="AQV270" s="30"/>
      <c r="AQW270" s="30"/>
      <c r="AQX270" s="30"/>
      <c r="AQY270" s="30"/>
      <c r="AQZ270" s="30"/>
      <c r="ARA270" s="30"/>
      <c r="ARB270" s="30"/>
      <c r="ARC270" s="30"/>
      <c r="ARD270" s="30"/>
      <c r="ARE270" s="30"/>
      <c r="ARF270" s="30"/>
      <c r="ARG270" s="30"/>
      <c r="ARH270" s="30"/>
      <c r="ARI270" s="30"/>
      <c r="ARJ270" s="30"/>
      <c r="ARK270" s="30"/>
      <c r="ARL270" s="30"/>
      <c r="ARM270" s="30"/>
      <c r="ARN270" s="30"/>
      <c r="ARO270" s="30"/>
      <c r="ARP270" s="30"/>
      <c r="ARQ270" s="30"/>
      <c r="ARR270" s="30"/>
      <c r="ARS270" s="30"/>
      <c r="ART270" s="30"/>
      <c r="ARU270" s="30"/>
      <c r="ARV270" s="30"/>
      <c r="ARW270" s="30"/>
      <c r="ARX270" s="30"/>
      <c r="ARY270" s="30"/>
      <c r="ARZ270" s="30"/>
      <c r="ASA270" s="30"/>
      <c r="ASB270" s="30"/>
      <c r="ASC270" s="30"/>
      <c r="ASD270" s="30"/>
      <c r="ASE270" s="30"/>
      <c r="ASF270" s="30"/>
      <c r="ASG270" s="30"/>
      <c r="ASH270" s="30"/>
      <c r="ASI270" s="30"/>
      <c r="ASJ270" s="30"/>
      <c r="ASK270" s="30"/>
      <c r="ASL270" s="30"/>
      <c r="ASM270" s="30"/>
      <c r="ASN270" s="30"/>
      <c r="ASO270" s="30"/>
      <c r="ASP270" s="30"/>
      <c r="ASQ270" s="30"/>
      <c r="ASR270" s="30"/>
      <c r="ASS270" s="30"/>
      <c r="AST270" s="30"/>
      <c r="ASU270" s="30"/>
      <c r="ASV270" s="30"/>
      <c r="ASW270" s="30"/>
      <c r="ASX270" s="30"/>
      <c r="ASY270" s="30"/>
      <c r="ASZ270" s="30"/>
      <c r="ATA270" s="30"/>
      <c r="ATB270" s="30"/>
      <c r="ATC270" s="30"/>
      <c r="ATD270" s="30"/>
      <c r="ATE270" s="30"/>
      <c r="ATF270" s="30"/>
      <c r="ATG270" s="30"/>
      <c r="ATH270" s="30"/>
      <c r="ATI270" s="30"/>
      <c r="ATJ270" s="30"/>
      <c r="ATK270" s="30"/>
      <c r="ATL270" s="30"/>
      <c r="ATM270" s="30"/>
      <c r="ATN270" s="30"/>
      <c r="ATO270" s="30"/>
      <c r="ATP270" s="30"/>
      <c r="ATQ270" s="30"/>
      <c r="ATR270" s="30"/>
      <c r="ATS270" s="30"/>
      <c r="ATT270" s="30"/>
      <c r="ATU270" s="30"/>
      <c r="ATV270" s="30"/>
      <c r="ATW270" s="30"/>
      <c r="ATX270" s="30"/>
      <c r="ATY270" s="30"/>
      <c r="ATZ270" s="30"/>
      <c r="AUA270" s="30"/>
      <c r="AUB270" s="30"/>
      <c r="AUC270" s="30"/>
      <c r="AUD270" s="30"/>
      <c r="AUE270" s="30"/>
      <c r="AUF270" s="30"/>
      <c r="AUG270" s="30"/>
      <c r="AUH270" s="30"/>
      <c r="AUI270" s="30"/>
      <c r="AUJ270" s="30"/>
      <c r="AUK270" s="30"/>
      <c r="AUL270" s="30"/>
      <c r="AUM270" s="30"/>
      <c r="AUN270" s="30"/>
      <c r="AUO270" s="30"/>
      <c r="AUP270" s="30"/>
      <c r="AUQ270" s="30"/>
      <c r="AUR270" s="30"/>
      <c r="AUS270" s="30"/>
      <c r="AUT270" s="30"/>
      <c r="AUU270" s="30"/>
      <c r="AUV270" s="30"/>
      <c r="AUW270" s="30"/>
      <c r="AUX270" s="30"/>
      <c r="AUY270" s="30"/>
      <c r="AUZ270" s="30"/>
      <c r="AVA270" s="30"/>
      <c r="AVB270" s="30"/>
      <c r="AVC270" s="30"/>
      <c r="AVD270" s="30"/>
      <c r="AVE270" s="30"/>
      <c r="AVF270" s="30"/>
      <c r="AVG270" s="30"/>
      <c r="AVH270" s="30"/>
      <c r="AVI270" s="30"/>
      <c r="AVJ270" s="30"/>
      <c r="AVK270" s="30"/>
      <c r="AVL270" s="30"/>
      <c r="AVM270" s="30"/>
      <c r="AVN270" s="30"/>
      <c r="AVO270" s="30"/>
      <c r="AVP270" s="30"/>
      <c r="AVQ270" s="30"/>
      <c r="AVR270" s="30"/>
      <c r="AVS270" s="30"/>
      <c r="AVT270" s="30"/>
      <c r="AVU270" s="30"/>
      <c r="AVV270" s="30"/>
      <c r="AVW270" s="30"/>
      <c r="AVX270" s="30"/>
      <c r="AVY270" s="30"/>
      <c r="AVZ270" s="30"/>
      <c r="AWA270" s="30"/>
      <c r="AWB270" s="30"/>
      <c r="AWC270" s="30"/>
      <c r="AWD270" s="30"/>
      <c r="AWE270" s="30"/>
      <c r="AWF270" s="30"/>
      <c r="AWG270" s="30"/>
      <c r="AWH270" s="30"/>
      <c r="AWI270" s="30"/>
      <c r="AWJ270" s="30"/>
      <c r="AWK270" s="30"/>
      <c r="AWL270" s="30"/>
      <c r="AWM270" s="30"/>
      <c r="AWN270" s="30"/>
      <c r="AWO270" s="30"/>
      <c r="AWP270" s="30"/>
      <c r="AWQ270" s="30"/>
      <c r="AWR270" s="30"/>
      <c r="AWS270" s="30"/>
      <c r="AWT270" s="30"/>
      <c r="AWU270" s="30"/>
      <c r="AWV270" s="30"/>
      <c r="AWW270" s="30"/>
      <c r="AWX270" s="30"/>
      <c r="AWY270" s="30"/>
      <c r="AWZ270" s="30"/>
      <c r="AXA270" s="30"/>
      <c r="AXB270" s="30"/>
      <c r="AXC270" s="30"/>
      <c r="AXD270" s="30"/>
      <c r="AXE270" s="30"/>
      <c r="AXF270" s="30"/>
      <c r="AXG270" s="30"/>
      <c r="AXH270" s="30"/>
      <c r="AXI270" s="30"/>
      <c r="AXJ270" s="30"/>
      <c r="AXK270" s="30"/>
      <c r="AXL270" s="30"/>
      <c r="AXM270" s="30"/>
      <c r="AXN270" s="30"/>
      <c r="AXO270" s="30"/>
      <c r="AXP270" s="30"/>
      <c r="AXQ270" s="30"/>
      <c r="AXR270" s="30"/>
      <c r="AXS270" s="30"/>
      <c r="AXT270" s="30"/>
      <c r="AXU270" s="30"/>
      <c r="AXV270" s="30"/>
      <c r="AXW270" s="30"/>
      <c r="AXX270" s="30"/>
      <c r="AXY270" s="30"/>
      <c r="AXZ270" s="30"/>
      <c r="AYA270" s="30"/>
      <c r="AYB270" s="30"/>
      <c r="AYC270" s="30"/>
      <c r="AYD270" s="30"/>
      <c r="AYE270" s="30"/>
      <c r="AYF270" s="30"/>
      <c r="AYG270" s="30"/>
      <c r="AYH270" s="30"/>
      <c r="AYI270" s="30"/>
      <c r="AYJ270" s="30"/>
      <c r="AYK270" s="30"/>
      <c r="AYL270" s="30"/>
      <c r="AYM270" s="30"/>
      <c r="AYN270" s="30"/>
      <c r="AYO270" s="30"/>
      <c r="AYP270" s="30"/>
      <c r="AYQ270" s="30"/>
      <c r="AYR270" s="30"/>
      <c r="AYS270" s="30"/>
      <c r="AYT270" s="30"/>
      <c r="AYU270" s="30"/>
      <c r="AYV270" s="30"/>
      <c r="AYW270" s="30"/>
      <c r="AYX270" s="30"/>
      <c r="AYY270" s="30"/>
      <c r="AYZ270" s="30"/>
      <c r="AZA270" s="30"/>
      <c r="AZB270" s="30"/>
      <c r="AZC270" s="30"/>
      <c r="AZD270" s="30"/>
      <c r="AZE270" s="30"/>
      <c r="AZF270" s="30"/>
      <c r="AZG270" s="30"/>
      <c r="AZH270" s="30"/>
      <c r="AZI270" s="30"/>
      <c r="AZJ270" s="30"/>
      <c r="AZK270" s="30"/>
      <c r="AZL270" s="30"/>
      <c r="AZM270" s="30"/>
      <c r="AZN270" s="30"/>
      <c r="AZO270" s="30"/>
      <c r="AZP270" s="30"/>
      <c r="AZQ270" s="30"/>
      <c r="AZR270" s="30"/>
      <c r="AZS270" s="30"/>
      <c r="AZT270" s="30"/>
      <c r="AZU270" s="30"/>
      <c r="AZV270" s="30"/>
      <c r="AZW270" s="30"/>
      <c r="AZX270" s="30"/>
      <c r="AZY270" s="30"/>
      <c r="AZZ270" s="30"/>
      <c r="BAA270" s="30"/>
      <c r="BAB270" s="30"/>
      <c r="BAC270" s="30"/>
      <c r="BAD270" s="30"/>
      <c r="BAE270" s="30"/>
      <c r="BAF270" s="30"/>
      <c r="BAG270" s="30"/>
      <c r="BAH270" s="30"/>
      <c r="BAI270" s="30"/>
      <c r="BAJ270" s="30"/>
      <c r="BAK270" s="30"/>
      <c r="BAL270" s="30"/>
      <c r="BAM270" s="30"/>
      <c r="BAN270" s="30"/>
      <c r="BAO270" s="30"/>
      <c r="BAP270" s="30"/>
      <c r="BAQ270" s="30"/>
      <c r="BAR270" s="30"/>
      <c r="BAS270" s="30"/>
      <c r="BAT270" s="30"/>
      <c r="BAU270" s="30"/>
      <c r="BAV270" s="30"/>
      <c r="BAW270" s="30"/>
      <c r="BAX270" s="30"/>
      <c r="BAY270" s="30"/>
      <c r="BAZ270" s="30"/>
      <c r="BBA270" s="30"/>
      <c r="BBB270" s="30"/>
      <c r="BBC270" s="30"/>
      <c r="BBD270" s="30"/>
      <c r="BBE270" s="30"/>
      <c r="BBF270" s="30"/>
      <c r="BBG270" s="30"/>
      <c r="BBH270" s="30"/>
      <c r="BBI270" s="30"/>
      <c r="BBJ270" s="30"/>
      <c r="BBK270" s="30"/>
      <c r="BBL270" s="30"/>
      <c r="BBM270" s="30"/>
      <c r="BBN270" s="30"/>
      <c r="BBO270" s="30"/>
      <c r="BBP270" s="30"/>
      <c r="BBQ270" s="30"/>
      <c r="BBR270" s="30"/>
      <c r="BBS270" s="30"/>
      <c r="BBT270" s="30"/>
      <c r="BBU270" s="30"/>
      <c r="BBV270" s="30"/>
      <c r="BBW270" s="30"/>
      <c r="BBX270" s="30"/>
      <c r="BBY270" s="30"/>
      <c r="BBZ270" s="30"/>
      <c r="BCA270" s="30"/>
      <c r="BCB270" s="30"/>
      <c r="BCC270" s="30"/>
      <c r="BCD270" s="30"/>
      <c r="BCE270" s="30"/>
      <c r="BCF270" s="30"/>
      <c r="BCG270" s="30"/>
      <c r="BCH270" s="30"/>
      <c r="BCI270" s="30"/>
      <c r="BCJ270" s="30"/>
      <c r="BCK270" s="30"/>
      <c r="BCL270" s="30"/>
      <c r="BCM270" s="30"/>
      <c r="BCN270" s="30"/>
      <c r="BCO270" s="30"/>
      <c r="BCP270" s="30"/>
      <c r="BCQ270" s="30"/>
      <c r="BCR270" s="30"/>
      <c r="BCS270" s="30"/>
      <c r="BCT270" s="30"/>
      <c r="BCU270" s="30"/>
      <c r="BCV270" s="30"/>
      <c r="BCW270" s="30"/>
      <c r="BCX270" s="30"/>
      <c r="BCY270" s="30"/>
      <c r="BCZ270" s="30"/>
      <c r="BDA270" s="30"/>
      <c r="BDB270" s="30"/>
      <c r="BDC270" s="30"/>
      <c r="BDD270" s="30"/>
      <c r="BDE270" s="30"/>
      <c r="BDF270" s="30"/>
      <c r="BDG270" s="30"/>
      <c r="BDH270" s="30"/>
      <c r="BDI270" s="30"/>
      <c r="BDJ270" s="30"/>
      <c r="BDK270" s="30"/>
      <c r="BDL270" s="30"/>
      <c r="BDM270" s="30"/>
      <c r="BDN270" s="30"/>
      <c r="BDO270" s="30"/>
      <c r="BDP270" s="30"/>
      <c r="BDQ270" s="30"/>
      <c r="BDR270" s="30"/>
      <c r="BDS270" s="30"/>
      <c r="BDT270" s="30"/>
      <c r="BDU270" s="30"/>
      <c r="BDV270" s="30"/>
      <c r="BDW270" s="30"/>
      <c r="BDX270" s="30"/>
      <c r="BDY270" s="30"/>
      <c r="BDZ270" s="30"/>
      <c r="BEA270" s="30"/>
      <c r="BEB270" s="30"/>
      <c r="BEC270" s="30"/>
      <c r="BED270" s="30"/>
      <c r="BEE270" s="30"/>
      <c r="BEF270" s="30"/>
      <c r="BEG270" s="30"/>
      <c r="BEH270" s="30"/>
      <c r="BEI270" s="30"/>
      <c r="BEJ270" s="30"/>
      <c r="BEK270" s="30"/>
      <c r="BEL270" s="30"/>
      <c r="BEM270" s="30"/>
      <c r="BEN270" s="30"/>
      <c r="BEO270" s="30"/>
      <c r="BEP270" s="30"/>
      <c r="BEQ270" s="30"/>
      <c r="BER270" s="30"/>
      <c r="BES270" s="30"/>
      <c r="BET270" s="30"/>
      <c r="BEU270" s="30"/>
      <c r="BEV270" s="30"/>
      <c r="BEW270" s="30"/>
      <c r="BEX270" s="30"/>
      <c r="BEY270" s="30"/>
      <c r="BEZ270" s="30"/>
      <c r="BFA270" s="30"/>
      <c r="BFB270" s="30"/>
      <c r="BFC270" s="30"/>
      <c r="BFD270" s="30"/>
      <c r="BFE270" s="30"/>
      <c r="BFF270" s="30"/>
      <c r="BFG270" s="30"/>
      <c r="BFH270" s="30"/>
      <c r="BFI270" s="30"/>
      <c r="BFJ270" s="30"/>
      <c r="BFK270" s="30"/>
      <c r="BFL270" s="30"/>
      <c r="BFM270" s="30"/>
      <c r="BFN270" s="30"/>
      <c r="BFO270" s="30"/>
      <c r="BFP270" s="30"/>
      <c r="BFQ270" s="30"/>
      <c r="BFR270" s="30"/>
      <c r="BFS270" s="30"/>
      <c r="BFT270" s="30"/>
      <c r="BFU270" s="30"/>
      <c r="BFV270" s="30"/>
      <c r="BFW270" s="30"/>
      <c r="BFX270" s="30"/>
      <c r="BFY270" s="30"/>
      <c r="BFZ270" s="30"/>
      <c r="BGA270" s="30"/>
      <c r="BGB270" s="30"/>
      <c r="BGC270" s="30"/>
      <c r="BGD270" s="30"/>
      <c r="BGE270" s="30"/>
      <c r="BGF270" s="30"/>
      <c r="BGG270" s="30"/>
      <c r="BGH270" s="30"/>
      <c r="BGI270" s="30"/>
      <c r="BGJ270" s="30"/>
      <c r="BGK270" s="30"/>
      <c r="BGL270" s="30"/>
      <c r="BGM270" s="30"/>
      <c r="BGN270" s="30"/>
      <c r="BGO270" s="30"/>
      <c r="BGP270" s="30"/>
      <c r="BGQ270" s="30"/>
      <c r="BGR270" s="30"/>
      <c r="BGS270" s="30"/>
      <c r="BGT270" s="30"/>
      <c r="BGU270" s="30"/>
      <c r="BGV270" s="30"/>
      <c r="BGW270" s="30"/>
      <c r="BGX270" s="30"/>
      <c r="BGY270" s="30"/>
      <c r="BGZ270" s="30"/>
      <c r="BHA270" s="30"/>
      <c r="BHB270" s="30"/>
      <c r="BHC270" s="30"/>
      <c r="BHD270" s="30"/>
      <c r="BHE270" s="30"/>
      <c r="BHF270" s="30"/>
      <c r="BHG270" s="30"/>
      <c r="BHH270" s="30"/>
      <c r="BHI270" s="30"/>
      <c r="BHJ270" s="30"/>
      <c r="BHK270" s="30"/>
      <c r="BHL270" s="30"/>
      <c r="BHM270" s="30"/>
      <c r="BHN270" s="30"/>
      <c r="BHO270" s="30"/>
      <c r="BHP270" s="30"/>
      <c r="BHQ270" s="30"/>
      <c r="BHR270" s="30"/>
      <c r="BHS270" s="30"/>
      <c r="BHT270" s="30"/>
      <c r="BHU270" s="30"/>
      <c r="BHV270" s="30"/>
      <c r="BHW270" s="30"/>
      <c r="BHX270" s="30"/>
      <c r="BHY270" s="30"/>
      <c r="BHZ270" s="30"/>
      <c r="BIA270" s="30"/>
      <c r="BIB270" s="30"/>
      <c r="BIC270" s="30"/>
      <c r="BID270" s="30"/>
      <c r="BIE270" s="30"/>
      <c r="BIF270" s="30"/>
      <c r="BIG270" s="30"/>
      <c r="BIH270" s="30"/>
      <c r="BII270" s="30"/>
      <c r="BIJ270" s="30"/>
      <c r="BIK270" s="30"/>
      <c r="BIL270" s="30"/>
      <c r="BIM270" s="30"/>
      <c r="BIN270" s="30"/>
      <c r="BIO270" s="30"/>
      <c r="BIP270" s="30"/>
      <c r="BIQ270" s="30"/>
      <c r="BIR270" s="30"/>
      <c r="BIS270" s="30"/>
      <c r="BIT270" s="30"/>
      <c r="BIU270" s="30"/>
      <c r="BIV270" s="30"/>
      <c r="BIW270" s="30"/>
      <c r="BIX270" s="30"/>
      <c r="BIY270" s="30"/>
      <c r="BIZ270" s="30"/>
      <c r="BJA270" s="30"/>
      <c r="BJB270" s="30"/>
      <c r="BJC270" s="30"/>
      <c r="BJD270" s="30"/>
      <c r="BJE270" s="30"/>
      <c r="BJF270" s="30"/>
      <c r="BJG270" s="30"/>
      <c r="BJH270" s="30"/>
      <c r="BJI270" s="30"/>
      <c r="BJJ270" s="30"/>
      <c r="BJK270" s="30"/>
      <c r="BJL270" s="30"/>
      <c r="BJM270" s="30"/>
      <c r="BJN270" s="30"/>
      <c r="BJO270" s="30"/>
      <c r="BJP270" s="30"/>
      <c r="BJQ270" s="30"/>
      <c r="BJR270" s="30"/>
      <c r="BJS270" s="30"/>
      <c r="BJT270" s="30"/>
      <c r="BJU270" s="30"/>
      <c r="BJV270" s="30"/>
      <c r="BJW270" s="30"/>
      <c r="BJX270" s="30"/>
      <c r="BJY270" s="30"/>
      <c r="BJZ270" s="30"/>
      <c r="BKA270" s="30"/>
      <c r="BKB270" s="30"/>
      <c r="BKC270" s="30"/>
      <c r="BKD270" s="30"/>
      <c r="BKE270" s="30"/>
      <c r="BKF270" s="30"/>
      <c r="BKG270" s="30"/>
      <c r="BKH270" s="30"/>
      <c r="BKI270" s="30"/>
      <c r="BKJ270" s="30"/>
      <c r="BKK270" s="30"/>
      <c r="BKL270" s="30"/>
      <c r="BKM270" s="30"/>
      <c r="BKN270" s="30"/>
      <c r="BKO270" s="30"/>
      <c r="BKP270" s="30"/>
      <c r="BKQ270" s="30"/>
      <c r="BKR270" s="30"/>
      <c r="BKS270" s="30"/>
      <c r="BKT270" s="30"/>
      <c r="BKU270" s="30"/>
      <c r="BKV270" s="30"/>
      <c r="BKW270" s="30"/>
      <c r="BKX270" s="30"/>
      <c r="BKY270" s="30"/>
      <c r="BKZ270" s="30"/>
      <c r="BLA270" s="30"/>
      <c r="BLB270" s="30"/>
      <c r="BLC270" s="30"/>
      <c r="BLD270" s="30"/>
      <c r="BLE270" s="30"/>
      <c r="BLF270" s="30"/>
      <c r="BLG270" s="30"/>
      <c r="BLH270" s="30"/>
      <c r="BLI270" s="30"/>
      <c r="BLJ270" s="30"/>
      <c r="BLK270" s="30"/>
      <c r="BLL270" s="30"/>
      <c r="BLM270" s="30"/>
      <c r="BLN270" s="30"/>
      <c r="BLO270" s="30"/>
      <c r="BLP270" s="30"/>
      <c r="BLQ270" s="30"/>
      <c r="BLR270" s="30"/>
      <c r="BLS270" s="30"/>
      <c r="BLT270" s="30"/>
      <c r="BLU270" s="30"/>
      <c r="BLV270" s="30"/>
      <c r="BLW270" s="30"/>
      <c r="BLX270" s="30"/>
      <c r="BLY270" s="30"/>
      <c r="BLZ270" s="30"/>
      <c r="BMA270" s="30"/>
      <c r="BMB270" s="30"/>
      <c r="BMC270" s="30"/>
      <c r="BMD270" s="30"/>
      <c r="BME270" s="30"/>
      <c r="BMF270" s="30"/>
      <c r="BMG270" s="30"/>
      <c r="BMH270" s="30"/>
      <c r="BMI270" s="30"/>
      <c r="BMJ270" s="30"/>
      <c r="BMK270" s="30"/>
      <c r="BML270" s="30"/>
      <c r="BMM270" s="30"/>
      <c r="BMN270" s="30"/>
      <c r="BMO270" s="30"/>
      <c r="BMP270" s="30"/>
      <c r="BMQ270" s="30"/>
      <c r="BMR270" s="30"/>
      <c r="BMS270" s="30"/>
      <c r="BMT270" s="30"/>
      <c r="BMU270" s="30"/>
      <c r="BMV270" s="30"/>
      <c r="BMW270" s="30"/>
      <c r="BMX270" s="30"/>
      <c r="BMY270" s="30"/>
      <c r="BMZ270" s="30"/>
      <c r="BNA270" s="30"/>
      <c r="BNB270" s="30"/>
      <c r="BNC270" s="30"/>
      <c r="BND270" s="30"/>
      <c r="BNE270" s="30"/>
      <c r="BNF270" s="30"/>
      <c r="BNG270" s="30"/>
      <c r="BNH270" s="30"/>
      <c r="BNI270" s="30"/>
      <c r="BNJ270" s="30"/>
      <c r="BNK270" s="30"/>
      <c r="BNL270" s="30"/>
      <c r="BNM270" s="30"/>
      <c r="BNN270" s="30"/>
      <c r="BNO270" s="30"/>
      <c r="BNP270" s="30"/>
      <c r="BNQ270" s="30"/>
      <c r="BNR270" s="30"/>
      <c r="BNS270" s="30"/>
      <c r="BNT270" s="30"/>
      <c r="BNU270" s="30"/>
      <c r="BNV270" s="30"/>
      <c r="BNW270" s="30"/>
      <c r="BNX270" s="30"/>
      <c r="BNY270" s="30"/>
      <c r="BNZ270" s="30"/>
      <c r="BOA270" s="30"/>
      <c r="BOB270" s="30"/>
      <c r="BOC270" s="30"/>
      <c r="BOD270" s="30"/>
      <c r="BOE270" s="30"/>
      <c r="BOF270" s="30"/>
      <c r="BOG270" s="30"/>
      <c r="BOH270" s="30"/>
      <c r="BOI270" s="30"/>
      <c r="BOJ270" s="30"/>
      <c r="BOK270" s="30"/>
      <c r="BOL270" s="30"/>
      <c r="BOM270" s="30"/>
      <c r="BON270" s="30"/>
      <c r="BOO270" s="30"/>
      <c r="BOP270" s="30"/>
      <c r="BOQ270" s="30"/>
      <c r="BOR270" s="30"/>
      <c r="BOS270" s="30"/>
      <c r="BOT270" s="30"/>
      <c r="BOU270" s="30"/>
      <c r="BOV270" s="30"/>
      <c r="BOW270" s="30"/>
      <c r="BOX270" s="30"/>
      <c r="BOY270" s="30"/>
      <c r="BOZ270" s="30"/>
      <c r="BPA270" s="30"/>
      <c r="BPB270" s="30"/>
      <c r="BPC270" s="30"/>
      <c r="BPD270" s="30"/>
      <c r="BPE270" s="30"/>
      <c r="BPF270" s="30"/>
      <c r="BPG270" s="30"/>
      <c r="BPH270" s="30"/>
      <c r="BPI270" s="30"/>
      <c r="BPJ270" s="30"/>
      <c r="BPK270" s="30"/>
      <c r="BPL270" s="30"/>
      <c r="BPM270" s="30"/>
      <c r="BPN270" s="30"/>
      <c r="BPO270" s="30"/>
      <c r="BPP270" s="30"/>
      <c r="BPQ270" s="30"/>
      <c r="BPR270" s="30"/>
      <c r="BPS270" s="30"/>
      <c r="BPT270" s="30"/>
      <c r="BPU270" s="30"/>
      <c r="BPV270" s="30"/>
      <c r="BPW270" s="30"/>
      <c r="BPX270" s="30"/>
      <c r="BPY270" s="30"/>
      <c r="BPZ270" s="30"/>
      <c r="BQA270" s="30"/>
      <c r="BQB270" s="30"/>
      <c r="BQC270" s="30"/>
      <c r="BQD270" s="30"/>
      <c r="BQE270" s="30"/>
      <c r="BQF270" s="30"/>
      <c r="BQG270" s="30"/>
      <c r="BQH270" s="30"/>
      <c r="BQI270" s="30"/>
      <c r="BQJ270" s="30"/>
      <c r="BQK270" s="30"/>
      <c r="BQL270" s="30"/>
      <c r="BQM270" s="30"/>
      <c r="BQN270" s="30"/>
      <c r="BQO270" s="30"/>
      <c r="BQP270" s="30"/>
      <c r="BQQ270" s="30"/>
      <c r="BQR270" s="30"/>
      <c r="BQS270" s="30"/>
      <c r="BQT270" s="30"/>
      <c r="BQU270" s="30"/>
      <c r="BQV270" s="30"/>
      <c r="BQW270" s="30"/>
      <c r="BQX270" s="30"/>
      <c r="BQY270" s="30"/>
      <c r="BQZ270" s="30"/>
      <c r="BRA270" s="30"/>
      <c r="BRB270" s="30"/>
      <c r="BRC270" s="30"/>
      <c r="BRD270" s="30"/>
      <c r="BRE270" s="30"/>
      <c r="BRF270" s="30"/>
      <c r="BRG270" s="30"/>
      <c r="BRH270" s="30"/>
      <c r="BRI270" s="30"/>
      <c r="BRJ270" s="30"/>
      <c r="BRK270" s="30"/>
      <c r="BRL270" s="30"/>
      <c r="BRM270" s="30"/>
      <c r="BRN270" s="30"/>
      <c r="BRO270" s="30"/>
      <c r="BRP270" s="30"/>
      <c r="BRQ270" s="30"/>
      <c r="BRR270" s="30"/>
      <c r="BRS270" s="30"/>
      <c r="BRT270" s="30"/>
      <c r="BRU270" s="30"/>
      <c r="BRV270" s="30"/>
      <c r="BRW270" s="30"/>
      <c r="BRX270" s="30"/>
      <c r="BRY270" s="30"/>
      <c r="BRZ270" s="30"/>
      <c r="BSA270" s="30"/>
      <c r="BSB270" s="30"/>
      <c r="BSC270" s="30"/>
      <c r="BSD270" s="30"/>
      <c r="BSE270" s="30"/>
      <c r="BSF270" s="30"/>
      <c r="BSG270" s="30"/>
      <c r="BSH270" s="30"/>
      <c r="BSI270" s="30"/>
      <c r="BSJ270" s="30"/>
      <c r="BSK270" s="30"/>
      <c r="BSL270" s="30"/>
      <c r="BSM270" s="30"/>
      <c r="BSN270" s="30"/>
      <c r="BSO270" s="30"/>
      <c r="BSP270" s="30"/>
      <c r="BSQ270" s="30"/>
      <c r="BSR270" s="30"/>
      <c r="BSS270" s="30"/>
      <c r="BST270" s="30"/>
      <c r="BSU270" s="30"/>
      <c r="BSV270" s="30"/>
      <c r="BSW270" s="30"/>
      <c r="BSX270" s="30"/>
      <c r="BSY270" s="30"/>
      <c r="BSZ270" s="30"/>
      <c r="BTA270" s="30"/>
      <c r="BTB270" s="30"/>
      <c r="BTC270" s="30"/>
      <c r="BTD270" s="30"/>
      <c r="BTE270" s="30"/>
      <c r="BTF270" s="30"/>
      <c r="BTG270" s="30"/>
      <c r="BTH270" s="30"/>
      <c r="BTI270" s="30"/>
      <c r="BTJ270" s="30"/>
      <c r="BTK270" s="30"/>
      <c r="BTL270" s="30"/>
      <c r="BTM270" s="30"/>
      <c r="BTN270" s="30"/>
      <c r="BTO270" s="30"/>
      <c r="BTP270" s="30"/>
      <c r="BTQ270" s="30"/>
      <c r="BTR270" s="30"/>
      <c r="BTS270" s="30"/>
      <c r="BTT270" s="30"/>
      <c r="BTU270" s="30"/>
      <c r="BTV270" s="30"/>
      <c r="BTW270" s="30"/>
      <c r="BTX270" s="30"/>
      <c r="BTY270" s="30"/>
      <c r="BTZ270" s="30"/>
      <c r="BUA270" s="30"/>
      <c r="BUB270" s="30"/>
      <c r="BUC270" s="30"/>
      <c r="BUD270" s="30"/>
      <c r="BUE270" s="30"/>
      <c r="BUF270" s="30"/>
      <c r="BUG270" s="30"/>
      <c r="BUH270" s="30"/>
      <c r="BUI270" s="30"/>
      <c r="BUJ270" s="30"/>
      <c r="BUK270" s="30"/>
      <c r="BUL270" s="30"/>
      <c r="BUM270" s="30"/>
      <c r="BUN270" s="30"/>
      <c r="BUO270" s="30"/>
      <c r="BUP270" s="30"/>
      <c r="BUQ270" s="30"/>
      <c r="BUR270" s="30"/>
      <c r="BUS270" s="30"/>
      <c r="BUT270" s="30"/>
      <c r="BUU270" s="30"/>
      <c r="BUV270" s="30"/>
      <c r="BUW270" s="30"/>
      <c r="BUX270" s="30"/>
      <c r="BUY270" s="30"/>
      <c r="BUZ270" s="30"/>
      <c r="BVA270" s="30"/>
      <c r="BVB270" s="30"/>
      <c r="BVC270" s="30"/>
      <c r="BVD270" s="30"/>
      <c r="BVE270" s="30"/>
      <c r="BVF270" s="30"/>
      <c r="BVG270" s="30"/>
      <c r="BVH270" s="30"/>
      <c r="BVI270" s="30"/>
      <c r="BVJ270" s="30"/>
      <c r="BVK270" s="30"/>
      <c r="BVL270" s="30"/>
      <c r="BVM270" s="30"/>
      <c r="BVN270" s="30"/>
      <c r="BVO270" s="30"/>
      <c r="BVP270" s="30"/>
      <c r="BVQ270" s="30"/>
      <c r="BVR270" s="30"/>
      <c r="BVS270" s="30"/>
      <c r="BVT270" s="30"/>
      <c r="BVU270" s="30"/>
      <c r="BVV270" s="30"/>
      <c r="BVW270" s="30"/>
      <c r="BVX270" s="30"/>
      <c r="BVY270" s="30"/>
      <c r="BVZ270" s="30"/>
      <c r="BWA270" s="30"/>
      <c r="BWB270" s="30"/>
      <c r="BWC270" s="30"/>
      <c r="BWD270" s="30"/>
      <c r="BWE270" s="30"/>
      <c r="BWF270" s="30"/>
      <c r="BWG270" s="30"/>
      <c r="BWH270" s="30"/>
      <c r="BWI270" s="30"/>
      <c r="BWJ270" s="30"/>
      <c r="BWK270" s="30"/>
      <c r="BWL270" s="30"/>
      <c r="BWM270" s="30"/>
      <c r="BWN270" s="30"/>
      <c r="BWO270" s="30"/>
      <c r="BWP270" s="30"/>
      <c r="BWQ270" s="30"/>
      <c r="BWR270" s="30"/>
      <c r="BWS270" s="30"/>
      <c r="BWT270" s="30"/>
      <c r="BWU270" s="30"/>
      <c r="BWV270" s="30"/>
      <c r="BWW270" s="30"/>
      <c r="BWX270" s="30"/>
      <c r="BWY270" s="30"/>
      <c r="BWZ270" s="30"/>
      <c r="BXA270" s="30"/>
      <c r="BXB270" s="30"/>
      <c r="BXC270" s="30"/>
      <c r="BXD270" s="30"/>
      <c r="BXE270" s="30"/>
      <c r="BXF270" s="30"/>
      <c r="BXG270" s="30"/>
      <c r="BXH270" s="30"/>
      <c r="BXI270" s="30"/>
      <c r="BXJ270" s="30"/>
      <c r="BXK270" s="30"/>
      <c r="BXL270" s="30"/>
      <c r="BXM270" s="30"/>
      <c r="BXN270" s="30"/>
      <c r="BXO270" s="30"/>
      <c r="BXP270" s="30"/>
      <c r="BXQ270" s="30"/>
      <c r="BXR270" s="30"/>
      <c r="BXS270" s="30"/>
      <c r="BXT270" s="30"/>
      <c r="BXU270" s="30"/>
      <c r="BXV270" s="30"/>
      <c r="BXW270" s="30"/>
      <c r="BXX270" s="30"/>
      <c r="BXY270" s="30"/>
      <c r="BXZ270" s="30"/>
      <c r="BYA270" s="30"/>
      <c r="BYB270" s="30"/>
      <c r="BYC270" s="30"/>
      <c r="BYD270" s="30"/>
      <c r="BYE270" s="30"/>
      <c r="BYF270" s="30"/>
      <c r="BYG270" s="30"/>
      <c r="BYH270" s="30"/>
      <c r="BYI270" s="30"/>
      <c r="BYJ270" s="30"/>
      <c r="BYK270" s="30"/>
      <c r="BYL270" s="30"/>
      <c r="BYM270" s="30"/>
      <c r="BYN270" s="30"/>
      <c r="BYO270" s="30"/>
      <c r="BYP270" s="30"/>
      <c r="BYQ270" s="30"/>
      <c r="BYR270" s="30"/>
      <c r="BYS270" s="30"/>
      <c r="BYT270" s="30"/>
      <c r="BYU270" s="30"/>
      <c r="BYV270" s="30"/>
      <c r="BYW270" s="30"/>
      <c r="BYX270" s="30"/>
      <c r="BYY270" s="30"/>
      <c r="BYZ270" s="30"/>
      <c r="BZA270" s="30"/>
      <c r="BZB270" s="30"/>
      <c r="BZC270" s="30"/>
      <c r="BZD270" s="30"/>
      <c r="BZE270" s="30"/>
      <c r="BZF270" s="30"/>
      <c r="BZG270" s="30"/>
      <c r="BZH270" s="30"/>
      <c r="BZI270" s="30"/>
      <c r="BZJ270" s="30"/>
      <c r="BZK270" s="30"/>
      <c r="BZL270" s="30"/>
      <c r="BZM270" s="30"/>
      <c r="BZN270" s="30"/>
      <c r="BZO270" s="30"/>
      <c r="BZP270" s="30"/>
      <c r="BZQ270" s="30"/>
      <c r="BZR270" s="30"/>
      <c r="BZS270" s="30"/>
      <c r="BZT270" s="30"/>
      <c r="BZU270" s="30"/>
      <c r="BZV270" s="30"/>
      <c r="BZW270" s="30"/>
      <c r="BZX270" s="30"/>
      <c r="BZY270" s="30"/>
      <c r="BZZ270" s="30"/>
      <c r="CAA270" s="30"/>
      <c r="CAB270" s="30"/>
      <c r="CAC270" s="30"/>
      <c r="CAD270" s="30"/>
      <c r="CAE270" s="30"/>
      <c r="CAF270" s="30"/>
      <c r="CAG270" s="30"/>
      <c r="CAH270" s="30"/>
      <c r="CAI270" s="30"/>
      <c r="CAJ270" s="30"/>
      <c r="CAK270" s="30"/>
      <c r="CAL270" s="30"/>
      <c r="CAM270" s="30"/>
      <c r="CAN270" s="30"/>
      <c r="CAO270" s="30"/>
      <c r="CAP270" s="30"/>
      <c r="CAQ270" s="30"/>
      <c r="CAR270" s="30"/>
      <c r="CAS270" s="30"/>
      <c r="CAT270" s="30"/>
      <c r="CAU270" s="30"/>
      <c r="CAV270" s="30"/>
      <c r="CAW270" s="30"/>
      <c r="CAX270" s="30"/>
      <c r="CAY270" s="30"/>
      <c r="CAZ270" s="30"/>
      <c r="CBA270" s="30"/>
      <c r="CBB270" s="30"/>
      <c r="CBC270" s="30"/>
      <c r="CBD270" s="30"/>
      <c r="CBE270" s="30"/>
      <c r="CBF270" s="30"/>
      <c r="CBG270" s="30"/>
      <c r="CBH270" s="30"/>
      <c r="CBI270" s="30"/>
      <c r="CBJ270" s="30"/>
      <c r="CBK270" s="30"/>
      <c r="CBL270" s="30"/>
      <c r="CBM270" s="30"/>
      <c r="CBN270" s="30"/>
      <c r="CBO270" s="30"/>
      <c r="CBP270" s="30"/>
      <c r="CBQ270" s="30"/>
      <c r="CBR270" s="30"/>
      <c r="CBS270" s="30"/>
      <c r="CBT270" s="30"/>
      <c r="CBU270" s="30"/>
      <c r="CBV270" s="30"/>
      <c r="CBW270" s="30"/>
      <c r="CBX270" s="30"/>
      <c r="CBY270" s="30"/>
      <c r="CBZ270" s="30"/>
      <c r="CCA270" s="30"/>
      <c r="CCB270" s="30"/>
      <c r="CCC270" s="30"/>
      <c r="CCD270" s="30"/>
      <c r="CCE270" s="30"/>
      <c r="CCF270" s="30"/>
      <c r="CCG270" s="30"/>
      <c r="CCH270" s="30"/>
      <c r="CCI270" s="30"/>
      <c r="CCJ270" s="30"/>
      <c r="CCK270" s="30"/>
      <c r="CCL270" s="30"/>
      <c r="CCM270" s="30"/>
      <c r="CCN270" s="30"/>
      <c r="CCO270" s="30"/>
      <c r="CCP270" s="30"/>
      <c r="CCQ270" s="30"/>
      <c r="CCR270" s="30"/>
      <c r="CCS270" s="30"/>
      <c r="CCT270" s="30"/>
      <c r="CCU270" s="30"/>
      <c r="CCV270" s="30"/>
      <c r="CCW270" s="30"/>
      <c r="CCX270" s="30"/>
      <c r="CCY270" s="30"/>
      <c r="CCZ270" s="30"/>
      <c r="CDA270" s="30"/>
      <c r="CDB270" s="30"/>
      <c r="CDC270" s="30"/>
      <c r="CDD270" s="30"/>
      <c r="CDE270" s="30"/>
      <c r="CDF270" s="30"/>
      <c r="CDG270" s="30"/>
      <c r="CDH270" s="30"/>
      <c r="CDI270" s="30"/>
      <c r="CDJ270" s="30"/>
      <c r="CDK270" s="30"/>
      <c r="CDL270" s="30"/>
      <c r="CDM270" s="30"/>
      <c r="CDN270" s="30"/>
      <c r="CDO270" s="30"/>
      <c r="CDP270" s="30"/>
      <c r="CDQ270" s="30"/>
      <c r="CDR270" s="30"/>
      <c r="CDS270" s="30"/>
      <c r="CDT270" s="30"/>
      <c r="CDU270" s="30"/>
      <c r="CDV270" s="30"/>
      <c r="CDW270" s="30"/>
      <c r="CDX270" s="30"/>
      <c r="CDY270" s="30"/>
      <c r="CDZ270" s="30"/>
      <c r="CEA270" s="30"/>
      <c r="CEB270" s="30"/>
      <c r="CEC270" s="30"/>
      <c r="CED270" s="30"/>
      <c r="CEE270" s="30"/>
      <c r="CEF270" s="30"/>
      <c r="CEG270" s="30"/>
      <c r="CEH270" s="30"/>
      <c r="CEI270" s="30"/>
      <c r="CEJ270" s="30"/>
      <c r="CEK270" s="30"/>
      <c r="CEL270" s="30"/>
      <c r="CEM270" s="30"/>
      <c r="CEN270" s="30"/>
      <c r="CEO270" s="30"/>
      <c r="CEP270" s="30"/>
      <c r="CEQ270" s="30"/>
      <c r="CER270" s="30"/>
      <c r="CES270" s="30"/>
      <c r="CET270" s="30"/>
      <c r="CEU270" s="30"/>
      <c r="CEV270" s="30"/>
      <c r="CEW270" s="30"/>
      <c r="CEX270" s="30"/>
      <c r="CEY270" s="30"/>
      <c r="CEZ270" s="30"/>
      <c r="CFA270" s="30"/>
      <c r="CFB270" s="30"/>
      <c r="CFC270" s="30"/>
      <c r="CFD270" s="30"/>
      <c r="CFE270" s="30"/>
      <c r="CFF270" s="30"/>
      <c r="CFG270" s="30"/>
      <c r="CFH270" s="30"/>
      <c r="CFI270" s="30"/>
      <c r="CFJ270" s="30"/>
      <c r="CFK270" s="30"/>
      <c r="CFL270" s="30"/>
      <c r="CFM270" s="30"/>
      <c r="CFN270" s="30"/>
      <c r="CFO270" s="30"/>
      <c r="CFP270" s="30"/>
      <c r="CFQ270" s="30"/>
      <c r="CFR270" s="30"/>
      <c r="CFS270" s="30"/>
      <c r="CFT270" s="30"/>
      <c r="CFU270" s="30"/>
      <c r="CFV270" s="30"/>
      <c r="CFW270" s="30"/>
      <c r="CFX270" s="30"/>
      <c r="CFY270" s="30"/>
      <c r="CFZ270" s="30"/>
      <c r="CGA270" s="30"/>
      <c r="CGB270" s="30"/>
      <c r="CGC270" s="30"/>
      <c r="CGD270" s="30"/>
      <c r="CGE270" s="30"/>
      <c r="CGF270" s="30"/>
      <c r="CGG270" s="30"/>
      <c r="CGH270" s="30"/>
      <c r="CGI270" s="30"/>
      <c r="CGJ270" s="30"/>
      <c r="CGK270" s="30"/>
      <c r="CGL270" s="30"/>
      <c r="CGM270" s="30"/>
      <c r="CGN270" s="30"/>
      <c r="CGO270" s="30"/>
      <c r="CGP270" s="30"/>
      <c r="CGQ270" s="30"/>
      <c r="CGR270" s="30"/>
      <c r="CGS270" s="30"/>
      <c r="CGT270" s="30"/>
      <c r="CGU270" s="30"/>
      <c r="CGV270" s="30"/>
      <c r="CGW270" s="30"/>
      <c r="CGX270" s="30"/>
      <c r="CGY270" s="30"/>
      <c r="CGZ270" s="30"/>
      <c r="CHA270" s="30"/>
      <c r="CHB270" s="30"/>
      <c r="CHC270" s="30"/>
      <c r="CHD270" s="30"/>
      <c r="CHE270" s="30"/>
      <c r="CHF270" s="30"/>
      <c r="CHG270" s="30"/>
      <c r="CHH270" s="30"/>
      <c r="CHI270" s="30"/>
      <c r="CHJ270" s="30"/>
      <c r="CHK270" s="30"/>
      <c r="CHL270" s="30"/>
      <c r="CHM270" s="30"/>
      <c r="CHN270" s="30"/>
      <c r="CHO270" s="30"/>
      <c r="CHP270" s="30"/>
      <c r="CHQ270" s="30"/>
      <c r="CHR270" s="30"/>
      <c r="CHS270" s="30"/>
      <c r="CHT270" s="30"/>
      <c r="CHU270" s="30"/>
      <c r="CHV270" s="30"/>
      <c r="CHW270" s="30"/>
      <c r="CHX270" s="30"/>
      <c r="CHY270" s="30"/>
      <c r="CHZ270" s="30"/>
      <c r="CIA270" s="30"/>
      <c r="CIB270" s="30"/>
      <c r="CIC270" s="30"/>
      <c r="CID270" s="30"/>
      <c r="CIE270" s="30"/>
      <c r="CIF270" s="30"/>
      <c r="CIG270" s="30"/>
      <c r="CIH270" s="30"/>
      <c r="CII270" s="30"/>
      <c r="CIJ270" s="30"/>
      <c r="CIK270" s="30"/>
      <c r="CIL270" s="30"/>
      <c r="CIM270" s="30"/>
      <c r="CIN270" s="30"/>
      <c r="CIO270" s="30"/>
      <c r="CIP270" s="30"/>
      <c r="CIQ270" s="30"/>
      <c r="CIR270" s="30"/>
      <c r="CIS270" s="30"/>
      <c r="CIT270" s="30"/>
      <c r="CIU270" s="30"/>
      <c r="CIV270" s="30"/>
      <c r="CIW270" s="30"/>
      <c r="CIX270" s="30"/>
      <c r="CIY270" s="30"/>
      <c r="CIZ270" s="30"/>
      <c r="CJA270" s="30"/>
      <c r="CJB270" s="30"/>
      <c r="CJC270" s="30"/>
      <c r="CJD270" s="30"/>
      <c r="CJE270" s="30"/>
      <c r="CJF270" s="30"/>
      <c r="CJG270" s="30"/>
      <c r="CJH270" s="30"/>
      <c r="CJI270" s="30"/>
      <c r="CJJ270" s="30"/>
      <c r="CJK270" s="30"/>
      <c r="CJL270" s="30"/>
      <c r="CJM270" s="30"/>
      <c r="CJN270" s="30"/>
      <c r="CJO270" s="30"/>
      <c r="CJP270" s="30"/>
      <c r="CJQ270" s="30"/>
      <c r="CJR270" s="30"/>
      <c r="CJS270" s="30"/>
      <c r="CJT270" s="30"/>
      <c r="CJU270" s="30"/>
      <c r="CJV270" s="30"/>
      <c r="CJW270" s="30"/>
      <c r="CJX270" s="30"/>
      <c r="CJY270" s="30"/>
      <c r="CJZ270" s="30"/>
      <c r="CKA270" s="30"/>
      <c r="CKB270" s="30"/>
      <c r="CKC270" s="30"/>
      <c r="CKD270" s="30"/>
      <c r="CKE270" s="30"/>
      <c r="CKF270" s="30"/>
      <c r="CKG270" s="30"/>
      <c r="CKH270" s="30"/>
      <c r="CKI270" s="30"/>
      <c r="CKJ270" s="30"/>
      <c r="CKK270" s="30"/>
      <c r="CKL270" s="30"/>
      <c r="CKM270" s="30"/>
      <c r="CKN270" s="30"/>
      <c r="CKO270" s="30"/>
      <c r="CKP270" s="30"/>
      <c r="CKQ270" s="30"/>
      <c r="CKR270" s="30"/>
      <c r="CKS270" s="30"/>
      <c r="CKT270" s="30"/>
      <c r="CKU270" s="30"/>
      <c r="CKV270" s="30"/>
      <c r="CKW270" s="30"/>
      <c r="CKX270" s="30"/>
      <c r="CKY270" s="30"/>
      <c r="CKZ270" s="30"/>
      <c r="CLA270" s="30"/>
      <c r="CLB270" s="30"/>
      <c r="CLC270" s="30"/>
      <c r="CLD270" s="30"/>
      <c r="CLE270" s="30"/>
      <c r="CLF270" s="30"/>
      <c r="CLG270" s="30"/>
      <c r="CLH270" s="30"/>
      <c r="CLI270" s="30"/>
      <c r="CLJ270" s="30"/>
      <c r="CLK270" s="30"/>
      <c r="CLL270" s="30"/>
      <c r="CLM270" s="30"/>
      <c r="CLN270" s="30"/>
      <c r="CLO270" s="30"/>
      <c r="CLP270" s="30"/>
      <c r="CLQ270" s="30"/>
      <c r="CLR270" s="30"/>
      <c r="CLS270" s="30"/>
      <c r="CLT270" s="30"/>
      <c r="CLU270" s="30"/>
      <c r="CLV270" s="30"/>
      <c r="CLW270" s="30"/>
      <c r="CLX270" s="30"/>
      <c r="CLY270" s="30"/>
      <c r="CLZ270" s="30"/>
      <c r="CMA270" s="30"/>
      <c r="CMB270" s="30"/>
      <c r="CMC270" s="30"/>
      <c r="CMD270" s="30"/>
      <c r="CME270" s="30"/>
      <c r="CMF270" s="30"/>
      <c r="CMG270" s="30"/>
      <c r="CMH270" s="30"/>
      <c r="CMI270" s="30"/>
      <c r="CMJ270" s="30"/>
      <c r="CMK270" s="30"/>
      <c r="CML270" s="30"/>
      <c r="CMM270" s="30"/>
      <c r="CMN270" s="30"/>
      <c r="CMO270" s="30"/>
      <c r="CMP270" s="30"/>
      <c r="CMQ270" s="30"/>
      <c r="CMR270" s="30"/>
      <c r="CMS270" s="30"/>
      <c r="CMT270" s="30"/>
      <c r="CMU270" s="30"/>
      <c r="CMV270" s="30"/>
      <c r="CMW270" s="30"/>
      <c r="CMX270" s="30"/>
      <c r="CMY270" s="30"/>
      <c r="CMZ270" s="30"/>
      <c r="CNA270" s="30"/>
      <c r="CNB270" s="30"/>
      <c r="CNC270" s="30"/>
      <c r="CND270" s="30"/>
      <c r="CNE270" s="30"/>
      <c r="CNF270" s="30"/>
      <c r="CNG270" s="30"/>
      <c r="CNH270" s="30"/>
      <c r="CNI270" s="30"/>
      <c r="CNJ270" s="30"/>
      <c r="CNK270" s="30"/>
      <c r="CNL270" s="30"/>
      <c r="CNM270" s="30"/>
      <c r="CNN270" s="30"/>
      <c r="CNO270" s="30"/>
      <c r="CNP270" s="30"/>
      <c r="CNQ270" s="30"/>
      <c r="CNR270" s="30"/>
      <c r="CNS270" s="30"/>
      <c r="CNT270" s="30"/>
      <c r="CNU270" s="30"/>
      <c r="CNV270" s="30"/>
      <c r="CNW270" s="30"/>
      <c r="CNX270" s="30"/>
      <c r="CNY270" s="30"/>
      <c r="CNZ270" s="30"/>
      <c r="COA270" s="30"/>
      <c r="COB270" s="30"/>
      <c r="COC270" s="30"/>
      <c r="COD270" s="30"/>
      <c r="COE270" s="30"/>
      <c r="COF270" s="30"/>
      <c r="COG270" s="30"/>
      <c r="COH270" s="30"/>
      <c r="COI270" s="30"/>
      <c r="COJ270" s="30"/>
      <c r="COK270" s="30"/>
      <c r="COL270" s="30"/>
      <c r="COM270" s="30"/>
      <c r="CON270" s="30"/>
      <c r="COO270" s="30"/>
      <c r="COP270" s="30"/>
      <c r="COQ270" s="30"/>
      <c r="COR270" s="30"/>
      <c r="COS270" s="30"/>
      <c r="COT270" s="30"/>
      <c r="COU270" s="30"/>
      <c r="COV270" s="30"/>
      <c r="COW270" s="30"/>
      <c r="COX270" s="30"/>
      <c r="COY270" s="30"/>
      <c r="COZ270" s="30"/>
      <c r="CPA270" s="30"/>
      <c r="CPB270" s="30"/>
      <c r="CPC270" s="30"/>
      <c r="CPD270" s="30"/>
      <c r="CPE270" s="30"/>
      <c r="CPF270" s="30"/>
      <c r="CPG270" s="30"/>
      <c r="CPH270" s="30"/>
      <c r="CPI270" s="30"/>
      <c r="CPJ270" s="30"/>
      <c r="CPK270" s="30"/>
      <c r="CPL270" s="30"/>
      <c r="CPM270" s="30"/>
      <c r="CPN270" s="30"/>
      <c r="CPO270" s="30"/>
      <c r="CPP270" s="30"/>
      <c r="CPQ270" s="30"/>
      <c r="CPR270" s="30"/>
      <c r="CPS270" s="30"/>
      <c r="CPT270" s="30"/>
      <c r="CPU270" s="30"/>
      <c r="CPV270" s="30"/>
      <c r="CPW270" s="30"/>
      <c r="CPX270" s="30"/>
      <c r="CPY270" s="30"/>
      <c r="CPZ270" s="30"/>
      <c r="CQA270" s="30"/>
      <c r="CQB270" s="30"/>
      <c r="CQC270" s="30"/>
      <c r="CQD270" s="30"/>
      <c r="CQE270" s="30"/>
      <c r="CQF270" s="30"/>
      <c r="CQG270" s="30"/>
      <c r="CQH270" s="30"/>
      <c r="CQI270" s="30"/>
      <c r="CQJ270" s="30"/>
      <c r="CQK270" s="30"/>
      <c r="CQL270" s="30"/>
      <c r="CQM270" s="30"/>
      <c r="CQN270" s="30"/>
      <c r="CQO270" s="30"/>
      <c r="CQP270" s="30"/>
      <c r="CQQ270" s="30"/>
      <c r="CQR270" s="30"/>
      <c r="CQS270" s="30"/>
      <c r="CQT270" s="30"/>
      <c r="CQU270" s="30"/>
      <c r="CQV270" s="30"/>
      <c r="CQW270" s="30"/>
      <c r="CQX270" s="30"/>
      <c r="CQY270" s="30"/>
      <c r="CQZ270" s="30"/>
      <c r="CRA270" s="30"/>
      <c r="CRB270" s="30"/>
      <c r="CRC270" s="30"/>
      <c r="CRD270" s="30"/>
      <c r="CRE270" s="30"/>
      <c r="CRF270" s="30"/>
      <c r="CRG270" s="30"/>
      <c r="CRH270" s="30"/>
      <c r="CRI270" s="30"/>
      <c r="CRJ270" s="30"/>
      <c r="CRK270" s="30"/>
      <c r="CRL270" s="30"/>
      <c r="CRM270" s="30"/>
      <c r="CRN270" s="30"/>
      <c r="CRO270" s="30"/>
      <c r="CRP270" s="30"/>
      <c r="CRQ270" s="30"/>
      <c r="CRR270" s="30"/>
      <c r="CRS270" s="30"/>
      <c r="CRT270" s="30"/>
      <c r="CRU270" s="30"/>
      <c r="CRV270" s="30"/>
      <c r="CRW270" s="30"/>
      <c r="CRX270" s="30"/>
      <c r="CRY270" s="30"/>
      <c r="CRZ270" s="30"/>
      <c r="CSA270" s="30"/>
      <c r="CSB270" s="30"/>
      <c r="CSC270" s="30"/>
      <c r="CSD270" s="30"/>
      <c r="CSE270" s="30"/>
      <c r="CSF270" s="30"/>
      <c r="CSG270" s="30"/>
      <c r="CSH270" s="30"/>
      <c r="CSI270" s="30"/>
      <c r="CSJ270" s="30"/>
      <c r="CSK270" s="30"/>
      <c r="CSL270" s="30"/>
      <c r="CSM270" s="30"/>
      <c r="CSN270" s="30"/>
      <c r="CSO270" s="30"/>
      <c r="CSP270" s="30"/>
      <c r="CSQ270" s="30"/>
      <c r="CSR270" s="30"/>
      <c r="CSS270" s="30"/>
      <c r="CST270" s="30"/>
      <c r="CSU270" s="30"/>
      <c r="CSV270" s="30"/>
      <c r="CSW270" s="30"/>
      <c r="CSX270" s="30"/>
      <c r="CSY270" s="30"/>
      <c r="CSZ270" s="30"/>
      <c r="CTA270" s="30"/>
      <c r="CTB270" s="30"/>
      <c r="CTC270" s="30"/>
      <c r="CTD270" s="30"/>
      <c r="CTE270" s="30"/>
      <c r="CTF270" s="30"/>
      <c r="CTG270" s="30"/>
      <c r="CTH270" s="30"/>
      <c r="CTI270" s="30"/>
      <c r="CTJ270" s="30"/>
      <c r="CTK270" s="30"/>
      <c r="CTL270" s="30"/>
      <c r="CTM270" s="30"/>
      <c r="CTN270" s="30"/>
      <c r="CTO270" s="30"/>
      <c r="CTP270" s="30"/>
      <c r="CTQ270" s="30"/>
      <c r="CTR270" s="30"/>
      <c r="CTS270" s="30"/>
      <c r="CTT270" s="30"/>
      <c r="CTU270" s="30"/>
      <c r="CTV270" s="30"/>
      <c r="CTW270" s="30"/>
      <c r="CTX270" s="30"/>
      <c r="CTY270" s="30"/>
      <c r="CTZ270" s="30"/>
      <c r="CUA270" s="30"/>
      <c r="CUB270" s="30"/>
      <c r="CUC270" s="30"/>
      <c r="CUD270" s="30"/>
      <c r="CUE270" s="30"/>
      <c r="CUF270" s="30"/>
      <c r="CUG270" s="30"/>
      <c r="CUH270" s="30"/>
      <c r="CUI270" s="30"/>
      <c r="CUJ270" s="30"/>
      <c r="CUK270" s="30"/>
      <c r="CUL270" s="30"/>
      <c r="CUM270" s="30"/>
      <c r="CUN270" s="30"/>
      <c r="CUO270" s="30"/>
      <c r="CUP270" s="30"/>
      <c r="CUQ270" s="30"/>
      <c r="CUR270" s="30"/>
      <c r="CUS270" s="30"/>
      <c r="CUT270" s="30"/>
      <c r="CUU270" s="30"/>
      <c r="CUV270" s="30"/>
      <c r="CUW270" s="30"/>
      <c r="CUX270" s="30"/>
      <c r="CUY270" s="30"/>
      <c r="CUZ270" s="30"/>
      <c r="CVA270" s="30"/>
      <c r="CVB270" s="30"/>
      <c r="CVC270" s="30"/>
      <c r="CVD270" s="30"/>
      <c r="CVE270" s="30"/>
      <c r="CVF270" s="30"/>
      <c r="CVG270" s="30"/>
      <c r="CVH270" s="30"/>
      <c r="CVI270" s="30"/>
      <c r="CVJ270" s="30"/>
      <c r="CVK270" s="30"/>
      <c r="CVL270" s="30"/>
      <c r="CVM270" s="30"/>
      <c r="CVN270" s="30"/>
      <c r="CVO270" s="30"/>
      <c r="CVP270" s="30"/>
      <c r="CVQ270" s="30"/>
      <c r="CVR270" s="30"/>
      <c r="CVS270" s="30"/>
      <c r="CVT270" s="30"/>
      <c r="CVU270" s="30"/>
      <c r="CVV270" s="30"/>
      <c r="CVW270" s="30"/>
      <c r="CVX270" s="30"/>
      <c r="CVY270" s="30"/>
      <c r="CVZ270" s="30"/>
      <c r="CWA270" s="30"/>
      <c r="CWB270" s="30"/>
      <c r="CWC270" s="30"/>
      <c r="CWD270" s="30"/>
      <c r="CWE270" s="30"/>
      <c r="CWF270" s="30"/>
      <c r="CWG270" s="30"/>
      <c r="CWH270" s="30"/>
      <c r="CWI270" s="30"/>
      <c r="CWJ270" s="30"/>
      <c r="CWK270" s="30"/>
      <c r="CWL270" s="30"/>
      <c r="CWM270" s="30"/>
      <c r="CWN270" s="30"/>
      <c r="CWO270" s="30"/>
      <c r="CWP270" s="30"/>
      <c r="CWQ270" s="30"/>
      <c r="CWR270" s="30"/>
      <c r="CWS270" s="30"/>
      <c r="CWT270" s="30"/>
      <c r="CWU270" s="30"/>
      <c r="CWV270" s="30"/>
      <c r="CWW270" s="30"/>
      <c r="CWX270" s="30"/>
      <c r="CWY270" s="30"/>
      <c r="CWZ270" s="30"/>
      <c r="CXA270" s="30"/>
      <c r="CXB270" s="30"/>
      <c r="CXC270" s="30"/>
      <c r="CXD270" s="30"/>
      <c r="CXE270" s="30"/>
      <c r="CXF270" s="30"/>
      <c r="CXG270" s="30"/>
      <c r="CXH270" s="30"/>
      <c r="CXI270" s="30"/>
      <c r="CXJ270" s="30"/>
      <c r="CXK270" s="30"/>
      <c r="CXL270" s="30"/>
      <c r="CXM270" s="30"/>
      <c r="CXN270" s="30"/>
      <c r="CXO270" s="30"/>
      <c r="CXP270" s="30"/>
      <c r="CXQ270" s="30"/>
      <c r="CXR270" s="30"/>
      <c r="CXS270" s="30"/>
      <c r="CXT270" s="30"/>
      <c r="CXU270" s="30"/>
      <c r="CXV270" s="30"/>
      <c r="CXW270" s="30"/>
      <c r="CXX270" s="30"/>
      <c r="CXY270" s="30"/>
      <c r="CXZ270" s="30"/>
      <c r="CYA270" s="30"/>
      <c r="CYB270" s="30"/>
      <c r="CYC270" s="30"/>
      <c r="CYD270" s="30"/>
      <c r="CYE270" s="30"/>
      <c r="CYF270" s="30"/>
      <c r="CYG270" s="30"/>
      <c r="CYH270" s="30"/>
      <c r="CYI270" s="30"/>
      <c r="CYJ270" s="30"/>
      <c r="CYK270" s="30"/>
      <c r="CYL270" s="30"/>
      <c r="CYM270" s="30"/>
      <c r="CYN270" s="30"/>
      <c r="CYO270" s="30"/>
      <c r="CYP270" s="30"/>
      <c r="CYQ270" s="30"/>
      <c r="CYR270" s="30"/>
      <c r="CYS270" s="30"/>
      <c r="CYT270" s="30"/>
      <c r="CYU270" s="30"/>
      <c r="CYV270" s="30"/>
      <c r="CYW270" s="30"/>
      <c r="CYX270" s="30"/>
      <c r="CYY270" s="30"/>
      <c r="CYZ270" s="30"/>
      <c r="CZA270" s="30"/>
      <c r="CZB270" s="30"/>
      <c r="CZC270" s="30"/>
      <c r="CZD270" s="30"/>
      <c r="CZE270" s="30"/>
      <c r="CZF270" s="30"/>
      <c r="CZG270" s="30"/>
      <c r="CZH270" s="30"/>
      <c r="CZI270" s="30"/>
      <c r="CZJ270" s="30"/>
      <c r="CZK270" s="30"/>
      <c r="CZL270" s="30"/>
      <c r="CZM270" s="30"/>
      <c r="CZN270" s="30"/>
      <c r="CZO270" s="30"/>
      <c r="CZP270" s="30"/>
      <c r="CZQ270" s="30"/>
      <c r="CZR270" s="30"/>
      <c r="CZS270" s="30"/>
      <c r="CZT270" s="30"/>
      <c r="CZU270" s="30"/>
      <c r="CZV270" s="30"/>
      <c r="CZW270" s="30"/>
      <c r="CZX270" s="30"/>
      <c r="CZY270" s="30"/>
      <c r="CZZ270" s="30"/>
      <c r="DAA270" s="30"/>
      <c r="DAB270" s="30"/>
      <c r="DAC270" s="30"/>
      <c r="DAD270" s="30"/>
      <c r="DAE270" s="30"/>
      <c r="DAF270" s="30"/>
      <c r="DAG270" s="30"/>
      <c r="DAH270" s="30"/>
      <c r="DAI270" s="30"/>
      <c r="DAJ270" s="30"/>
      <c r="DAK270" s="30"/>
      <c r="DAL270" s="30"/>
      <c r="DAM270" s="30"/>
      <c r="DAN270" s="30"/>
      <c r="DAO270" s="30"/>
      <c r="DAP270" s="30"/>
      <c r="DAQ270" s="30"/>
      <c r="DAR270" s="30"/>
      <c r="DAS270" s="30"/>
      <c r="DAT270" s="30"/>
      <c r="DAU270" s="30"/>
      <c r="DAV270" s="30"/>
      <c r="DAW270" s="30"/>
      <c r="DAX270" s="30"/>
      <c r="DAY270" s="30"/>
      <c r="DAZ270" s="30"/>
      <c r="DBA270" s="30"/>
      <c r="DBB270" s="30"/>
      <c r="DBC270" s="30"/>
      <c r="DBD270" s="30"/>
      <c r="DBE270" s="30"/>
      <c r="DBF270" s="30"/>
      <c r="DBG270" s="30"/>
      <c r="DBH270" s="30"/>
      <c r="DBI270" s="30"/>
      <c r="DBJ270" s="30"/>
      <c r="DBK270" s="30"/>
      <c r="DBL270" s="30"/>
      <c r="DBM270" s="30"/>
      <c r="DBN270" s="30"/>
      <c r="DBO270" s="30"/>
      <c r="DBP270" s="30"/>
      <c r="DBQ270" s="30"/>
      <c r="DBR270" s="30"/>
      <c r="DBS270" s="30"/>
      <c r="DBT270" s="30"/>
      <c r="DBU270" s="30"/>
      <c r="DBV270" s="30"/>
      <c r="DBW270" s="30"/>
      <c r="DBX270" s="30"/>
      <c r="DBY270" s="30"/>
      <c r="DBZ270" s="30"/>
      <c r="DCA270" s="30"/>
      <c r="DCB270" s="30"/>
      <c r="DCC270" s="30"/>
      <c r="DCD270" s="30"/>
      <c r="DCE270" s="30"/>
      <c r="DCF270" s="30"/>
      <c r="DCG270" s="30"/>
      <c r="DCH270" s="30"/>
      <c r="DCI270" s="30"/>
      <c r="DCJ270" s="30"/>
      <c r="DCK270" s="30"/>
      <c r="DCL270" s="30"/>
      <c r="DCM270" s="30"/>
      <c r="DCN270" s="30"/>
      <c r="DCO270" s="30"/>
      <c r="DCP270" s="30"/>
      <c r="DCQ270" s="30"/>
      <c r="DCR270" s="30"/>
      <c r="DCS270" s="30"/>
      <c r="DCT270" s="30"/>
      <c r="DCU270" s="30"/>
      <c r="DCV270" s="30"/>
      <c r="DCW270" s="30"/>
      <c r="DCX270" s="30"/>
      <c r="DCY270" s="30"/>
      <c r="DCZ270" s="30"/>
      <c r="DDA270" s="30"/>
      <c r="DDB270" s="30"/>
      <c r="DDC270" s="30"/>
      <c r="DDD270" s="30"/>
      <c r="DDE270" s="30"/>
      <c r="DDF270" s="30"/>
      <c r="DDG270" s="30"/>
      <c r="DDH270" s="30"/>
      <c r="DDI270" s="30"/>
      <c r="DDJ270" s="30"/>
      <c r="DDK270" s="30"/>
      <c r="DDL270" s="30"/>
      <c r="DDM270" s="30"/>
      <c r="DDN270" s="30"/>
      <c r="DDO270" s="30"/>
      <c r="DDP270" s="30"/>
      <c r="DDQ270" s="30"/>
      <c r="DDR270" s="30"/>
      <c r="DDS270" s="30"/>
      <c r="DDT270" s="30"/>
      <c r="DDU270" s="30"/>
      <c r="DDV270" s="30"/>
      <c r="DDW270" s="30"/>
      <c r="DDX270" s="30"/>
      <c r="DDY270" s="30"/>
      <c r="DDZ270" s="30"/>
      <c r="DEA270" s="30"/>
      <c r="DEB270" s="30"/>
      <c r="DEC270" s="30"/>
      <c r="DED270" s="30"/>
      <c r="DEE270" s="30"/>
      <c r="DEF270" s="30"/>
      <c r="DEG270" s="30"/>
      <c r="DEH270" s="30"/>
      <c r="DEI270" s="30"/>
      <c r="DEJ270" s="30"/>
      <c r="DEK270" s="30"/>
      <c r="DEL270" s="30"/>
      <c r="DEM270" s="30"/>
      <c r="DEN270" s="30"/>
      <c r="DEO270" s="30"/>
      <c r="DEP270" s="30"/>
      <c r="DEQ270" s="30"/>
      <c r="DER270" s="30"/>
      <c r="DES270" s="30"/>
      <c r="DET270" s="30"/>
      <c r="DEU270" s="30"/>
      <c r="DEV270" s="30"/>
      <c r="DEW270" s="30"/>
      <c r="DEX270" s="30"/>
      <c r="DEY270" s="30"/>
      <c r="DEZ270" s="30"/>
      <c r="DFA270" s="30"/>
      <c r="DFB270" s="30"/>
      <c r="DFC270" s="30"/>
      <c r="DFD270" s="30"/>
      <c r="DFE270" s="30"/>
      <c r="DFF270" s="30"/>
      <c r="DFG270" s="30"/>
      <c r="DFH270" s="30"/>
      <c r="DFI270" s="30"/>
      <c r="DFJ270" s="30"/>
      <c r="DFK270" s="30"/>
      <c r="DFL270" s="30"/>
      <c r="DFM270" s="30"/>
      <c r="DFN270" s="30"/>
      <c r="DFO270" s="30"/>
      <c r="DFP270" s="30"/>
      <c r="DFQ270" s="30"/>
      <c r="DFR270" s="30"/>
      <c r="DFS270" s="30"/>
      <c r="DFT270" s="30"/>
      <c r="DFU270" s="30"/>
      <c r="DFV270" s="30"/>
      <c r="DFW270" s="30"/>
      <c r="DFX270" s="30"/>
      <c r="DFY270" s="30"/>
      <c r="DFZ270" s="30"/>
      <c r="DGA270" s="30"/>
      <c r="DGB270" s="30"/>
      <c r="DGC270" s="30"/>
      <c r="DGD270" s="30"/>
      <c r="DGE270" s="30"/>
      <c r="DGF270" s="30"/>
      <c r="DGG270" s="30"/>
      <c r="DGH270" s="30"/>
      <c r="DGI270" s="30"/>
      <c r="DGJ270" s="30"/>
      <c r="DGK270" s="30"/>
      <c r="DGL270" s="30"/>
      <c r="DGM270" s="30"/>
      <c r="DGN270" s="30"/>
      <c r="DGO270" s="30"/>
      <c r="DGP270" s="30"/>
      <c r="DGQ270" s="30"/>
      <c r="DGR270" s="30"/>
      <c r="DGS270" s="30"/>
      <c r="DGT270" s="30"/>
      <c r="DGU270" s="30"/>
      <c r="DGV270" s="30"/>
      <c r="DGW270" s="30"/>
      <c r="DGX270" s="30"/>
      <c r="DGY270" s="30"/>
      <c r="DGZ270" s="30"/>
      <c r="DHA270" s="30"/>
      <c r="DHB270" s="30"/>
      <c r="DHC270" s="30"/>
      <c r="DHD270" s="30"/>
      <c r="DHE270" s="30"/>
      <c r="DHF270" s="30"/>
      <c r="DHG270" s="30"/>
      <c r="DHH270" s="30"/>
      <c r="DHI270" s="30"/>
      <c r="DHJ270" s="30"/>
      <c r="DHK270" s="30"/>
      <c r="DHL270" s="30"/>
      <c r="DHM270" s="30"/>
      <c r="DHN270" s="30"/>
      <c r="DHO270" s="30"/>
      <c r="DHP270" s="30"/>
      <c r="DHQ270" s="30"/>
      <c r="DHR270" s="30"/>
      <c r="DHS270" s="30"/>
      <c r="DHT270" s="30"/>
      <c r="DHU270" s="30"/>
      <c r="DHV270" s="30"/>
      <c r="DHW270" s="30"/>
      <c r="DHX270" s="30"/>
      <c r="DHY270" s="30"/>
      <c r="DHZ270" s="30"/>
      <c r="DIA270" s="30"/>
      <c r="DIB270" s="30"/>
      <c r="DIC270" s="30"/>
      <c r="DID270" s="30"/>
      <c r="DIE270" s="30"/>
      <c r="DIF270" s="30"/>
      <c r="DIG270" s="30"/>
      <c r="DIH270" s="30"/>
      <c r="DII270" s="30"/>
      <c r="DIJ270" s="30"/>
      <c r="DIK270" s="30"/>
      <c r="DIL270" s="30"/>
      <c r="DIM270" s="30"/>
      <c r="DIN270" s="30"/>
      <c r="DIO270" s="30"/>
      <c r="DIP270" s="30"/>
      <c r="DIQ270" s="30"/>
      <c r="DIR270" s="30"/>
      <c r="DIS270" s="30"/>
      <c r="DIT270" s="30"/>
      <c r="DIU270" s="30"/>
      <c r="DIV270" s="30"/>
      <c r="DIW270" s="30"/>
      <c r="DIX270" s="30"/>
      <c r="DIY270" s="30"/>
      <c r="DIZ270" s="30"/>
      <c r="DJA270" s="30"/>
      <c r="DJB270" s="30"/>
      <c r="DJC270" s="30"/>
      <c r="DJD270" s="30"/>
      <c r="DJE270" s="30"/>
      <c r="DJF270" s="30"/>
      <c r="DJG270" s="30"/>
      <c r="DJH270" s="30"/>
      <c r="DJI270" s="30"/>
      <c r="DJJ270" s="30"/>
      <c r="DJK270" s="30"/>
      <c r="DJL270" s="30"/>
      <c r="DJM270" s="30"/>
      <c r="DJN270" s="30"/>
      <c r="DJO270" s="30"/>
      <c r="DJP270" s="30"/>
      <c r="DJQ270" s="30"/>
      <c r="DJR270" s="30"/>
      <c r="DJS270" s="30"/>
      <c r="DJT270" s="30"/>
      <c r="DJU270" s="30"/>
      <c r="DJV270" s="30"/>
      <c r="DJW270" s="30"/>
      <c r="DJX270" s="30"/>
      <c r="DJY270" s="30"/>
      <c r="DJZ270" s="30"/>
      <c r="DKA270" s="30"/>
      <c r="DKB270" s="30"/>
      <c r="DKC270" s="30"/>
      <c r="DKD270" s="30"/>
      <c r="DKE270" s="30"/>
      <c r="DKF270" s="30"/>
      <c r="DKG270" s="30"/>
      <c r="DKH270" s="30"/>
      <c r="DKI270" s="30"/>
      <c r="DKJ270" s="30"/>
      <c r="DKK270" s="30"/>
      <c r="DKL270" s="30"/>
      <c r="DKM270" s="30"/>
      <c r="DKN270" s="30"/>
      <c r="DKO270" s="30"/>
      <c r="DKP270" s="30"/>
      <c r="DKQ270" s="30"/>
      <c r="DKR270" s="30"/>
      <c r="DKS270" s="30"/>
      <c r="DKT270" s="30"/>
      <c r="DKU270" s="30"/>
      <c r="DKV270" s="30"/>
      <c r="DKW270" s="30"/>
      <c r="DKX270" s="30"/>
      <c r="DKY270" s="30"/>
      <c r="DKZ270" s="30"/>
      <c r="DLA270" s="30"/>
      <c r="DLB270" s="30"/>
      <c r="DLC270" s="30"/>
      <c r="DLD270" s="30"/>
      <c r="DLE270" s="30"/>
      <c r="DLF270" s="30"/>
      <c r="DLG270" s="30"/>
      <c r="DLH270" s="30"/>
      <c r="DLI270" s="30"/>
      <c r="DLJ270" s="30"/>
      <c r="DLK270" s="30"/>
      <c r="DLL270" s="30"/>
      <c r="DLM270" s="30"/>
      <c r="DLN270" s="30"/>
      <c r="DLO270" s="30"/>
      <c r="DLP270" s="30"/>
      <c r="DLQ270" s="30"/>
      <c r="DLR270" s="30"/>
      <c r="DLS270" s="30"/>
      <c r="DLT270" s="30"/>
      <c r="DLU270" s="30"/>
      <c r="DLV270" s="30"/>
      <c r="DLW270" s="30"/>
      <c r="DLX270" s="30"/>
      <c r="DLY270" s="30"/>
      <c r="DLZ270" s="30"/>
      <c r="DMA270" s="30"/>
      <c r="DMB270" s="30"/>
      <c r="DMC270" s="30"/>
      <c r="DMD270" s="30"/>
      <c r="DME270" s="30"/>
      <c r="DMF270" s="30"/>
      <c r="DMG270" s="30"/>
      <c r="DMH270" s="30"/>
      <c r="DMI270" s="30"/>
      <c r="DMJ270" s="30"/>
      <c r="DMK270" s="30"/>
      <c r="DML270" s="30"/>
      <c r="DMM270" s="30"/>
      <c r="DMN270" s="30"/>
      <c r="DMO270" s="30"/>
      <c r="DMP270" s="30"/>
      <c r="DMQ270" s="30"/>
      <c r="DMR270" s="30"/>
      <c r="DMS270" s="30"/>
      <c r="DMT270" s="30"/>
      <c r="DMU270" s="30"/>
      <c r="DMV270" s="30"/>
      <c r="DMW270" s="30"/>
      <c r="DMX270" s="30"/>
      <c r="DMY270" s="30"/>
      <c r="DMZ270" s="30"/>
      <c r="DNA270" s="30"/>
      <c r="DNB270" s="30"/>
      <c r="DNC270" s="30"/>
      <c r="DND270" s="30"/>
      <c r="DNE270" s="30"/>
      <c r="DNF270" s="30"/>
      <c r="DNG270" s="30"/>
      <c r="DNH270" s="30"/>
      <c r="DNI270" s="30"/>
      <c r="DNJ270" s="30"/>
      <c r="DNK270" s="30"/>
      <c r="DNL270" s="30"/>
      <c r="DNM270" s="30"/>
      <c r="DNN270" s="30"/>
      <c r="DNO270" s="30"/>
      <c r="DNP270" s="30"/>
      <c r="DNQ270" s="30"/>
      <c r="DNR270" s="30"/>
      <c r="DNS270" s="30"/>
      <c r="DNT270" s="30"/>
      <c r="DNU270" s="30"/>
      <c r="DNV270" s="30"/>
      <c r="DNW270" s="30"/>
      <c r="DNX270" s="30"/>
      <c r="DNY270" s="30"/>
      <c r="DNZ270" s="30"/>
      <c r="DOA270" s="30"/>
      <c r="DOB270" s="30"/>
      <c r="DOC270" s="30"/>
      <c r="DOD270" s="30"/>
      <c r="DOE270" s="30"/>
      <c r="DOF270" s="30"/>
      <c r="DOG270" s="30"/>
      <c r="DOH270" s="30"/>
      <c r="DOI270" s="30"/>
      <c r="DOJ270" s="30"/>
      <c r="DOK270" s="30"/>
      <c r="DOL270" s="30"/>
      <c r="DOM270" s="30"/>
      <c r="DON270" s="30"/>
      <c r="DOO270" s="30"/>
      <c r="DOP270" s="30"/>
      <c r="DOQ270" s="30"/>
      <c r="DOR270" s="30"/>
      <c r="DOS270" s="30"/>
      <c r="DOT270" s="30"/>
      <c r="DOU270" s="30"/>
      <c r="DOV270" s="30"/>
      <c r="DOW270" s="30"/>
      <c r="DOX270" s="30"/>
      <c r="DOY270" s="30"/>
      <c r="DOZ270" s="30"/>
      <c r="DPA270" s="30"/>
      <c r="DPB270" s="30"/>
      <c r="DPC270" s="30"/>
      <c r="DPD270" s="30"/>
      <c r="DPE270" s="30"/>
      <c r="DPF270" s="30"/>
      <c r="DPG270" s="30"/>
      <c r="DPH270" s="30"/>
      <c r="DPI270" s="30"/>
      <c r="DPJ270" s="30"/>
      <c r="DPK270" s="30"/>
      <c r="DPL270" s="30"/>
      <c r="DPM270" s="30"/>
      <c r="DPN270" s="30"/>
      <c r="DPO270" s="30"/>
      <c r="DPP270" s="30"/>
      <c r="DPQ270" s="30"/>
      <c r="DPR270" s="30"/>
      <c r="DPS270" s="30"/>
      <c r="DPT270" s="30"/>
      <c r="DPU270" s="30"/>
      <c r="DPV270" s="30"/>
      <c r="DPW270" s="30"/>
      <c r="DPX270" s="30"/>
      <c r="DPY270" s="30"/>
      <c r="DPZ270" s="30"/>
      <c r="DQA270" s="30"/>
      <c r="DQB270" s="30"/>
      <c r="DQC270" s="30"/>
      <c r="DQD270" s="30"/>
      <c r="DQE270" s="30"/>
      <c r="DQF270" s="30"/>
      <c r="DQG270" s="30"/>
      <c r="DQH270" s="30"/>
      <c r="DQI270" s="30"/>
      <c r="DQJ270" s="30"/>
      <c r="DQK270" s="30"/>
      <c r="DQL270" s="30"/>
      <c r="DQM270" s="30"/>
      <c r="DQN270" s="30"/>
      <c r="DQO270" s="30"/>
      <c r="DQP270" s="30"/>
      <c r="DQQ270" s="30"/>
      <c r="DQR270" s="30"/>
      <c r="DQS270" s="30"/>
      <c r="DQT270" s="30"/>
      <c r="DQU270" s="30"/>
      <c r="DQV270" s="30"/>
      <c r="DQW270" s="30"/>
      <c r="DQX270" s="30"/>
      <c r="DQY270" s="30"/>
      <c r="DQZ270" s="30"/>
      <c r="DRA270" s="30"/>
      <c r="DRB270" s="30"/>
      <c r="DRC270" s="30"/>
      <c r="DRD270" s="30"/>
      <c r="DRE270" s="30"/>
      <c r="DRF270" s="30"/>
      <c r="DRG270" s="30"/>
      <c r="DRH270" s="30"/>
      <c r="DRI270" s="30"/>
      <c r="DRJ270" s="30"/>
      <c r="DRK270" s="30"/>
      <c r="DRL270" s="30"/>
      <c r="DRM270" s="30"/>
      <c r="DRN270" s="30"/>
      <c r="DRO270" s="30"/>
      <c r="DRP270" s="30"/>
      <c r="DRQ270" s="30"/>
      <c r="DRR270" s="30"/>
      <c r="DRS270" s="30"/>
      <c r="DRT270" s="30"/>
      <c r="DRU270" s="30"/>
      <c r="DRV270" s="30"/>
      <c r="DRW270" s="30"/>
      <c r="DRX270" s="30"/>
      <c r="DRY270" s="30"/>
      <c r="DRZ270" s="30"/>
      <c r="DSA270" s="30"/>
      <c r="DSB270" s="30"/>
      <c r="DSC270" s="30"/>
      <c r="DSD270" s="30"/>
      <c r="DSE270" s="30"/>
      <c r="DSF270" s="30"/>
      <c r="DSG270" s="30"/>
      <c r="DSH270" s="30"/>
      <c r="DSI270" s="30"/>
      <c r="DSJ270" s="30"/>
      <c r="DSK270" s="30"/>
      <c r="DSL270" s="30"/>
      <c r="DSM270" s="30"/>
      <c r="DSN270" s="30"/>
      <c r="DSO270" s="30"/>
      <c r="DSP270" s="30"/>
      <c r="DSQ270" s="30"/>
      <c r="DSR270" s="30"/>
      <c r="DSS270" s="30"/>
      <c r="DST270" s="30"/>
      <c r="DSU270" s="30"/>
      <c r="DSV270" s="30"/>
      <c r="DSW270" s="30"/>
      <c r="DSX270" s="30"/>
      <c r="DSY270" s="30"/>
      <c r="DSZ270" s="30"/>
      <c r="DTA270" s="30"/>
      <c r="DTB270" s="30"/>
      <c r="DTC270" s="30"/>
      <c r="DTD270" s="30"/>
      <c r="DTE270" s="30"/>
      <c r="DTF270" s="30"/>
      <c r="DTG270" s="30"/>
      <c r="DTH270" s="30"/>
      <c r="DTI270" s="30"/>
      <c r="DTJ270" s="30"/>
      <c r="DTK270" s="30"/>
      <c r="DTL270" s="30"/>
      <c r="DTM270" s="30"/>
      <c r="DTN270" s="30"/>
      <c r="DTO270" s="30"/>
      <c r="DTP270" s="30"/>
      <c r="DTQ270" s="30"/>
      <c r="DTR270" s="30"/>
      <c r="DTS270" s="30"/>
      <c r="DTT270" s="30"/>
      <c r="DTU270" s="30"/>
      <c r="DTV270" s="30"/>
      <c r="DTW270" s="30"/>
      <c r="DTX270" s="30"/>
      <c r="DTY270" s="30"/>
      <c r="DTZ270" s="30"/>
      <c r="DUA270" s="30"/>
      <c r="DUB270" s="30"/>
      <c r="DUC270" s="30"/>
      <c r="DUD270" s="30"/>
      <c r="DUE270" s="30"/>
      <c r="DUF270" s="30"/>
      <c r="DUG270" s="30"/>
      <c r="DUH270" s="30"/>
      <c r="DUI270" s="30"/>
      <c r="DUJ270" s="30"/>
      <c r="DUK270" s="30"/>
      <c r="DUL270" s="30"/>
      <c r="DUM270" s="30"/>
      <c r="DUN270" s="30"/>
      <c r="DUO270" s="30"/>
      <c r="DUP270" s="30"/>
      <c r="DUQ270" s="30"/>
      <c r="DUR270" s="30"/>
      <c r="DUS270" s="30"/>
      <c r="DUT270" s="30"/>
      <c r="DUU270" s="30"/>
      <c r="DUV270" s="30"/>
      <c r="DUW270" s="30"/>
      <c r="DUX270" s="30"/>
      <c r="DUY270" s="30"/>
      <c r="DUZ270" s="30"/>
      <c r="DVA270" s="30"/>
      <c r="DVB270" s="30"/>
      <c r="DVC270" s="30"/>
      <c r="DVD270" s="30"/>
      <c r="DVE270" s="30"/>
      <c r="DVF270" s="30"/>
      <c r="DVG270" s="30"/>
      <c r="DVH270" s="30"/>
      <c r="DVI270" s="30"/>
      <c r="DVJ270" s="30"/>
      <c r="DVK270" s="30"/>
      <c r="DVL270" s="30"/>
      <c r="DVM270" s="30"/>
      <c r="DVN270" s="30"/>
      <c r="DVO270" s="30"/>
      <c r="DVP270" s="30"/>
      <c r="DVQ270" s="30"/>
      <c r="DVR270" s="30"/>
      <c r="DVS270" s="30"/>
      <c r="DVT270" s="30"/>
      <c r="DVU270" s="30"/>
      <c r="DVV270" s="30"/>
      <c r="DVW270" s="30"/>
      <c r="DVX270" s="30"/>
      <c r="DVY270" s="30"/>
      <c r="DVZ270" s="30"/>
      <c r="DWA270" s="30"/>
      <c r="DWB270" s="30"/>
      <c r="DWC270" s="30"/>
      <c r="DWD270" s="30"/>
      <c r="DWE270" s="30"/>
      <c r="DWF270" s="30"/>
      <c r="DWG270" s="30"/>
      <c r="DWH270" s="30"/>
      <c r="DWI270" s="30"/>
      <c r="DWJ270" s="30"/>
      <c r="DWK270" s="30"/>
      <c r="DWL270" s="30"/>
      <c r="DWM270" s="30"/>
      <c r="DWN270" s="30"/>
      <c r="DWO270" s="30"/>
      <c r="DWP270" s="30"/>
      <c r="DWQ270" s="30"/>
      <c r="DWR270" s="30"/>
      <c r="DWS270" s="30"/>
      <c r="DWT270" s="30"/>
      <c r="DWU270" s="30"/>
      <c r="DWV270" s="30"/>
      <c r="DWW270" s="30"/>
      <c r="DWX270" s="30"/>
      <c r="DWY270" s="30"/>
      <c r="DWZ270" s="30"/>
      <c r="DXA270" s="30"/>
      <c r="DXB270" s="30"/>
      <c r="DXC270" s="30"/>
      <c r="DXD270" s="30"/>
      <c r="DXE270" s="30"/>
      <c r="DXF270" s="30"/>
      <c r="DXG270" s="30"/>
      <c r="DXH270" s="30"/>
      <c r="DXI270" s="30"/>
      <c r="DXJ270" s="30"/>
      <c r="DXK270" s="30"/>
      <c r="DXL270" s="30"/>
      <c r="DXM270" s="30"/>
      <c r="DXN270" s="30"/>
      <c r="DXO270" s="30"/>
      <c r="DXP270" s="30"/>
      <c r="DXQ270" s="30"/>
      <c r="DXR270" s="30"/>
      <c r="DXS270" s="30"/>
      <c r="DXT270" s="30"/>
      <c r="DXU270" s="30"/>
      <c r="DXV270" s="30"/>
      <c r="DXW270" s="30"/>
      <c r="DXX270" s="30"/>
      <c r="DXY270" s="30"/>
      <c r="DXZ270" s="30"/>
      <c r="DYA270" s="30"/>
      <c r="DYB270" s="30"/>
      <c r="DYC270" s="30"/>
      <c r="DYD270" s="30"/>
      <c r="DYE270" s="30"/>
      <c r="DYF270" s="30"/>
      <c r="DYG270" s="30"/>
      <c r="DYH270" s="30"/>
      <c r="DYI270" s="30"/>
      <c r="DYJ270" s="30"/>
      <c r="DYK270" s="30"/>
      <c r="DYL270" s="30"/>
      <c r="DYM270" s="30"/>
      <c r="DYN270" s="30"/>
      <c r="DYO270" s="30"/>
      <c r="DYP270" s="30"/>
      <c r="DYQ270" s="30"/>
      <c r="DYR270" s="30"/>
      <c r="DYS270" s="30"/>
      <c r="DYT270" s="30"/>
      <c r="DYU270" s="30"/>
      <c r="DYV270" s="30"/>
      <c r="DYW270" s="30"/>
      <c r="DYX270" s="30"/>
      <c r="DYY270" s="30"/>
      <c r="DYZ270" s="30"/>
      <c r="DZA270" s="30"/>
      <c r="DZB270" s="30"/>
      <c r="DZC270" s="30"/>
      <c r="DZD270" s="30"/>
      <c r="DZE270" s="30"/>
      <c r="DZF270" s="30"/>
      <c r="DZG270" s="30"/>
      <c r="DZH270" s="30"/>
      <c r="DZI270" s="30"/>
      <c r="DZJ270" s="30"/>
      <c r="DZK270" s="30"/>
      <c r="DZL270" s="30"/>
      <c r="DZM270" s="30"/>
      <c r="DZN270" s="30"/>
      <c r="DZO270" s="30"/>
      <c r="DZP270" s="30"/>
      <c r="DZQ270" s="30"/>
      <c r="DZR270" s="30"/>
      <c r="DZS270" s="30"/>
      <c r="DZT270" s="30"/>
      <c r="DZU270" s="30"/>
      <c r="DZV270" s="30"/>
      <c r="DZW270" s="30"/>
      <c r="DZX270" s="30"/>
      <c r="DZY270" s="30"/>
      <c r="DZZ270" s="30"/>
      <c r="EAA270" s="30"/>
      <c r="EAB270" s="30"/>
      <c r="EAC270" s="30"/>
      <c r="EAD270" s="30"/>
      <c r="EAE270" s="30"/>
      <c r="EAF270" s="30"/>
      <c r="EAG270" s="30"/>
      <c r="EAH270" s="30"/>
      <c r="EAI270" s="30"/>
      <c r="EAJ270" s="30"/>
      <c r="EAK270" s="30"/>
      <c r="EAL270" s="30"/>
      <c r="EAM270" s="30"/>
      <c r="EAN270" s="30"/>
      <c r="EAO270" s="30"/>
      <c r="EAP270" s="30"/>
      <c r="EAQ270" s="30"/>
      <c r="EAR270" s="30"/>
      <c r="EAS270" s="30"/>
      <c r="EAT270" s="30"/>
      <c r="EAU270" s="30"/>
      <c r="EAV270" s="30"/>
      <c r="EAW270" s="30"/>
      <c r="EAX270" s="30"/>
      <c r="EAY270" s="30"/>
      <c r="EAZ270" s="30"/>
      <c r="EBA270" s="30"/>
      <c r="EBB270" s="30"/>
      <c r="EBC270" s="30"/>
      <c r="EBD270" s="30"/>
      <c r="EBE270" s="30"/>
      <c r="EBF270" s="30"/>
      <c r="EBG270" s="30"/>
      <c r="EBH270" s="30"/>
      <c r="EBI270" s="30"/>
      <c r="EBJ270" s="30"/>
      <c r="EBK270" s="30"/>
      <c r="EBL270" s="30"/>
      <c r="EBM270" s="30"/>
      <c r="EBN270" s="30"/>
      <c r="EBO270" s="30"/>
      <c r="EBP270" s="30"/>
      <c r="EBQ270" s="30"/>
      <c r="EBR270" s="30"/>
      <c r="EBS270" s="30"/>
      <c r="EBT270" s="30"/>
      <c r="EBU270" s="30"/>
      <c r="EBV270" s="30"/>
      <c r="EBW270" s="30"/>
      <c r="EBX270" s="30"/>
      <c r="EBY270" s="30"/>
      <c r="EBZ270" s="30"/>
      <c r="ECA270" s="30"/>
      <c r="ECB270" s="30"/>
      <c r="ECC270" s="30"/>
      <c r="ECD270" s="30"/>
      <c r="ECE270" s="30"/>
      <c r="ECF270" s="30"/>
      <c r="ECG270" s="30"/>
      <c r="ECH270" s="30"/>
      <c r="ECI270" s="30"/>
      <c r="ECJ270" s="30"/>
      <c r="ECK270" s="30"/>
      <c r="ECL270" s="30"/>
      <c r="ECM270" s="30"/>
      <c r="ECN270" s="30"/>
      <c r="ECO270" s="30"/>
      <c r="ECP270" s="30"/>
      <c r="ECQ270" s="30"/>
      <c r="ECR270" s="30"/>
      <c r="ECS270" s="30"/>
      <c r="ECT270" s="30"/>
      <c r="ECU270" s="30"/>
      <c r="ECV270" s="30"/>
      <c r="ECW270" s="30"/>
      <c r="ECX270" s="30"/>
      <c r="ECY270" s="30"/>
      <c r="ECZ270" s="30"/>
      <c r="EDA270" s="30"/>
      <c r="EDB270" s="30"/>
      <c r="EDC270" s="30"/>
      <c r="EDD270" s="30"/>
      <c r="EDE270" s="30"/>
      <c r="EDF270" s="30"/>
      <c r="EDG270" s="30"/>
      <c r="EDH270" s="30"/>
      <c r="EDI270" s="30"/>
      <c r="EDJ270" s="30"/>
      <c r="EDK270" s="30"/>
      <c r="EDL270" s="30"/>
      <c r="EDM270" s="30"/>
      <c r="EDN270" s="30"/>
      <c r="EDO270" s="30"/>
      <c r="EDP270" s="30"/>
      <c r="EDQ270" s="30"/>
      <c r="EDR270" s="30"/>
      <c r="EDS270" s="30"/>
      <c r="EDT270" s="30"/>
      <c r="EDU270" s="30"/>
      <c r="EDV270" s="30"/>
      <c r="EDW270" s="30"/>
      <c r="EDX270" s="30"/>
      <c r="EDY270" s="30"/>
      <c r="EDZ270" s="30"/>
      <c r="EEA270" s="30"/>
      <c r="EEB270" s="30"/>
      <c r="EEC270" s="30"/>
      <c r="EED270" s="30"/>
      <c r="EEE270" s="30"/>
      <c r="EEF270" s="30"/>
      <c r="EEG270" s="30"/>
      <c r="EEH270" s="30"/>
      <c r="EEI270" s="30"/>
      <c r="EEJ270" s="30"/>
      <c r="EEK270" s="30"/>
      <c r="EEL270" s="30"/>
      <c r="EEM270" s="30"/>
      <c r="EEN270" s="30"/>
      <c r="EEO270" s="30"/>
      <c r="EEP270" s="30"/>
      <c r="EEQ270" s="30"/>
      <c r="EER270" s="30"/>
      <c r="EES270" s="30"/>
      <c r="EET270" s="30"/>
      <c r="EEU270" s="30"/>
      <c r="EEV270" s="30"/>
      <c r="EEW270" s="30"/>
      <c r="EEX270" s="30"/>
      <c r="EEY270" s="30"/>
      <c r="EEZ270" s="30"/>
      <c r="EFA270" s="30"/>
      <c r="EFB270" s="30"/>
      <c r="EFC270" s="30"/>
      <c r="EFD270" s="30"/>
      <c r="EFE270" s="30"/>
      <c r="EFF270" s="30"/>
      <c r="EFG270" s="30"/>
      <c r="EFH270" s="30"/>
      <c r="EFI270" s="30"/>
      <c r="EFJ270" s="30"/>
      <c r="EFK270" s="30"/>
      <c r="EFL270" s="30"/>
      <c r="EFM270" s="30"/>
      <c r="EFN270" s="30"/>
      <c r="EFO270" s="30"/>
      <c r="EFP270" s="30"/>
      <c r="EFQ270" s="30"/>
      <c r="EFR270" s="30"/>
      <c r="EFS270" s="30"/>
      <c r="EFT270" s="30"/>
      <c r="EFU270" s="30"/>
      <c r="EFV270" s="30"/>
      <c r="EFW270" s="30"/>
      <c r="EFX270" s="30"/>
      <c r="EFY270" s="30"/>
      <c r="EFZ270" s="30"/>
      <c r="EGA270" s="30"/>
      <c r="EGB270" s="30"/>
      <c r="EGC270" s="30"/>
      <c r="EGD270" s="30"/>
      <c r="EGE270" s="30"/>
      <c r="EGF270" s="30"/>
      <c r="EGG270" s="30"/>
      <c r="EGH270" s="30"/>
      <c r="EGI270" s="30"/>
      <c r="EGJ270" s="30"/>
      <c r="EGK270" s="30"/>
      <c r="EGL270" s="30"/>
      <c r="EGM270" s="30"/>
      <c r="EGN270" s="30"/>
      <c r="EGO270" s="30"/>
      <c r="EGP270" s="30"/>
      <c r="EGQ270" s="30"/>
      <c r="EGR270" s="30"/>
      <c r="EGS270" s="30"/>
      <c r="EGT270" s="30"/>
      <c r="EGU270" s="30"/>
      <c r="EGV270" s="30"/>
      <c r="EGW270" s="30"/>
      <c r="EGX270" s="30"/>
      <c r="EGY270" s="30"/>
      <c r="EGZ270" s="30"/>
      <c r="EHA270" s="30"/>
      <c r="EHB270" s="30"/>
      <c r="EHC270" s="30"/>
      <c r="EHD270" s="30"/>
      <c r="EHE270" s="30"/>
      <c r="EHF270" s="30"/>
      <c r="EHG270" s="30"/>
      <c r="EHH270" s="30"/>
      <c r="EHI270" s="30"/>
      <c r="EHJ270" s="30"/>
      <c r="EHK270" s="30"/>
      <c r="EHL270" s="30"/>
      <c r="EHM270" s="30"/>
      <c r="EHN270" s="30"/>
      <c r="EHO270" s="30"/>
      <c r="EHP270" s="30"/>
      <c r="EHQ270" s="30"/>
      <c r="EHR270" s="30"/>
      <c r="EHS270" s="30"/>
      <c r="EHT270" s="30"/>
      <c r="EHU270" s="30"/>
      <c r="EHV270" s="30"/>
      <c r="EHW270" s="30"/>
      <c r="EHX270" s="30"/>
      <c r="EHY270" s="30"/>
      <c r="EHZ270" s="30"/>
      <c r="EIA270" s="30"/>
      <c r="EIB270" s="30"/>
      <c r="EIC270" s="30"/>
      <c r="EID270" s="30"/>
      <c r="EIE270" s="30"/>
      <c r="EIF270" s="30"/>
      <c r="EIG270" s="30"/>
      <c r="EIH270" s="30"/>
      <c r="EII270" s="30"/>
      <c r="EIJ270" s="30"/>
      <c r="EIK270" s="30"/>
      <c r="EIL270" s="30"/>
      <c r="EIM270" s="30"/>
      <c r="EIN270" s="30"/>
      <c r="EIO270" s="30"/>
      <c r="EIP270" s="30"/>
      <c r="EIQ270" s="30"/>
      <c r="EIR270" s="30"/>
      <c r="EIS270" s="30"/>
      <c r="EIT270" s="30"/>
      <c r="EIU270" s="30"/>
      <c r="EIV270" s="30"/>
      <c r="EIW270" s="30"/>
      <c r="EIX270" s="30"/>
      <c r="EIY270" s="30"/>
      <c r="EIZ270" s="30"/>
      <c r="EJA270" s="30"/>
      <c r="EJB270" s="30"/>
      <c r="EJC270" s="30"/>
      <c r="EJD270" s="30"/>
      <c r="EJE270" s="30"/>
      <c r="EJF270" s="30"/>
      <c r="EJG270" s="30"/>
      <c r="EJH270" s="30"/>
      <c r="EJI270" s="30"/>
      <c r="EJJ270" s="30"/>
      <c r="EJK270" s="30"/>
      <c r="EJL270" s="30"/>
      <c r="EJM270" s="30"/>
      <c r="EJN270" s="30"/>
      <c r="EJO270" s="30"/>
      <c r="EJP270" s="30"/>
      <c r="EJQ270" s="30"/>
      <c r="EJR270" s="30"/>
      <c r="EJS270" s="30"/>
      <c r="EJT270" s="30"/>
      <c r="EJU270" s="30"/>
      <c r="EJV270" s="30"/>
      <c r="EJW270" s="30"/>
      <c r="EJX270" s="30"/>
      <c r="EJY270" s="30"/>
      <c r="EJZ270" s="30"/>
      <c r="EKA270" s="30"/>
      <c r="EKB270" s="30"/>
      <c r="EKC270" s="30"/>
      <c r="EKD270" s="30"/>
      <c r="EKE270" s="30"/>
      <c r="EKF270" s="30"/>
      <c r="EKG270" s="30"/>
      <c r="EKH270" s="30"/>
      <c r="EKI270" s="30"/>
      <c r="EKJ270" s="30"/>
      <c r="EKK270" s="30"/>
      <c r="EKL270" s="30"/>
      <c r="EKM270" s="30"/>
      <c r="EKN270" s="30"/>
      <c r="EKO270" s="30"/>
      <c r="EKP270" s="30"/>
      <c r="EKQ270" s="30"/>
      <c r="EKR270" s="30"/>
      <c r="EKS270" s="30"/>
      <c r="EKT270" s="30"/>
      <c r="EKU270" s="30"/>
      <c r="EKV270" s="30"/>
      <c r="EKW270" s="30"/>
      <c r="EKX270" s="30"/>
      <c r="EKY270" s="30"/>
      <c r="EKZ270" s="30"/>
      <c r="ELA270" s="30"/>
      <c r="ELB270" s="30"/>
      <c r="ELC270" s="30"/>
      <c r="ELD270" s="30"/>
      <c r="ELE270" s="30"/>
      <c r="ELF270" s="30"/>
      <c r="ELG270" s="30"/>
      <c r="ELH270" s="30"/>
      <c r="ELI270" s="30"/>
      <c r="ELJ270" s="30"/>
      <c r="ELK270" s="30"/>
      <c r="ELL270" s="30"/>
      <c r="ELM270" s="30"/>
      <c r="ELN270" s="30"/>
      <c r="ELO270" s="30"/>
      <c r="ELP270" s="30"/>
      <c r="ELQ270" s="30"/>
      <c r="ELR270" s="30"/>
      <c r="ELS270" s="30"/>
      <c r="ELT270" s="30"/>
      <c r="ELU270" s="30"/>
      <c r="ELV270" s="30"/>
      <c r="ELW270" s="30"/>
      <c r="ELX270" s="30"/>
      <c r="ELY270" s="30"/>
      <c r="ELZ270" s="30"/>
      <c r="EMA270" s="30"/>
      <c r="EMB270" s="30"/>
      <c r="EMC270" s="30"/>
      <c r="EMD270" s="30"/>
      <c r="EME270" s="30"/>
      <c r="EMF270" s="30"/>
      <c r="EMG270" s="30"/>
      <c r="EMH270" s="30"/>
      <c r="EMI270" s="30"/>
      <c r="EMJ270" s="30"/>
      <c r="EMK270" s="30"/>
      <c r="EML270" s="30"/>
      <c r="EMM270" s="30"/>
      <c r="EMN270" s="30"/>
      <c r="EMO270" s="30"/>
      <c r="EMP270" s="30"/>
      <c r="EMQ270" s="30"/>
      <c r="EMR270" s="30"/>
      <c r="EMS270" s="30"/>
      <c r="EMT270" s="30"/>
      <c r="EMU270" s="30"/>
      <c r="EMV270" s="30"/>
      <c r="EMW270" s="30"/>
      <c r="EMX270" s="30"/>
      <c r="EMY270" s="30"/>
      <c r="EMZ270" s="30"/>
      <c r="ENA270" s="30"/>
      <c r="ENB270" s="30"/>
      <c r="ENC270" s="30"/>
      <c r="END270" s="30"/>
      <c r="ENE270" s="30"/>
      <c r="ENF270" s="30"/>
      <c r="ENG270" s="30"/>
      <c r="ENH270" s="30"/>
      <c r="ENI270" s="30"/>
      <c r="ENJ270" s="30"/>
      <c r="ENK270" s="30"/>
      <c r="ENL270" s="30"/>
      <c r="ENM270" s="30"/>
      <c r="ENN270" s="30"/>
      <c r="ENO270" s="30"/>
      <c r="ENP270" s="30"/>
      <c r="ENQ270" s="30"/>
      <c r="ENR270" s="30"/>
      <c r="ENS270" s="30"/>
      <c r="ENT270" s="30"/>
      <c r="ENU270" s="30"/>
      <c r="ENV270" s="30"/>
      <c r="ENW270" s="30"/>
      <c r="ENX270" s="30"/>
      <c r="ENY270" s="30"/>
      <c r="ENZ270" s="30"/>
      <c r="EOA270" s="30"/>
      <c r="EOB270" s="30"/>
      <c r="EOC270" s="30"/>
      <c r="EOD270" s="30"/>
      <c r="EOE270" s="30"/>
      <c r="EOF270" s="30"/>
      <c r="EOG270" s="30"/>
      <c r="EOH270" s="30"/>
      <c r="EOI270" s="30"/>
      <c r="EOJ270" s="30"/>
      <c r="EOK270" s="30"/>
      <c r="EOL270" s="30"/>
      <c r="EOM270" s="30"/>
      <c r="EON270" s="30"/>
      <c r="EOO270" s="30"/>
      <c r="EOP270" s="30"/>
      <c r="EOQ270" s="30"/>
      <c r="EOR270" s="30"/>
      <c r="EOS270" s="30"/>
      <c r="EOT270" s="30"/>
      <c r="EOU270" s="30"/>
      <c r="EOV270" s="30"/>
      <c r="EOW270" s="30"/>
      <c r="EOX270" s="30"/>
      <c r="EOY270" s="30"/>
      <c r="EOZ270" s="30"/>
      <c r="EPA270" s="30"/>
      <c r="EPB270" s="30"/>
      <c r="EPC270" s="30"/>
      <c r="EPD270" s="30"/>
      <c r="EPE270" s="30"/>
      <c r="EPF270" s="30"/>
      <c r="EPG270" s="30"/>
      <c r="EPH270" s="30"/>
      <c r="EPI270" s="30"/>
      <c r="EPJ270" s="30"/>
      <c r="EPK270" s="30"/>
      <c r="EPL270" s="30"/>
      <c r="EPM270" s="30"/>
      <c r="EPN270" s="30"/>
      <c r="EPO270" s="30"/>
      <c r="EPP270" s="30"/>
      <c r="EPQ270" s="30"/>
      <c r="EPR270" s="30"/>
      <c r="EPS270" s="30"/>
      <c r="EPT270" s="30"/>
      <c r="EPU270" s="30"/>
      <c r="EPV270" s="30"/>
      <c r="EPW270" s="30"/>
      <c r="EPX270" s="30"/>
      <c r="EPY270" s="30"/>
      <c r="EPZ270" s="30"/>
      <c r="EQA270" s="30"/>
      <c r="EQB270" s="30"/>
      <c r="EQC270" s="30"/>
      <c r="EQD270" s="30"/>
      <c r="EQE270" s="30"/>
      <c r="EQF270" s="30"/>
      <c r="EQG270" s="30"/>
      <c r="EQH270" s="30"/>
      <c r="EQI270" s="30"/>
      <c r="EQJ270" s="30"/>
      <c r="EQK270" s="30"/>
      <c r="EQL270" s="30"/>
      <c r="EQM270" s="30"/>
      <c r="EQN270" s="30"/>
      <c r="EQO270" s="30"/>
      <c r="EQP270" s="30"/>
      <c r="EQQ270" s="30"/>
      <c r="EQR270" s="30"/>
      <c r="EQS270" s="30"/>
      <c r="EQT270" s="30"/>
      <c r="EQU270" s="30"/>
      <c r="EQV270" s="30"/>
      <c r="EQW270" s="30"/>
      <c r="EQX270" s="30"/>
      <c r="EQY270" s="30"/>
      <c r="EQZ270" s="30"/>
      <c r="ERA270" s="30"/>
      <c r="ERB270" s="30"/>
      <c r="ERC270" s="30"/>
      <c r="ERD270" s="30"/>
      <c r="ERE270" s="30"/>
      <c r="ERF270" s="30"/>
      <c r="ERG270" s="30"/>
      <c r="ERH270" s="30"/>
      <c r="ERI270" s="30"/>
      <c r="ERJ270" s="30"/>
      <c r="ERK270" s="30"/>
      <c r="ERL270" s="30"/>
      <c r="ERM270" s="30"/>
      <c r="ERN270" s="30"/>
      <c r="ERO270" s="30"/>
      <c r="ERP270" s="30"/>
      <c r="ERQ270" s="30"/>
      <c r="ERR270" s="30"/>
      <c r="ERS270" s="30"/>
      <c r="ERT270" s="30"/>
      <c r="ERU270" s="30"/>
      <c r="ERV270" s="30"/>
      <c r="ERW270" s="30"/>
      <c r="ERX270" s="30"/>
      <c r="ERY270" s="30"/>
      <c r="ERZ270" s="30"/>
      <c r="ESA270" s="30"/>
      <c r="ESB270" s="30"/>
      <c r="ESC270" s="30"/>
      <c r="ESD270" s="30"/>
      <c r="ESE270" s="30"/>
      <c r="ESF270" s="30"/>
      <c r="ESG270" s="30"/>
      <c r="ESH270" s="30"/>
      <c r="ESI270" s="30"/>
      <c r="ESJ270" s="30"/>
      <c r="ESK270" s="30"/>
      <c r="ESL270" s="30"/>
      <c r="ESM270" s="30"/>
      <c r="ESN270" s="30"/>
      <c r="ESO270" s="30"/>
      <c r="ESP270" s="30"/>
      <c r="ESQ270" s="30"/>
      <c r="ESR270" s="30"/>
      <c r="ESS270" s="30"/>
      <c r="EST270" s="30"/>
      <c r="ESU270" s="30"/>
      <c r="ESV270" s="30"/>
      <c r="ESW270" s="30"/>
      <c r="ESX270" s="30"/>
      <c r="ESY270" s="30"/>
      <c r="ESZ270" s="30"/>
      <c r="ETA270" s="30"/>
      <c r="ETB270" s="30"/>
      <c r="ETC270" s="30"/>
      <c r="ETD270" s="30"/>
      <c r="ETE270" s="30"/>
      <c r="ETF270" s="30"/>
      <c r="ETG270" s="30"/>
      <c r="ETH270" s="30"/>
      <c r="ETI270" s="30"/>
      <c r="ETJ270" s="30"/>
      <c r="ETK270" s="30"/>
      <c r="ETL270" s="30"/>
      <c r="ETM270" s="30"/>
      <c r="ETN270" s="30"/>
      <c r="ETO270" s="30"/>
      <c r="ETP270" s="30"/>
      <c r="ETQ270" s="30"/>
      <c r="ETR270" s="30"/>
      <c r="ETS270" s="30"/>
      <c r="ETT270" s="30"/>
      <c r="ETU270" s="30"/>
      <c r="ETV270" s="30"/>
      <c r="ETW270" s="30"/>
      <c r="ETX270" s="30"/>
      <c r="ETY270" s="30"/>
      <c r="ETZ270" s="30"/>
      <c r="EUA270" s="30"/>
      <c r="EUB270" s="30"/>
      <c r="EUC270" s="30"/>
      <c r="EUD270" s="30"/>
      <c r="EUE270" s="30"/>
      <c r="EUF270" s="30"/>
      <c r="EUG270" s="30"/>
      <c r="EUH270" s="30"/>
      <c r="EUI270" s="30"/>
      <c r="EUJ270" s="30"/>
      <c r="EUK270" s="30"/>
      <c r="EUL270" s="30"/>
      <c r="EUM270" s="30"/>
      <c r="EUN270" s="30"/>
      <c r="EUO270" s="30"/>
      <c r="EUP270" s="30"/>
      <c r="EUQ270" s="30"/>
      <c r="EUR270" s="30"/>
      <c r="EUS270" s="30"/>
      <c r="EUT270" s="30"/>
      <c r="EUU270" s="30"/>
      <c r="EUV270" s="30"/>
      <c r="EUW270" s="30"/>
      <c r="EUX270" s="30"/>
      <c r="EUY270" s="30"/>
      <c r="EUZ270" s="30"/>
      <c r="EVA270" s="30"/>
      <c r="EVB270" s="30"/>
      <c r="EVC270" s="30"/>
      <c r="EVD270" s="30"/>
      <c r="EVE270" s="30"/>
      <c r="EVF270" s="30"/>
      <c r="EVG270" s="30"/>
      <c r="EVH270" s="30"/>
      <c r="EVI270" s="30"/>
      <c r="EVJ270" s="30"/>
      <c r="EVK270" s="30"/>
      <c r="EVL270" s="30"/>
      <c r="EVM270" s="30"/>
      <c r="EVN270" s="30"/>
      <c r="EVO270" s="30"/>
      <c r="EVP270" s="30"/>
      <c r="EVQ270" s="30"/>
      <c r="EVR270" s="30"/>
      <c r="EVS270" s="30"/>
      <c r="EVT270" s="30"/>
      <c r="EVU270" s="30"/>
      <c r="EVV270" s="30"/>
      <c r="EVW270" s="30"/>
      <c r="EVX270" s="30"/>
      <c r="EVY270" s="30"/>
      <c r="EVZ270" s="30"/>
      <c r="EWA270" s="30"/>
      <c r="EWB270" s="30"/>
      <c r="EWC270" s="30"/>
      <c r="EWD270" s="30"/>
      <c r="EWE270" s="30"/>
      <c r="EWF270" s="30"/>
      <c r="EWG270" s="30"/>
      <c r="EWH270" s="30"/>
      <c r="EWI270" s="30"/>
      <c r="EWJ270" s="30"/>
      <c r="EWK270" s="30"/>
      <c r="EWL270" s="30"/>
      <c r="EWM270" s="30"/>
      <c r="EWN270" s="30"/>
      <c r="EWO270" s="30"/>
      <c r="EWP270" s="30"/>
      <c r="EWQ270" s="30"/>
      <c r="EWR270" s="30"/>
      <c r="EWS270" s="30"/>
      <c r="EWT270" s="30"/>
      <c r="EWU270" s="30"/>
      <c r="EWV270" s="30"/>
      <c r="EWW270" s="30"/>
      <c r="EWX270" s="30"/>
      <c r="EWY270" s="30"/>
      <c r="EWZ270" s="30"/>
      <c r="EXA270" s="30"/>
      <c r="EXB270" s="30"/>
      <c r="EXC270" s="30"/>
      <c r="EXD270" s="30"/>
      <c r="EXE270" s="30"/>
      <c r="EXF270" s="30"/>
      <c r="EXG270" s="30"/>
      <c r="EXH270" s="30"/>
      <c r="EXI270" s="30"/>
      <c r="EXJ270" s="30"/>
      <c r="EXK270" s="30"/>
      <c r="EXL270" s="30"/>
      <c r="EXM270" s="30"/>
      <c r="EXN270" s="30"/>
      <c r="EXO270" s="30"/>
      <c r="EXP270" s="30"/>
      <c r="EXQ270" s="30"/>
      <c r="EXR270" s="30"/>
      <c r="EXS270" s="30"/>
      <c r="EXT270" s="30"/>
      <c r="EXU270" s="30"/>
      <c r="EXV270" s="30"/>
      <c r="EXW270" s="30"/>
      <c r="EXX270" s="30"/>
      <c r="EXY270" s="30"/>
      <c r="EXZ270" s="30"/>
      <c r="EYA270" s="30"/>
      <c r="EYB270" s="30"/>
      <c r="EYC270" s="30"/>
      <c r="EYD270" s="30"/>
      <c r="EYE270" s="30"/>
      <c r="EYF270" s="30"/>
      <c r="EYG270" s="30"/>
      <c r="EYH270" s="30"/>
      <c r="EYI270" s="30"/>
      <c r="EYJ270" s="30"/>
      <c r="EYK270" s="30"/>
      <c r="EYL270" s="30"/>
      <c r="EYM270" s="30"/>
      <c r="EYN270" s="30"/>
      <c r="EYO270" s="30"/>
      <c r="EYP270" s="30"/>
      <c r="EYQ270" s="30"/>
      <c r="EYR270" s="30"/>
      <c r="EYS270" s="30"/>
      <c r="EYT270" s="30"/>
      <c r="EYU270" s="30"/>
      <c r="EYV270" s="30"/>
      <c r="EYW270" s="30"/>
      <c r="EYX270" s="30"/>
      <c r="EYY270" s="30"/>
      <c r="EYZ270" s="30"/>
      <c r="EZA270" s="30"/>
      <c r="EZB270" s="30"/>
      <c r="EZC270" s="30"/>
      <c r="EZD270" s="30"/>
      <c r="EZE270" s="30"/>
      <c r="EZF270" s="30"/>
      <c r="EZG270" s="30"/>
      <c r="EZH270" s="30"/>
      <c r="EZI270" s="30"/>
      <c r="EZJ270" s="30"/>
      <c r="EZK270" s="30"/>
      <c r="EZL270" s="30"/>
      <c r="EZM270" s="30"/>
      <c r="EZN270" s="30"/>
      <c r="EZO270" s="30"/>
      <c r="EZP270" s="30"/>
      <c r="EZQ270" s="30"/>
      <c r="EZR270" s="30"/>
      <c r="EZS270" s="30"/>
      <c r="EZT270" s="30"/>
      <c r="EZU270" s="30"/>
      <c r="EZV270" s="30"/>
      <c r="EZW270" s="30"/>
      <c r="EZX270" s="30"/>
      <c r="EZY270" s="30"/>
      <c r="EZZ270" s="30"/>
      <c r="FAA270" s="30"/>
      <c r="FAB270" s="30"/>
      <c r="FAC270" s="30"/>
      <c r="FAD270" s="30"/>
      <c r="FAE270" s="30"/>
      <c r="FAF270" s="30"/>
      <c r="FAG270" s="30"/>
      <c r="FAH270" s="30"/>
      <c r="FAI270" s="30"/>
      <c r="FAJ270" s="30"/>
      <c r="FAK270" s="30"/>
      <c r="FAL270" s="30"/>
      <c r="FAM270" s="30"/>
      <c r="FAN270" s="30"/>
      <c r="FAO270" s="30"/>
      <c r="FAP270" s="30"/>
      <c r="FAQ270" s="30"/>
      <c r="FAR270" s="30"/>
      <c r="FAS270" s="30"/>
      <c r="FAT270" s="30"/>
      <c r="FAU270" s="30"/>
      <c r="FAV270" s="30"/>
      <c r="FAW270" s="30"/>
      <c r="FAX270" s="30"/>
      <c r="FAY270" s="30"/>
      <c r="FAZ270" s="30"/>
      <c r="FBA270" s="30"/>
      <c r="FBB270" s="30"/>
      <c r="FBC270" s="30"/>
      <c r="FBD270" s="30"/>
      <c r="FBE270" s="30"/>
      <c r="FBF270" s="30"/>
      <c r="FBG270" s="30"/>
      <c r="FBH270" s="30"/>
      <c r="FBI270" s="30"/>
      <c r="FBJ270" s="30"/>
      <c r="FBK270" s="30"/>
      <c r="FBL270" s="30"/>
      <c r="FBM270" s="30"/>
      <c r="FBN270" s="30"/>
      <c r="FBO270" s="30"/>
      <c r="FBP270" s="30"/>
      <c r="FBQ270" s="30"/>
      <c r="FBR270" s="30"/>
      <c r="FBS270" s="30"/>
      <c r="FBT270" s="30"/>
      <c r="FBU270" s="30"/>
      <c r="FBV270" s="30"/>
      <c r="FBW270" s="30"/>
      <c r="FBX270" s="30"/>
      <c r="FBY270" s="30"/>
      <c r="FBZ270" s="30"/>
      <c r="FCA270" s="30"/>
      <c r="FCB270" s="30"/>
      <c r="FCC270" s="30"/>
      <c r="FCD270" s="30"/>
      <c r="FCE270" s="30"/>
      <c r="FCF270" s="30"/>
      <c r="FCG270" s="30"/>
      <c r="FCH270" s="30"/>
      <c r="FCI270" s="30"/>
      <c r="FCJ270" s="30"/>
      <c r="FCK270" s="30"/>
      <c r="FCL270" s="30"/>
      <c r="FCM270" s="30"/>
      <c r="FCN270" s="30"/>
      <c r="FCO270" s="30"/>
      <c r="FCP270" s="30"/>
      <c r="FCQ270" s="30"/>
      <c r="FCR270" s="30"/>
      <c r="FCS270" s="30"/>
      <c r="FCT270" s="30"/>
      <c r="FCU270" s="30"/>
      <c r="FCV270" s="30"/>
      <c r="FCW270" s="30"/>
      <c r="FCX270" s="30"/>
      <c r="FCY270" s="30"/>
      <c r="FCZ270" s="30"/>
      <c r="FDA270" s="30"/>
      <c r="FDB270" s="30"/>
      <c r="FDC270" s="30"/>
      <c r="FDD270" s="30"/>
      <c r="FDE270" s="30"/>
      <c r="FDF270" s="30"/>
      <c r="FDG270" s="30"/>
      <c r="FDH270" s="30"/>
      <c r="FDI270" s="30"/>
      <c r="FDJ270" s="30"/>
      <c r="FDK270" s="30"/>
      <c r="FDL270" s="30"/>
      <c r="FDM270" s="30"/>
      <c r="FDN270" s="30"/>
      <c r="FDO270" s="30"/>
      <c r="FDP270" s="30"/>
      <c r="FDQ270" s="30"/>
      <c r="FDR270" s="30"/>
      <c r="FDS270" s="30"/>
      <c r="FDT270" s="30"/>
      <c r="FDU270" s="30"/>
      <c r="FDV270" s="30"/>
      <c r="FDW270" s="30"/>
      <c r="FDX270" s="30"/>
      <c r="FDY270" s="30"/>
      <c r="FDZ270" s="30"/>
      <c r="FEA270" s="30"/>
      <c r="FEB270" s="30"/>
      <c r="FEC270" s="30"/>
      <c r="FED270" s="30"/>
      <c r="FEE270" s="30"/>
      <c r="FEF270" s="30"/>
      <c r="FEG270" s="30"/>
      <c r="FEH270" s="30"/>
      <c r="FEI270" s="30"/>
      <c r="FEJ270" s="30"/>
      <c r="FEK270" s="30"/>
      <c r="FEL270" s="30"/>
      <c r="FEM270" s="30"/>
      <c r="FEN270" s="30"/>
      <c r="FEO270" s="30"/>
      <c r="FEP270" s="30"/>
      <c r="FEQ270" s="30"/>
      <c r="FER270" s="30"/>
      <c r="FES270" s="30"/>
      <c r="FET270" s="30"/>
      <c r="FEU270" s="30"/>
      <c r="FEV270" s="30"/>
      <c r="FEW270" s="30"/>
      <c r="FEX270" s="30"/>
      <c r="FEY270" s="30"/>
      <c r="FEZ270" s="30"/>
      <c r="FFA270" s="30"/>
      <c r="FFB270" s="30"/>
      <c r="FFC270" s="30"/>
      <c r="FFD270" s="30"/>
      <c r="FFE270" s="30"/>
      <c r="FFF270" s="30"/>
      <c r="FFG270" s="30"/>
      <c r="FFH270" s="30"/>
      <c r="FFI270" s="30"/>
      <c r="FFJ270" s="30"/>
      <c r="FFK270" s="30"/>
      <c r="FFL270" s="30"/>
      <c r="FFM270" s="30"/>
      <c r="FFN270" s="30"/>
      <c r="FFO270" s="30"/>
      <c r="FFP270" s="30"/>
      <c r="FFQ270" s="30"/>
      <c r="FFR270" s="30"/>
      <c r="FFS270" s="30"/>
      <c r="FFT270" s="30"/>
      <c r="FFU270" s="30"/>
      <c r="FFV270" s="30"/>
      <c r="FFW270" s="30"/>
      <c r="FFX270" s="30"/>
      <c r="FFY270" s="30"/>
      <c r="FFZ270" s="30"/>
      <c r="FGA270" s="30"/>
      <c r="FGB270" s="30"/>
      <c r="FGC270" s="30"/>
      <c r="FGD270" s="30"/>
      <c r="FGE270" s="30"/>
      <c r="FGF270" s="30"/>
      <c r="FGG270" s="30"/>
      <c r="FGH270" s="30"/>
      <c r="FGI270" s="30"/>
      <c r="FGJ270" s="30"/>
      <c r="FGK270" s="30"/>
      <c r="FGL270" s="30"/>
      <c r="FGM270" s="30"/>
      <c r="FGN270" s="30"/>
      <c r="FGO270" s="30"/>
      <c r="FGP270" s="30"/>
      <c r="FGQ270" s="30"/>
      <c r="FGR270" s="30"/>
      <c r="FGS270" s="30"/>
      <c r="FGT270" s="30"/>
      <c r="FGU270" s="30"/>
      <c r="FGV270" s="30"/>
      <c r="FGW270" s="30"/>
      <c r="FGX270" s="30"/>
      <c r="FGY270" s="30"/>
      <c r="FGZ270" s="30"/>
      <c r="FHA270" s="30"/>
      <c r="FHB270" s="30"/>
      <c r="FHC270" s="30"/>
      <c r="FHD270" s="30"/>
      <c r="FHE270" s="30"/>
      <c r="FHF270" s="30"/>
      <c r="FHG270" s="30"/>
      <c r="FHH270" s="30"/>
      <c r="FHI270" s="30"/>
      <c r="FHJ270" s="30"/>
      <c r="FHK270" s="30"/>
      <c r="FHL270" s="30"/>
      <c r="FHM270" s="30"/>
      <c r="FHN270" s="30"/>
      <c r="FHO270" s="30"/>
      <c r="FHP270" s="30"/>
      <c r="FHQ270" s="30"/>
      <c r="FHR270" s="30"/>
      <c r="FHS270" s="30"/>
      <c r="FHT270" s="30"/>
      <c r="FHU270" s="30"/>
      <c r="FHV270" s="30"/>
      <c r="FHW270" s="30"/>
      <c r="FHX270" s="30"/>
      <c r="FHY270" s="30"/>
      <c r="FHZ270" s="30"/>
      <c r="FIA270" s="30"/>
      <c r="FIB270" s="30"/>
      <c r="FIC270" s="30"/>
      <c r="FID270" s="30"/>
      <c r="FIE270" s="30"/>
      <c r="FIF270" s="30"/>
      <c r="FIG270" s="30"/>
      <c r="FIH270" s="30"/>
      <c r="FII270" s="30"/>
      <c r="FIJ270" s="30"/>
      <c r="FIK270" s="30"/>
      <c r="FIL270" s="30"/>
      <c r="FIM270" s="30"/>
      <c r="FIN270" s="30"/>
      <c r="FIO270" s="30"/>
      <c r="FIP270" s="30"/>
      <c r="FIQ270" s="30"/>
      <c r="FIR270" s="30"/>
      <c r="FIS270" s="30"/>
      <c r="FIT270" s="30"/>
      <c r="FIU270" s="30"/>
      <c r="FIV270" s="30"/>
      <c r="FIW270" s="30"/>
      <c r="FIX270" s="30"/>
      <c r="FIY270" s="30"/>
      <c r="FIZ270" s="30"/>
      <c r="FJA270" s="30"/>
      <c r="FJB270" s="30"/>
      <c r="FJC270" s="30"/>
      <c r="FJD270" s="30"/>
      <c r="FJE270" s="30"/>
      <c r="FJF270" s="30"/>
      <c r="FJG270" s="30"/>
      <c r="FJH270" s="30"/>
      <c r="FJI270" s="30"/>
      <c r="FJJ270" s="30"/>
      <c r="FJK270" s="30"/>
      <c r="FJL270" s="30"/>
      <c r="FJM270" s="30"/>
      <c r="FJN270" s="30"/>
      <c r="FJO270" s="30"/>
      <c r="FJP270" s="30"/>
      <c r="FJQ270" s="30"/>
      <c r="FJR270" s="30"/>
      <c r="FJS270" s="30"/>
      <c r="FJT270" s="30"/>
      <c r="FJU270" s="30"/>
      <c r="FJV270" s="30"/>
      <c r="FJW270" s="30"/>
      <c r="FJX270" s="30"/>
      <c r="FJY270" s="30"/>
      <c r="FJZ270" s="30"/>
      <c r="FKA270" s="30"/>
      <c r="FKB270" s="30"/>
      <c r="FKC270" s="30"/>
      <c r="FKD270" s="30"/>
      <c r="FKE270" s="30"/>
      <c r="FKF270" s="30"/>
      <c r="FKG270" s="30"/>
      <c r="FKH270" s="30"/>
      <c r="FKI270" s="30"/>
      <c r="FKJ270" s="30"/>
      <c r="FKK270" s="30"/>
      <c r="FKL270" s="30"/>
      <c r="FKM270" s="30"/>
      <c r="FKN270" s="30"/>
      <c r="FKO270" s="30"/>
      <c r="FKP270" s="30"/>
      <c r="FKQ270" s="30"/>
      <c r="FKR270" s="30"/>
      <c r="FKS270" s="30"/>
      <c r="FKT270" s="30"/>
      <c r="FKU270" s="30"/>
      <c r="FKV270" s="30"/>
      <c r="FKW270" s="30"/>
      <c r="FKX270" s="30"/>
      <c r="FKY270" s="30"/>
      <c r="FKZ270" s="30"/>
      <c r="FLA270" s="30"/>
      <c r="FLB270" s="30"/>
      <c r="FLC270" s="30"/>
      <c r="FLD270" s="30"/>
      <c r="FLE270" s="30"/>
      <c r="FLF270" s="30"/>
      <c r="FLG270" s="30"/>
      <c r="FLH270" s="30"/>
      <c r="FLI270" s="30"/>
      <c r="FLJ270" s="30"/>
      <c r="FLK270" s="30"/>
      <c r="FLL270" s="30"/>
      <c r="FLM270" s="30"/>
      <c r="FLN270" s="30"/>
      <c r="FLO270" s="30"/>
      <c r="FLP270" s="30"/>
      <c r="FLQ270" s="30"/>
      <c r="FLR270" s="30"/>
      <c r="FLS270" s="30"/>
      <c r="FLT270" s="30"/>
      <c r="FLU270" s="30"/>
      <c r="FLV270" s="30"/>
      <c r="FLW270" s="30"/>
      <c r="FLX270" s="30"/>
      <c r="FLY270" s="30"/>
      <c r="FLZ270" s="30"/>
      <c r="FMA270" s="30"/>
      <c r="FMB270" s="30"/>
      <c r="FMC270" s="30"/>
      <c r="FMD270" s="30"/>
      <c r="FME270" s="30"/>
      <c r="FMF270" s="30"/>
      <c r="FMG270" s="30"/>
      <c r="FMH270" s="30"/>
      <c r="FMI270" s="30"/>
      <c r="FMJ270" s="30"/>
      <c r="FMK270" s="30"/>
      <c r="FML270" s="30"/>
      <c r="FMM270" s="30"/>
      <c r="FMN270" s="30"/>
      <c r="FMO270" s="30"/>
      <c r="FMP270" s="30"/>
      <c r="FMQ270" s="30"/>
      <c r="FMR270" s="30"/>
      <c r="FMS270" s="30"/>
      <c r="FMT270" s="30"/>
      <c r="FMU270" s="30"/>
      <c r="FMV270" s="30"/>
      <c r="FMW270" s="30"/>
      <c r="FMX270" s="30"/>
      <c r="FMY270" s="30"/>
      <c r="FMZ270" s="30"/>
      <c r="FNA270" s="30"/>
      <c r="FNB270" s="30"/>
      <c r="FNC270" s="30"/>
      <c r="FND270" s="30"/>
      <c r="FNE270" s="30"/>
      <c r="FNF270" s="30"/>
      <c r="FNG270" s="30"/>
      <c r="FNH270" s="30"/>
      <c r="FNI270" s="30"/>
      <c r="FNJ270" s="30"/>
      <c r="FNK270" s="30"/>
      <c r="FNL270" s="30"/>
      <c r="FNM270" s="30"/>
      <c r="FNN270" s="30"/>
      <c r="FNO270" s="30"/>
      <c r="FNP270" s="30"/>
      <c r="FNQ270" s="30"/>
      <c r="FNR270" s="30"/>
      <c r="FNS270" s="30"/>
      <c r="FNT270" s="30"/>
      <c r="FNU270" s="30"/>
      <c r="FNV270" s="30"/>
      <c r="FNW270" s="30"/>
      <c r="FNX270" s="30"/>
      <c r="FNY270" s="30"/>
      <c r="FNZ270" s="30"/>
      <c r="FOA270" s="30"/>
      <c r="FOB270" s="30"/>
      <c r="FOC270" s="30"/>
      <c r="FOD270" s="30"/>
      <c r="FOE270" s="30"/>
      <c r="FOF270" s="30"/>
      <c r="FOG270" s="30"/>
      <c r="FOH270" s="30"/>
      <c r="FOI270" s="30"/>
      <c r="FOJ270" s="30"/>
      <c r="FOK270" s="30"/>
      <c r="FOL270" s="30"/>
      <c r="FOM270" s="30"/>
      <c r="FON270" s="30"/>
      <c r="FOO270" s="30"/>
      <c r="FOP270" s="30"/>
      <c r="FOQ270" s="30"/>
      <c r="FOR270" s="30"/>
      <c r="FOS270" s="30"/>
      <c r="FOT270" s="30"/>
      <c r="FOU270" s="30"/>
      <c r="FOV270" s="30"/>
      <c r="FOW270" s="30"/>
      <c r="FOX270" s="30"/>
      <c r="FOY270" s="30"/>
      <c r="FOZ270" s="30"/>
      <c r="FPA270" s="30"/>
      <c r="FPB270" s="30"/>
      <c r="FPC270" s="30"/>
      <c r="FPD270" s="30"/>
      <c r="FPE270" s="30"/>
      <c r="FPF270" s="30"/>
      <c r="FPG270" s="30"/>
      <c r="FPH270" s="30"/>
      <c r="FPI270" s="30"/>
      <c r="FPJ270" s="30"/>
      <c r="FPK270" s="30"/>
      <c r="FPL270" s="30"/>
      <c r="FPM270" s="30"/>
      <c r="FPN270" s="30"/>
      <c r="FPO270" s="30"/>
      <c r="FPP270" s="30"/>
      <c r="FPQ270" s="30"/>
      <c r="FPR270" s="30"/>
      <c r="FPS270" s="30"/>
      <c r="FPT270" s="30"/>
      <c r="FPU270" s="30"/>
      <c r="FPV270" s="30"/>
      <c r="FPW270" s="30"/>
      <c r="FPX270" s="30"/>
      <c r="FPY270" s="30"/>
      <c r="FPZ270" s="30"/>
      <c r="FQA270" s="30"/>
      <c r="FQB270" s="30"/>
      <c r="FQC270" s="30"/>
      <c r="FQD270" s="30"/>
      <c r="FQE270" s="30"/>
      <c r="FQF270" s="30"/>
      <c r="FQG270" s="30"/>
      <c r="FQH270" s="30"/>
      <c r="FQI270" s="30"/>
      <c r="FQJ270" s="30"/>
      <c r="FQK270" s="30"/>
      <c r="FQL270" s="30"/>
      <c r="FQM270" s="30"/>
      <c r="FQN270" s="30"/>
      <c r="FQO270" s="30"/>
      <c r="FQP270" s="30"/>
      <c r="FQQ270" s="30"/>
      <c r="FQR270" s="30"/>
      <c r="FQS270" s="30"/>
      <c r="FQT270" s="30"/>
      <c r="FQU270" s="30"/>
      <c r="FQV270" s="30"/>
      <c r="FQW270" s="30"/>
      <c r="FQX270" s="30"/>
      <c r="FQY270" s="30"/>
      <c r="FQZ270" s="30"/>
      <c r="FRA270" s="30"/>
      <c r="FRB270" s="30"/>
      <c r="FRC270" s="30"/>
      <c r="FRD270" s="30"/>
      <c r="FRE270" s="30"/>
      <c r="FRF270" s="30"/>
      <c r="FRG270" s="30"/>
      <c r="FRH270" s="30"/>
      <c r="FRI270" s="30"/>
      <c r="FRJ270" s="30"/>
      <c r="FRK270" s="30"/>
      <c r="FRL270" s="30"/>
      <c r="FRM270" s="30"/>
      <c r="FRN270" s="30"/>
      <c r="FRO270" s="30"/>
      <c r="FRP270" s="30"/>
      <c r="FRQ270" s="30"/>
      <c r="FRR270" s="30"/>
      <c r="FRS270" s="30"/>
      <c r="FRT270" s="30"/>
      <c r="FRU270" s="30"/>
      <c r="FRV270" s="30"/>
      <c r="FRW270" s="30"/>
      <c r="FRX270" s="30"/>
      <c r="FRY270" s="30"/>
      <c r="FRZ270" s="30"/>
      <c r="FSA270" s="30"/>
      <c r="FSB270" s="30"/>
      <c r="FSC270" s="30"/>
      <c r="FSD270" s="30"/>
      <c r="FSE270" s="30"/>
      <c r="FSF270" s="30"/>
      <c r="FSG270" s="30"/>
      <c r="FSH270" s="30"/>
      <c r="FSI270" s="30"/>
      <c r="FSJ270" s="30"/>
      <c r="FSK270" s="30"/>
      <c r="FSL270" s="30"/>
      <c r="FSM270" s="30"/>
      <c r="FSN270" s="30"/>
      <c r="FSO270" s="30"/>
      <c r="FSP270" s="30"/>
      <c r="FSQ270" s="30"/>
      <c r="FSR270" s="30"/>
      <c r="FSS270" s="30"/>
      <c r="FST270" s="30"/>
      <c r="FSU270" s="30"/>
      <c r="FSV270" s="30"/>
      <c r="FSW270" s="30"/>
      <c r="FSX270" s="30"/>
      <c r="FSY270" s="30"/>
      <c r="FSZ270" s="30"/>
      <c r="FTA270" s="30"/>
      <c r="FTB270" s="30"/>
      <c r="FTC270" s="30"/>
      <c r="FTD270" s="30"/>
      <c r="FTE270" s="30"/>
      <c r="FTF270" s="30"/>
      <c r="FTG270" s="30"/>
      <c r="FTH270" s="30"/>
      <c r="FTI270" s="30"/>
      <c r="FTJ270" s="30"/>
      <c r="FTK270" s="30"/>
      <c r="FTL270" s="30"/>
      <c r="FTM270" s="30"/>
      <c r="FTN270" s="30"/>
      <c r="FTO270" s="30"/>
      <c r="FTP270" s="30"/>
      <c r="FTQ270" s="30"/>
      <c r="FTR270" s="30"/>
      <c r="FTS270" s="30"/>
      <c r="FTT270" s="30"/>
      <c r="FTU270" s="30"/>
      <c r="FTV270" s="30"/>
      <c r="FTW270" s="30"/>
      <c r="FTX270" s="30"/>
      <c r="FTY270" s="30"/>
      <c r="FTZ270" s="30"/>
      <c r="FUA270" s="30"/>
      <c r="FUB270" s="30"/>
      <c r="FUC270" s="30"/>
      <c r="FUD270" s="30"/>
      <c r="FUE270" s="30"/>
      <c r="FUF270" s="30"/>
      <c r="FUG270" s="30"/>
      <c r="FUH270" s="30"/>
      <c r="FUI270" s="30"/>
      <c r="FUJ270" s="30"/>
      <c r="FUK270" s="30"/>
      <c r="FUL270" s="30"/>
      <c r="FUM270" s="30"/>
      <c r="FUN270" s="30"/>
      <c r="FUO270" s="30"/>
      <c r="FUP270" s="30"/>
      <c r="FUQ270" s="30"/>
      <c r="FUR270" s="30"/>
      <c r="FUS270" s="30"/>
      <c r="FUT270" s="30"/>
      <c r="FUU270" s="30"/>
      <c r="FUV270" s="30"/>
      <c r="FUW270" s="30"/>
      <c r="FUX270" s="30"/>
      <c r="FUY270" s="30"/>
      <c r="FUZ270" s="30"/>
      <c r="FVA270" s="30"/>
      <c r="FVB270" s="30"/>
      <c r="FVC270" s="30"/>
      <c r="FVD270" s="30"/>
      <c r="FVE270" s="30"/>
      <c r="FVF270" s="30"/>
      <c r="FVG270" s="30"/>
      <c r="FVH270" s="30"/>
      <c r="FVI270" s="30"/>
      <c r="FVJ270" s="30"/>
      <c r="FVK270" s="30"/>
      <c r="FVL270" s="30"/>
      <c r="FVM270" s="30"/>
      <c r="FVN270" s="30"/>
      <c r="FVO270" s="30"/>
      <c r="FVP270" s="30"/>
      <c r="FVQ270" s="30"/>
      <c r="FVR270" s="30"/>
      <c r="FVS270" s="30"/>
      <c r="FVT270" s="30"/>
      <c r="FVU270" s="30"/>
      <c r="FVV270" s="30"/>
      <c r="FVW270" s="30"/>
      <c r="FVX270" s="30"/>
      <c r="FVY270" s="30"/>
      <c r="FVZ270" s="30"/>
      <c r="FWA270" s="30"/>
      <c r="FWB270" s="30"/>
      <c r="FWC270" s="30"/>
      <c r="FWD270" s="30"/>
      <c r="FWE270" s="30"/>
      <c r="FWF270" s="30"/>
      <c r="FWG270" s="30"/>
      <c r="FWH270" s="30"/>
      <c r="FWI270" s="30"/>
      <c r="FWJ270" s="30"/>
      <c r="FWK270" s="30"/>
      <c r="FWL270" s="30"/>
      <c r="FWM270" s="30"/>
      <c r="FWN270" s="30"/>
      <c r="FWO270" s="30"/>
      <c r="FWP270" s="30"/>
      <c r="FWQ270" s="30"/>
      <c r="FWR270" s="30"/>
      <c r="FWS270" s="30"/>
      <c r="FWT270" s="30"/>
      <c r="FWU270" s="30"/>
      <c r="FWV270" s="30"/>
      <c r="FWW270" s="30"/>
      <c r="FWX270" s="30"/>
      <c r="FWY270" s="30"/>
      <c r="FWZ270" s="30"/>
      <c r="FXA270" s="30"/>
      <c r="FXB270" s="30"/>
      <c r="FXC270" s="30"/>
      <c r="FXD270" s="30"/>
      <c r="FXE270" s="30"/>
      <c r="FXF270" s="30"/>
      <c r="FXG270" s="30"/>
      <c r="FXH270" s="30"/>
      <c r="FXI270" s="30"/>
      <c r="FXJ270" s="30"/>
      <c r="FXK270" s="30"/>
      <c r="FXL270" s="30"/>
      <c r="FXM270" s="30"/>
      <c r="FXN270" s="30"/>
      <c r="FXO270" s="30"/>
      <c r="FXP270" s="30"/>
      <c r="FXQ270" s="30"/>
      <c r="FXR270" s="30"/>
      <c r="FXS270" s="30"/>
      <c r="FXT270" s="30"/>
      <c r="FXU270" s="30"/>
      <c r="FXV270" s="30"/>
      <c r="FXW270" s="30"/>
      <c r="FXX270" s="30"/>
      <c r="FXY270" s="30"/>
      <c r="FXZ270" s="30"/>
      <c r="FYA270" s="30"/>
      <c r="FYB270" s="30"/>
      <c r="FYC270" s="30"/>
      <c r="FYD270" s="30"/>
      <c r="FYE270" s="30"/>
      <c r="FYF270" s="30"/>
      <c r="FYG270" s="30"/>
      <c r="FYH270" s="30"/>
      <c r="FYI270" s="30"/>
      <c r="FYJ270" s="30"/>
      <c r="FYK270" s="30"/>
      <c r="FYL270" s="30"/>
      <c r="FYM270" s="30"/>
      <c r="FYN270" s="30"/>
      <c r="FYO270" s="30"/>
      <c r="FYP270" s="30"/>
      <c r="FYQ270" s="30"/>
      <c r="FYR270" s="30"/>
      <c r="FYS270" s="30"/>
      <c r="FYT270" s="30"/>
      <c r="FYU270" s="30"/>
      <c r="FYV270" s="30"/>
      <c r="FYW270" s="30"/>
      <c r="FYX270" s="30"/>
      <c r="FYY270" s="30"/>
      <c r="FYZ270" s="30"/>
      <c r="FZA270" s="30"/>
      <c r="FZB270" s="30"/>
      <c r="FZC270" s="30"/>
      <c r="FZD270" s="30"/>
      <c r="FZE270" s="30"/>
      <c r="FZF270" s="30"/>
      <c r="FZG270" s="30"/>
      <c r="FZH270" s="30"/>
      <c r="FZI270" s="30"/>
      <c r="FZJ270" s="30"/>
      <c r="FZK270" s="30"/>
      <c r="FZL270" s="30"/>
      <c r="FZM270" s="30"/>
      <c r="FZN270" s="30"/>
      <c r="FZO270" s="30"/>
      <c r="FZP270" s="30"/>
      <c r="FZQ270" s="30"/>
      <c r="FZR270" s="30"/>
      <c r="FZS270" s="30"/>
      <c r="FZT270" s="30"/>
      <c r="FZU270" s="30"/>
      <c r="FZV270" s="30"/>
      <c r="FZW270" s="30"/>
      <c r="FZX270" s="30"/>
      <c r="FZY270" s="30"/>
      <c r="FZZ270" s="30"/>
      <c r="GAA270" s="30"/>
      <c r="GAB270" s="30"/>
      <c r="GAC270" s="30"/>
      <c r="GAD270" s="30"/>
      <c r="GAE270" s="30"/>
      <c r="GAF270" s="30"/>
      <c r="GAG270" s="30"/>
      <c r="GAH270" s="30"/>
      <c r="GAI270" s="30"/>
      <c r="GAJ270" s="30"/>
      <c r="GAK270" s="30"/>
      <c r="GAL270" s="30"/>
      <c r="GAM270" s="30"/>
      <c r="GAN270" s="30"/>
      <c r="GAO270" s="30"/>
      <c r="GAP270" s="30"/>
      <c r="GAQ270" s="30"/>
      <c r="GAR270" s="30"/>
      <c r="GAS270" s="30"/>
      <c r="GAT270" s="30"/>
      <c r="GAU270" s="30"/>
      <c r="GAV270" s="30"/>
      <c r="GAW270" s="30"/>
      <c r="GAX270" s="30"/>
      <c r="GAY270" s="30"/>
      <c r="GAZ270" s="30"/>
      <c r="GBA270" s="30"/>
      <c r="GBB270" s="30"/>
      <c r="GBC270" s="30"/>
      <c r="GBD270" s="30"/>
      <c r="GBE270" s="30"/>
      <c r="GBF270" s="30"/>
      <c r="GBG270" s="30"/>
      <c r="GBH270" s="30"/>
      <c r="GBI270" s="30"/>
      <c r="GBJ270" s="30"/>
      <c r="GBK270" s="30"/>
      <c r="GBL270" s="30"/>
      <c r="GBM270" s="30"/>
      <c r="GBN270" s="30"/>
      <c r="GBO270" s="30"/>
      <c r="GBP270" s="30"/>
      <c r="GBQ270" s="30"/>
      <c r="GBR270" s="30"/>
      <c r="GBS270" s="30"/>
      <c r="GBT270" s="30"/>
      <c r="GBU270" s="30"/>
      <c r="GBV270" s="30"/>
      <c r="GBW270" s="30"/>
      <c r="GBX270" s="30"/>
      <c r="GBY270" s="30"/>
      <c r="GBZ270" s="30"/>
      <c r="GCA270" s="30"/>
      <c r="GCB270" s="30"/>
      <c r="GCC270" s="30"/>
      <c r="GCD270" s="30"/>
      <c r="GCE270" s="30"/>
      <c r="GCF270" s="30"/>
      <c r="GCG270" s="30"/>
      <c r="GCH270" s="30"/>
      <c r="GCI270" s="30"/>
      <c r="GCJ270" s="30"/>
      <c r="GCK270" s="30"/>
      <c r="GCL270" s="30"/>
      <c r="GCM270" s="30"/>
      <c r="GCN270" s="30"/>
      <c r="GCO270" s="30"/>
      <c r="GCP270" s="30"/>
      <c r="GCQ270" s="30"/>
      <c r="GCR270" s="30"/>
      <c r="GCS270" s="30"/>
      <c r="GCT270" s="30"/>
      <c r="GCU270" s="30"/>
      <c r="GCV270" s="30"/>
      <c r="GCW270" s="30"/>
      <c r="GCX270" s="30"/>
      <c r="GCY270" s="30"/>
      <c r="GCZ270" s="30"/>
      <c r="GDA270" s="30"/>
      <c r="GDB270" s="30"/>
      <c r="GDC270" s="30"/>
      <c r="GDD270" s="30"/>
      <c r="GDE270" s="30"/>
      <c r="GDF270" s="30"/>
      <c r="GDG270" s="30"/>
      <c r="GDH270" s="30"/>
      <c r="GDI270" s="30"/>
      <c r="GDJ270" s="30"/>
      <c r="GDK270" s="30"/>
      <c r="GDL270" s="30"/>
      <c r="GDM270" s="30"/>
      <c r="GDN270" s="30"/>
      <c r="GDO270" s="30"/>
      <c r="GDP270" s="30"/>
      <c r="GDQ270" s="30"/>
      <c r="GDR270" s="30"/>
      <c r="GDS270" s="30"/>
      <c r="GDT270" s="30"/>
      <c r="GDU270" s="30"/>
      <c r="GDV270" s="30"/>
      <c r="GDW270" s="30"/>
      <c r="GDX270" s="30"/>
      <c r="GDY270" s="30"/>
      <c r="GDZ270" s="30"/>
      <c r="GEA270" s="30"/>
      <c r="GEB270" s="30"/>
      <c r="GEC270" s="30"/>
      <c r="GED270" s="30"/>
      <c r="GEE270" s="30"/>
      <c r="GEF270" s="30"/>
      <c r="GEG270" s="30"/>
      <c r="GEH270" s="30"/>
      <c r="GEI270" s="30"/>
      <c r="GEJ270" s="30"/>
      <c r="GEK270" s="30"/>
      <c r="GEL270" s="30"/>
      <c r="GEM270" s="30"/>
      <c r="GEN270" s="30"/>
      <c r="GEO270" s="30"/>
      <c r="GEP270" s="30"/>
      <c r="GEQ270" s="30"/>
      <c r="GER270" s="30"/>
      <c r="GES270" s="30"/>
      <c r="GET270" s="30"/>
      <c r="GEU270" s="30"/>
      <c r="GEV270" s="30"/>
      <c r="GEW270" s="30"/>
      <c r="GEX270" s="30"/>
      <c r="GEY270" s="30"/>
      <c r="GEZ270" s="30"/>
      <c r="GFA270" s="30"/>
      <c r="GFB270" s="30"/>
      <c r="GFC270" s="30"/>
      <c r="GFD270" s="30"/>
      <c r="GFE270" s="30"/>
      <c r="GFF270" s="30"/>
      <c r="GFG270" s="30"/>
      <c r="GFH270" s="30"/>
      <c r="GFI270" s="30"/>
      <c r="GFJ270" s="30"/>
      <c r="GFK270" s="30"/>
      <c r="GFL270" s="30"/>
      <c r="GFM270" s="30"/>
      <c r="GFN270" s="30"/>
      <c r="GFO270" s="30"/>
      <c r="GFP270" s="30"/>
      <c r="GFQ270" s="30"/>
      <c r="GFR270" s="30"/>
      <c r="GFS270" s="30"/>
      <c r="GFT270" s="30"/>
      <c r="GFU270" s="30"/>
      <c r="GFV270" s="30"/>
      <c r="GFW270" s="30"/>
      <c r="GFX270" s="30"/>
      <c r="GFY270" s="30"/>
      <c r="GFZ270" s="30"/>
      <c r="GGA270" s="30"/>
      <c r="GGB270" s="30"/>
      <c r="GGC270" s="30"/>
      <c r="GGD270" s="30"/>
      <c r="GGE270" s="30"/>
      <c r="GGF270" s="30"/>
      <c r="GGG270" s="30"/>
      <c r="GGH270" s="30"/>
      <c r="GGI270" s="30"/>
      <c r="GGJ270" s="30"/>
      <c r="GGK270" s="30"/>
      <c r="GGL270" s="30"/>
      <c r="GGM270" s="30"/>
      <c r="GGN270" s="30"/>
      <c r="GGO270" s="30"/>
      <c r="GGP270" s="30"/>
      <c r="GGQ270" s="30"/>
      <c r="GGR270" s="30"/>
      <c r="GGS270" s="30"/>
      <c r="GGT270" s="30"/>
      <c r="GGU270" s="30"/>
      <c r="GGV270" s="30"/>
      <c r="GGW270" s="30"/>
      <c r="GGX270" s="30"/>
      <c r="GGY270" s="30"/>
      <c r="GGZ270" s="30"/>
      <c r="GHA270" s="30"/>
      <c r="GHB270" s="30"/>
      <c r="GHC270" s="30"/>
      <c r="GHD270" s="30"/>
      <c r="GHE270" s="30"/>
      <c r="GHF270" s="30"/>
      <c r="GHG270" s="30"/>
      <c r="GHH270" s="30"/>
      <c r="GHI270" s="30"/>
      <c r="GHJ270" s="30"/>
      <c r="GHK270" s="30"/>
      <c r="GHL270" s="30"/>
      <c r="GHM270" s="30"/>
      <c r="GHN270" s="30"/>
      <c r="GHO270" s="30"/>
      <c r="GHP270" s="30"/>
      <c r="GHQ270" s="30"/>
      <c r="GHR270" s="30"/>
      <c r="GHS270" s="30"/>
      <c r="GHT270" s="30"/>
      <c r="GHU270" s="30"/>
      <c r="GHV270" s="30"/>
      <c r="GHW270" s="30"/>
      <c r="GHX270" s="30"/>
      <c r="GHY270" s="30"/>
      <c r="GHZ270" s="30"/>
      <c r="GIA270" s="30"/>
      <c r="GIB270" s="30"/>
      <c r="GIC270" s="30"/>
      <c r="GID270" s="30"/>
      <c r="GIE270" s="30"/>
      <c r="GIF270" s="30"/>
      <c r="GIG270" s="30"/>
      <c r="GIH270" s="30"/>
      <c r="GII270" s="30"/>
      <c r="GIJ270" s="30"/>
      <c r="GIK270" s="30"/>
      <c r="GIL270" s="30"/>
      <c r="GIM270" s="30"/>
      <c r="GIN270" s="30"/>
      <c r="GIO270" s="30"/>
      <c r="GIP270" s="30"/>
      <c r="GIQ270" s="30"/>
      <c r="GIR270" s="30"/>
      <c r="GIS270" s="30"/>
      <c r="GIT270" s="30"/>
      <c r="GIU270" s="30"/>
      <c r="GIV270" s="30"/>
      <c r="GIW270" s="30"/>
      <c r="GIX270" s="30"/>
      <c r="GIY270" s="30"/>
      <c r="GIZ270" s="30"/>
      <c r="GJA270" s="30"/>
      <c r="GJB270" s="30"/>
      <c r="GJC270" s="30"/>
      <c r="GJD270" s="30"/>
      <c r="GJE270" s="30"/>
      <c r="GJF270" s="30"/>
      <c r="GJG270" s="30"/>
      <c r="GJH270" s="30"/>
      <c r="GJI270" s="30"/>
      <c r="GJJ270" s="30"/>
      <c r="GJK270" s="30"/>
      <c r="GJL270" s="30"/>
      <c r="GJM270" s="30"/>
      <c r="GJN270" s="30"/>
      <c r="GJO270" s="30"/>
      <c r="GJP270" s="30"/>
      <c r="GJQ270" s="30"/>
      <c r="GJR270" s="30"/>
      <c r="GJS270" s="30"/>
      <c r="GJT270" s="30"/>
      <c r="GJU270" s="30"/>
      <c r="GJV270" s="30"/>
      <c r="GJW270" s="30"/>
      <c r="GJX270" s="30"/>
      <c r="GJY270" s="30"/>
      <c r="GJZ270" s="30"/>
      <c r="GKA270" s="30"/>
      <c r="GKB270" s="30"/>
      <c r="GKC270" s="30"/>
      <c r="GKD270" s="30"/>
      <c r="GKE270" s="30"/>
      <c r="GKF270" s="30"/>
      <c r="GKG270" s="30"/>
      <c r="GKH270" s="30"/>
      <c r="GKI270" s="30"/>
      <c r="GKJ270" s="30"/>
      <c r="GKK270" s="30"/>
      <c r="GKL270" s="30"/>
      <c r="GKM270" s="30"/>
      <c r="GKN270" s="30"/>
      <c r="GKO270" s="30"/>
      <c r="GKP270" s="30"/>
      <c r="GKQ270" s="30"/>
      <c r="GKR270" s="30"/>
      <c r="GKS270" s="30"/>
      <c r="GKT270" s="30"/>
      <c r="GKU270" s="30"/>
      <c r="GKV270" s="30"/>
      <c r="GKW270" s="30"/>
      <c r="GKX270" s="30"/>
      <c r="GKY270" s="30"/>
      <c r="GKZ270" s="30"/>
      <c r="GLA270" s="30"/>
      <c r="GLB270" s="30"/>
      <c r="GLC270" s="30"/>
      <c r="GLD270" s="30"/>
      <c r="GLE270" s="30"/>
      <c r="GLF270" s="30"/>
      <c r="GLG270" s="30"/>
      <c r="GLH270" s="30"/>
      <c r="GLI270" s="30"/>
      <c r="GLJ270" s="30"/>
      <c r="GLK270" s="30"/>
      <c r="GLL270" s="30"/>
      <c r="GLM270" s="30"/>
      <c r="GLN270" s="30"/>
      <c r="GLO270" s="30"/>
      <c r="GLP270" s="30"/>
      <c r="GLQ270" s="30"/>
      <c r="GLR270" s="30"/>
      <c r="GLS270" s="30"/>
      <c r="GLT270" s="30"/>
      <c r="GLU270" s="30"/>
      <c r="GLV270" s="30"/>
      <c r="GLW270" s="30"/>
      <c r="GLX270" s="30"/>
      <c r="GLY270" s="30"/>
      <c r="GLZ270" s="30"/>
      <c r="GMA270" s="30"/>
      <c r="GMB270" s="30"/>
      <c r="GMC270" s="30"/>
      <c r="GMD270" s="30"/>
      <c r="GME270" s="30"/>
      <c r="GMF270" s="30"/>
      <c r="GMG270" s="30"/>
      <c r="GMH270" s="30"/>
      <c r="GMI270" s="30"/>
      <c r="GMJ270" s="30"/>
      <c r="GMK270" s="30"/>
      <c r="GML270" s="30"/>
      <c r="GMM270" s="30"/>
      <c r="GMN270" s="30"/>
      <c r="GMO270" s="30"/>
      <c r="GMP270" s="30"/>
      <c r="GMQ270" s="30"/>
      <c r="GMR270" s="30"/>
      <c r="GMS270" s="30"/>
      <c r="GMT270" s="30"/>
      <c r="GMU270" s="30"/>
      <c r="GMV270" s="30"/>
      <c r="GMW270" s="30"/>
      <c r="GMX270" s="30"/>
      <c r="GMY270" s="30"/>
      <c r="GMZ270" s="30"/>
      <c r="GNA270" s="30"/>
      <c r="GNB270" s="30"/>
      <c r="GNC270" s="30"/>
      <c r="GND270" s="30"/>
      <c r="GNE270" s="30"/>
      <c r="GNF270" s="30"/>
      <c r="GNG270" s="30"/>
      <c r="GNH270" s="30"/>
      <c r="GNI270" s="30"/>
      <c r="GNJ270" s="30"/>
      <c r="GNK270" s="30"/>
      <c r="GNL270" s="30"/>
      <c r="GNM270" s="30"/>
      <c r="GNN270" s="30"/>
      <c r="GNO270" s="30"/>
      <c r="GNP270" s="30"/>
      <c r="GNQ270" s="30"/>
      <c r="GNR270" s="30"/>
      <c r="GNS270" s="30"/>
      <c r="GNT270" s="30"/>
      <c r="GNU270" s="30"/>
      <c r="GNV270" s="30"/>
      <c r="GNW270" s="30"/>
      <c r="GNX270" s="30"/>
      <c r="GNY270" s="30"/>
      <c r="GNZ270" s="30"/>
      <c r="GOA270" s="30"/>
      <c r="GOB270" s="30"/>
      <c r="GOC270" s="30"/>
      <c r="GOD270" s="30"/>
      <c r="GOE270" s="30"/>
      <c r="GOF270" s="30"/>
      <c r="GOG270" s="30"/>
      <c r="GOH270" s="30"/>
      <c r="GOI270" s="30"/>
      <c r="GOJ270" s="30"/>
      <c r="GOK270" s="30"/>
      <c r="GOL270" s="30"/>
      <c r="GOM270" s="30"/>
      <c r="GON270" s="30"/>
      <c r="GOO270" s="30"/>
      <c r="GOP270" s="30"/>
      <c r="GOQ270" s="30"/>
      <c r="GOR270" s="30"/>
      <c r="GOS270" s="30"/>
      <c r="GOT270" s="30"/>
      <c r="GOU270" s="30"/>
      <c r="GOV270" s="30"/>
      <c r="GOW270" s="30"/>
      <c r="GOX270" s="30"/>
      <c r="GOY270" s="30"/>
      <c r="GOZ270" s="30"/>
      <c r="GPA270" s="30"/>
      <c r="GPB270" s="30"/>
      <c r="GPC270" s="30"/>
      <c r="GPD270" s="30"/>
      <c r="GPE270" s="30"/>
      <c r="GPF270" s="30"/>
      <c r="GPG270" s="30"/>
      <c r="GPH270" s="30"/>
      <c r="GPI270" s="30"/>
      <c r="GPJ270" s="30"/>
      <c r="GPK270" s="30"/>
      <c r="GPL270" s="30"/>
      <c r="GPM270" s="30"/>
      <c r="GPN270" s="30"/>
      <c r="GPO270" s="30"/>
      <c r="GPP270" s="30"/>
      <c r="GPQ270" s="30"/>
      <c r="GPR270" s="30"/>
      <c r="GPS270" s="30"/>
      <c r="GPT270" s="30"/>
      <c r="GPU270" s="30"/>
      <c r="GPV270" s="30"/>
      <c r="GPW270" s="30"/>
      <c r="GPX270" s="30"/>
      <c r="GPY270" s="30"/>
      <c r="GPZ270" s="30"/>
      <c r="GQA270" s="30"/>
      <c r="GQB270" s="30"/>
      <c r="GQC270" s="30"/>
      <c r="GQD270" s="30"/>
      <c r="GQE270" s="30"/>
      <c r="GQF270" s="30"/>
      <c r="GQG270" s="30"/>
      <c r="GQH270" s="30"/>
      <c r="GQI270" s="30"/>
      <c r="GQJ270" s="30"/>
      <c r="GQK270" s="30"/>
      <c r="GQL270" s="30"/>
      <c r="GQM270" s="30"/>
      <c r="GQN270" s="30"/>
      <c r="GQO270" s="30"/>
      <c r="GQP270" s="30"/>
      <c r="GQQ270" s="30"/>
      <c r="GQR270" s="30"/>
      <c r="GQS270" s="30"/>
      <c r="GQT270" s="30"/>
      <c r="GQU270" s="30"/>
      <c r="GQV270" s="30"/>
      <c r="GQW270" s="30"/>
      <c r="GQX270" s="30"/>
      <c r="GQY270" s="30"/>
      <c r="GQZ270" s="30"/>
      <c r="GRA270" s="30"/>
      <c r="GRB270" s="30"/>
      <c r="GRC270" s="30"/>
      <c r="GRD270" s="30"/>
      <c r="GRE270" s="30"/>
      <c r="GRF270" s="30"/>
      <c r="GRG270" s="30"/>
      <c r="GRH270" s="30"/>
      <c r="GRI270" s="30"/>
      <c r="GRJ270" s="30"/>
      <c r="GRK270" s="30"/>
      <c r="GRL270" s="30"/>
      <c r="GRM270" s="30"/>
      <c r="GRN270" s="30"/>
      <c r="GRO270" s="30"/>
      <c r="GRP270" s="30"/>
      <c r="GRQ270" s="30"/>
      <c r="GRR270" s="30"/>
      <c r="GRS270" s="30"/>
      <c r="GRT270" s="30"/>
      <c r="GRU270" s="30"/>
      <c r="GRV270" s="30"/>
      <c r="GRW270" s="30"/>
      <c r="GRX270" s="30"/>
      <c r="GRY270" s="30"/>
      <c r="GRZ270" s="30"/>
      <c r="GSA270" s="30"/>
      <c r="GSB270" s="30"/>
      <c r="GSC270" s="30"/>
      <c r="GSD270" s="30"/>
      <c r="GSE270" s="30"/>
      <c r="GSF270" s="30"/>
      <c r="GSG270" s="30"/>
      <c r="GSH270" s="30"/>
      <c r="GSI270" s="30"/>
      <c r="GSJ270" s="30"/>
      <c r="GSK270" s="30"/>
      <c r="GSL270" s="30"/>
      <c r="GSM270" s="30"/>
      <c r="GSN270" s="30"/>
      <c r="GSO270" s="30"/>
      <c r="GSP270" s="30"/>
      <c r="GSQ270" s="30"/>
      <c r="GSR270" s="30"/>
      <c r="GSS270" s="30"/>
      <c r="GST270" s="30"/>
      <c r="GSU270" s="30"/>
      <c r="GSV270" s="30"/>
      <c r="GSW270" s="30"/>
      <c r="GSX270" s="30"/>
      <c r="GSY270" s="30"/>
      <c r="GSZ270" s="30"/>
      <c r="GTA270" s="30"/>
      <c r="GTB270" s="30"/>
      <c r="GTC270" s="30"/>
      <c r="GTD270" s="30"/>
      <c r="GTE270" s="30"/>
      <c r="GTF270" s="30"/>
      <c r="GTG270" s="30"/>
      <c r="GTH270" s="30"/>
      <c r="GTI270" s="30"/>
      <c r="GTJ270" s="30"/>
      <c r="GTK270" s="30"/>
      <c r="GTL270" s="30"/>
      <c r="GTM270" s="30"/>
      <c r="GTN270" s="30"/>
      <c r="GTO270" s="30"/>
      <c r="GTP270" s="30"/>
      <c r="GTQ270" s="30"/>
      <c r="GTR270" s="30"/>
      <c r="GTS270" s="30"/>
      <c r="GTT270" s="30"/>
      <c r="GTU270" s="30"/>
      <c r="GTV270" s="30"/>
      <c r="GTW270" s="30"/>
      <c r="GTX270" s="30"/>
      <c r="GTY270" s="30"/>
      <c r="GTZ270" s="30"/>
      <c r="GUA270" s="30"/>
      <c r="GUB270" s="30"/>
      <c r="GUC270" s="30"/>
      <c r="GUD270" s="30"/>
      <c r="GUE270" s="30"/>
      <c r="GUF270" s="30"/>
      <c r="GUG270" s="30"/>
      <c r="GUH270" s="30"/>
      <c r="GUI270" s="30"/>
      <c r="GUJ270" s="30"/>
      <c r="GUK270" s="30"/>
      <c r="GUL270" s="30"/>
      <c r="GUM270" s="30"/>
      <c r="GUN270" s="30"/>
      <c r="GUO270" s="30"/>
      <c r="GUP270" s="30"/>
      <c r="GUQ270" s="30"/>
      <c r="GUR270" s="30"/>
      <c r="GUS270" s="30"/>
      <c r="GUT270" s="30"/>
      <c r="GUU270" s="30"/>
      <c r="GUV270" s="30"/>
      <c r="GUW270" s="30"/>
      <c r="GUX270" s="30"/>
      <c r="GUY270" s="30"/>
      <c r="GUZ270" s="30"/>
      <c r="GVA270" s="30"/>
      <c r="GVB270" s="30"/>
      <c r="GVC270" s="30"/>
      <c r="GVD270" s="30"/>
      <c r="GVE270" s="30"/>
      <c r="GVF270" s="30"/>
      <c r="GVG270" s="30"/>
      <c r="GVH270" s="30"/>
      <c r="GVI270" s="30"/>
      <c r="GVJ270" s="30"/>
      <c r="GVK270" s="30"/>
      <c r="GVL270" s="30"/>
      <c r="GVM270" s="30"/>
      <c r="GVN270" s="30"/>
      <c r="GVO270" s="30"/>
      <c r="GVP270" s="30"/>
      <c r="GVQ270" s="30"/>
      <c r="GVR270" s="30"/>
      <c r="GVS270" s="30"/>
      <c r="GVT270" s="30"/>
      <c r="GVU270" s="30"/>
      <c r="GVV270" s="30"/>
      <c r="GVW270" s="30"/>
      <c r="GVX270" s="30"/>
      <c r="GVY270" s="30"/>
      <c r="GVZ270" s="30"/>
      <c r="GWA270" s="30"/>
      <c r="GWB270" s="30"/>
      <c r="GWC270" s="30"/>
      <c r="GWD270" s="30"/>
      <c r="GWE270" s="30"/>
      <c r="GWF270" s="30"/>
      <c r="GWG270" s="30"/>
      <c r="GWH270" s="30"/>
      <c r="GWI270" s="30"/>
      <c r="GWJ270" s="30"/>
      <c r="GWK270" s="30"/>
      <c r="GWL270" s="30"/>
      <c r="GWM270" s="30"/>
      <c r="GWN270" s="30"/>
      <c r="GWO270" s="30"/>
      <c r="GWP270" s="30"/>
      <c r="GWQ270" s="30"/>
      <c r="GWR270" s="30"/>
      <c r="GWS270" s="30"/>
      <c r="GWT270" s="30"/>
      <c r="GWU270" s="30"/>
      <c r="GWV270" s="30"/>
      <c r="GWW270" s="30"/>
      <c r="GWX270" s="30"/>
      <c r="GWY270" s="30"/>
      <c r="GWZ270" s="30"/>
      <c r="GXA270" s="30"/>
      <c r="GXB270" s="30"/>
      <c r="GXC270" s="30"/>
      <c r="GXD270" s="30"/>
      <c r="GXE270" s="30"/>
      <c r="GXF270" s="30"/>
      <c r="GXG270" s="30"/>
      <c r="GXH270" s="30"/>
      <c r="GXI270" s="30"/>
      <c r="GXJ270" s="30"/>
      <c r="GXK270" s="30"/>
      <c r="GXL270" s="30"/>
      <c r="GXM270" s="30"/>
      <c r="GXN270" s="30"/>
      <c r="GXO270" s="30"/>
      <c r="GXP270" s="30"/>
      <c r="GXQ270" s="30"/>
      <c r="GXR270" s="30"/>
      <c r="GXS270" s="30"/>
      <c r="GXT270" s="30"/>
      <c r="GXU270" s="30"/>
      <c r="GXV270" s="30"/>
      <c r="GXW270" s="30"/>
      <c r="GXX270" s="30"/>
      <c r="GXY270" s="30"/>
      <c r="GXZ270" s="30"/>
      <c r="GYA270" s="30"/>
      <c r="GYB270" s="30"/>
      <c r="GYC270" s="30"/>
      <c r="GYD270" s="30"/>
      <c r="GYE270" s="30"/>
      <c r="GYF270" s="30"/>
      <c r="GYG270" s="30"/>
      <c r="GYH270" s="30"/>
      <c r="GYI270" s="30"/>
      <c r="GYJ270" s="30"/>
      <c r="GYK270" s="30"/>
      <c r="GYL270" s="30"/>
      <c r="GYM270" s="30"/>
      <c r="GYN270" s="30"/>
      <c r="GYO270" s="30"/>
      <c r="GYP270" s="30"/>
      <c r="GYQ270" s="30"/>
      <c r="GYR270" s="30"/>
      <c r="GYS270" s="30"/>
      <c r="GYT270" s="30"/>
      <c r="GYU270" s="30"/>
      <c r="GYV270" s="30"/>
      <c r="GYW270" s="30"/>
      <c r="GYX270" s="30"/>
      <c r="GYY270" s="30"/>
      <c r="GYZ270" s="30"/>
      <c r="GZA270" s="30"/>
      <c r="GZB270" s="30"/>
      <c r="GZC270" s="30"/>
      <c r="GZD270" s="30"/>
      <c r="GZE270" s="30"/>
      <c r="GZF270" s="30"/>
      <c r="GZG270" s="30"/>
      <c r="GZH270" s="30"/>
      <c r="GZI270" s="30"/>
      <c r="GZJ270" s="30"/>
      <c r="GZK270" s="30"/>
      <c r="GZL270" s="30"/>
      <c r="GZM270" s="30"/>
      <c r="GZN270" s="30"/>
      <c r="GZO270" s="30"/>
      <c r="GZP270" s="30"/>
      <c r="GZQ270" s="30"/>
      <c r="GZR270" s="30"/>
      <c r="GZS270" s="30"/>
      <c r="GZT270" s="30"/>
      <c r="GZU270" s="30"/>
      <c r="GZV270" s="30"/>
      <c r="GZW270" s="30"/>
      <c r="GZX270" s="30"/>
      <c r="GZY270" s="30"/>
      <c r="GZZ270" s="30"/>
      <c r="HAA270" s="30"/>
      <c r="HAB270" s="30"/>
      <c r="HAC270" s="30"/>
      <c r="HAD270" s="30"/>
      <c r="HAE270" s="30"/>
      <c r="HAF270" s="30"/>
      <c r="HAG270" s="30"/>
      <c r="HAH270" s="30"/>
      <c r="HAI270" s="30"/>
      <c r="HAJ270" s="30"/>
      <c r="HAK270" s="30"/>
      <c r="HAL270" s="30"/>
      <c r="HAM270" s="30"/>
      <c r="HAN270" s="30"/>
      <c r="HAO270" s="30"/>
      <c r="HAP270" s="30"/>
      <c r="HAQ270" s="30"/>
      <c r="HAR270" s="30"/>
      <c r="HAS270" s="30"/>
      <c r="HAT270" s="30"/>
      <c r="HAU270" s="30"/>
      <c r="HAV270" s="30"/>
      <c r="HAW270" s="30"/>
      <c r="HAX270" s="30"/>
      <c r="HAY270" s="30"/>
      <c r="HAZ270" s="30"/>
      <c r="HBA270" s="30"/>
      <c r="HBB270" s="30"/>
      <c r="HBC270" s="30"/>
      <c r="HBD270" s="30"/>
      <c r="HBE270" s="30"/>
      <c r="HBF270" s="30"/>
      <c r="HBG270" s="30"/>
      <c r="HBH270" s="30"/>
      <c r="HBI270" s="30"/>
      <c r="HBJ270" s="30"/>
      <c r="HBK270" s="30"/>
      <c r="HBL270" s="30"/>
      <c r="HBM270" s="30"/>
      <c r="HBN270" s="30"/>
      <c r="HBO270" s="30"/>
      <c r="HBP270" s="30"/>
      <c r="HBQ270" s="30"/>
      <c r="HBR270" s="30"/>
      <c r="HBS270" s="30"/>
      <c r="HBT270" s="30"/>
      <c r="HBU270" s="30"/>
      <c r="HBV270" s="30"/>
      <c r="HBW270" s="30"/>
      <c r="HBX270" s="30"/>
      <c r="HBY270" s="30"/>
      <c r="HBZ270" s="30"/>
      <c r="HCA270" s="30"/>
      <c r="HCB270" s="30"/>
      <c r="HCC270" s="30"/>
      <c r="HCD270" s="30"/>
      <c r="HCE270" s="30"/>
      <c r="HCF270" s="30"/>
      <c r="HCG270" s="30"/>
      <c r="HCH270" s="30"/>
      <c r="HCI270" s="30"/>
      <c r="HCJ270" s="30"/>
      <c r="HCK270" s="30"/>
      <c r="HCL270" s="30"/>
      <c r="HCM270" s="30"/>
      <c r="HCN270" s="30"/>
      <c r="HCO270" s="30"/>
      <c r="HCP270" s="30"/>
      <c r="HCQ270" s="30"/>
      <c r="HCR270" s="30"/>
      <c r="HCS270" s="30"/>
      <c r="HCT270" s="30"/>
      <c r="HCU270" s="30"/>
      <c r="HCV270" s="30"/>
      <c r="HCW270" s="30"/>
      <c r="HCX270" s="30"/>
      <c r="HCY270" s="30"/>
      <c r="HCZ270" s="30"/>
      <c r="HDA270" s="30"/>
      <c r="HDB270" s="30"/>
      <c r="HDC270" s="30"/>
      <c r="HDD270" s="30"/>
      <c r="HDE270" s="30"/>
      <c r="HDF270" s="30"/>
      <c r="HDG270" s="30"/>
      <c r="HDH270" s="30"/>
      <c r="HDI270" s="30"/>
      <c r="HDJ270" s="30"/>
      <c r="HDK270" s="30"/>
      <c r="HDL270" s="30"/>
      <c r="HDM270" s="30"/>
      <c r="HDN270" s="30"/>
      <c r="HDO270" s="30"/>
      <c r="HDP270" s="30"/>
      <c r="HDQ270" s="30"/>
      <c r="HDR270" s="30"/>
      <c r="HDS270" s="30"/>
      <c r="HDT270" s="30"/>
      <c r="HDU270" s="30"/>
      <c r="HDV270" s="30"/>
      <c r="HDW270" s="30"/>
      <c r="HDX270" s="30"/>
      <c r="HDY270" s="30"/>
      <c r="HDZ270" s="30"/>
      <c r="HEA270" s="30"/>
      <c r="HEB270" s="30"/>
      <c r="HEC270" s="30"/>
      <c r="HED270" s="30"/>
      <c r="HEE270" s="30"/>
      <c r="HEF270" s="30"/>
      <c r="HEG270" s="30"/>
      <c r="HEH270" s="30"/>
      <c r="HEI270" s="30"/>
      <c r="HEJ270" s="30"/>
      <c r="HEK270" s="30"/>
      <c r="HEL270" s="30"/>
      <c r="HEM270" s="30"/>
      <c r="HEN270" s="30"/>
      <c r="HEO270" s="30"/>
      <c r="HEP270" s="30"/>
      <c r="HEQ270" s="30"/>
      <c r="HER270" s="30"/>
      <c r="HES270" s="30"/>
      <c r="HET270" s="30"/>
      <c r="HEU270" s="30"/>
      <c r="HEV270" s="30"/>
      <c r="HEW270" s="30"/>
      <c r="HEX270" s="30"/>
      <c r="HEY270" s="30"/>
      <c r="HEZ270" s="30"/>
      <c r="HFA270" s="30"/>
      <c r="HFB270" s="30"/>
      <c r="HFC270" s="30"/>
      <c r="HFD270" s="30"/>
      <c r="HFE270" s="30"/>
      <c r="HFF270" s="30"/>
      <c r="HFG270" s="30"/>
      <c r="HFH270" s="30"/>
      <c r="HFI270" s="30"/>
      <c r="HFJ270" s="30"/>
      <c r="HFK270" s="30"/>
      <c r="HFL270" s="30"/>
      <c r="HFM270" s="30"/>
      <c r="HFN270" s="30"/>
      <c r="HFO270" s="30"/>
      <c r="HFP270" s="30"/>
      <c r="HFQ270" s="30"/>
      <c r="HFR270" s="30"/>
      <c r="HFS270" s="30"/>
      <c r="HFT270" s="30"/>
      <c r="HFU270" s="30"/>
      <c r="HFV270" s="30"/>
      <c r="HFW270" s="30"/>
      <c r="HFX270" s="30"/>
      <c r="HFY270" s="30"/>
      <c r="HFZ270" s="30"/>
      <c r="HGA270" s="30"/>
      <c r="HGB270" s="30"/>
      <c r="HGC270" s="30"/>
      <c r="HGD270" s="30"/>
      <c r="HGE270" s="30"/>
      <c r="HGF270" s="30"/>
      <c r="HGG270" s="30"/>
      <c r="HGH270" s="30"/>
      <c r="HGI270" s="30"/>
      <c r="HGJ270" s="30"/>
      <c r="HGK270" s="30"/>
      <c r="HGL270" s="30"/>
      <c r="HGM270" s="30"/>
      <c r="HGN270" s="30"/>
      <c r="HGO270" s="30"/>
      <c r="HGP270" s="30"/>
      <c r="HGQ270" s="30"/>
      <c r="HGR270" s="30"/>
      <c r="HGS270" s="30"/>
      <c r="HGT270" s="30"/>
      <c r="HGU270" s="30"/>
      <c r="HGV270" s="30"/>
      <c r="HGW270" s="30"/>
      <c r="HGX270" s="30"/>
      <c r="HGY270" s="30"/>
      <c r="HGZ270" s="30"/>
      <c r="HHA270" s="30"/>
      <c r="HHB270" s="30"/>
      <c r="HHC270" s="30"/>
      <c r="HHD270" s="30"/>
      <c r="HHE270" s="30"/>
      <c r="HHF270" s="30"/>
      <c r="HHG270" s="30"/>
      <c r="HHH270" s="30"/>
      <c r="HHI270" s="30"/>
      <c r="HHJ270" s="30"/>
      <c r="HHK270" s="30"/>
      <c r="HHL270" s="30"/>
      <c r="HHM270" s="30"/>
      <c r="HHN270" s="30"/>
      <c r="HHO270" s="30"/>
      <c r="HHP270" s="30"/>
      <c r="HHQ270" s="30"/>
      <c r="HHR270" s="30"/>
      <c r="HHS270" s="30"/>
      <c r="HHT270" s="30"/>
      <c r="HHU270" s="30"/>
      <c r="HHV270" s="30"/>
      <c r="HHW270" s="30"/>
      <c r="HHX270" s="30"/>
      <c r="HHY270" s="30"/>
      <c r="HHZ270" s="30"/>
      <c r="HIA270" s="30"/>
      <c r="HIB270" s="30"/>
      <c r="HIC270" s="30"/>
      <c r="HID270" s="30"/>
      <c r="HIE270" s="30"/>
      <c r="HIF270" s="30"/>
      <c r="HIG270" s="30"/>
      <c r="HIH270" s="30"/>
      <c r="HII270" s="30"/>
      <c r="HIJ270" s="30"/>
      <c r="HIK270" s="30"/>
      <c r="HIL270" s="30"/>
      <c r="HIM270" s="30"/>
      <c r="HIN270" s="30"/>
      <c r="HIO270" s="30"/>
      <c r="HIP270" s="30"/>
      <c r="HIQ270" s="30"/>
      <c r="HIR270" s="30"/>
      <c r="HIS270" s="30"/>
      <c r="HIT270" s="30"/>
      <c r="HIU270" s="30"/>
      <c r="HIV270" s="30"/>
      <c r="HIW270" s="30"/>
      <c r="HIX270" s="30"/>
      <c r="HIY270" s="30"/>
      <c r="HIZ270" s="30"/>
      <c r="HJA270" s="30"/>
      <c r="HJB270" s="30"/>
      <c r="HJC270" s="30"/>
      <c r="HJD270" s="30"/>
      <c r="HJE270" s="30"/>
      <c r="HJF270" s="30"/>
      <c r="HJG270" s="30"/>
      <c r="HJH270" s="30"/>
      <c r="HJI270" s="30"/>
      <c r="HJJ270" s="30"/>
      <c r="HJK270" s="30"/>
      <c r="HJL270" s="30"/>
      <c r="HJM270" s="30"/>
      <c r="HJN270" s="30"/>
      <c r="HJO270" s="30"/>
      <c r="HJP270" s="30"/>
      <c r="HJQ270" s="30"/>
      <c r="HJR270" s="30"/>
      <c r="HJS270" s="30"/>
      <c r="HJT270" s="30"/>
      <c r="HJU270" s="30"/>
      <c r="HJV270" s="30"/>
      <c r="HJW270" s="30"/>
      <c r="HJX270" s="30"/>
      <c r="HJY270" s="30"/>
      <c r="HJZ270" s="30"/>
      <c r="HKA270" s="30"/>
      <c r="HKB270" s="30"/>
      <c r="HKC270" s="30"/>
      <c r="HKD270" s="30"/>
      <c r="HKE270" s="30"/>
      <c r="HKF270" s="30"/>
      <c r="HKG270" s="30"/>
      <c r="HKH270" s="30"/>
      <c r="HKI270" s="30"/>
      <c r="HKJ270" s="30"/>
      <c r="HKK270" s="30"/>
      <c r="HKL270" s="30"/>
      <c r="HKM270" s="30"/>
      <c r="HKN270" s="30"/>
      <c r="HKO270" s="30"/>
      <c r="HKP270" s="30"/>
      <c r="HKQ270" s="30"/>
      <c r="HKR270" s="30"/>
      <c r="HKS270" s="30"/>
      <c r="HKT270" s="30"/>
      <c r="HKU270" s="30"/>
      <c r="HKV270" s="30"/>
      <c r="HKW270" s="30"/>
      <c r="HKX270" s="30"/>
      <c r="HKY270" s="30"/>
      <c r="HKZ270" s="30"/>
      <c r="HLA270" s="30"/>
      <c r="HLB270" s="30"/>
      <c r="HLC270" s="30"/>
      <c r="HLD270" s="30"/>
      <c r="HLE270" s="30"/>
      <c r="HLF270" s="30"/>
      <c r="HLG270" s="30"/>
      <c r="HLH270" s="30"/>
      <c r="HLI270" s="30"/>
      <c r="HLJ270" s="30"/>
      <c r="HLK270" s="30"/>
      <c r="HLL270" s="30"/>
      <c r="HLM270" s="30"/>
      <c r="HLN270" s="30"/>
      <c r="HLO270" s="30"/>
      <c r="HLP270" s="30"/>
      <c r="HLQ270" s="30"/>
      <c r="HLR270" s="30"/>
      <c r="HLS270" s="30"/>
      <c r="HLT270" s="30"/>
      <c r="HLU270" s="30"/>
      <c r="HLV270" s="30"/>
      <c r="HLW270" s="30"/>
      <c r="HLX270" s="30"/>
      <c r="HLY270" s="30"/>
      <c r="HLZ270" s="30"/>
      <c r="HMA270" s="30"/>
      <c r="HMB270" s="30"/>
      <c r="HMC270" s="30"/>
      <c r="HMD270" s="30"/>
      <c r="HME270" s="30"/>
      <c r="HMF270" s="30"/>
      <c r="HMG270" s="30"/>
      <c r="HMH270" s="30"/>
      <c r="HMI270" s="30"/>
      <c r="HMJ270" s="30"/>
      <c r="HMK270" s="30"/>
      <c r="HML270" s="30"/>
      <c r="HMM270" s="30"/>
      <c r="HMN270" s="30"/>
      <c r="HMO270" s="30"/>
      <c r="HMP270" s="30"/>
      <c r="HMQ270" s="30"/>
      <c r="HMR270" s="30"/>
      <c r="HMS270" s="30"/>
      <c r="HMT270" s="30"/>
      <c r="HMU270" s="30"/>
      <c r="HMV270" s="30"/>
      <c r="HMW270" s="30"/>
      <c r="HMX270" s="30"/>
      <c r="HMY270" s="30"/>
      <c r="HMZ270" s="30"/>
      <c r="HNA270" s="30"/>
      <c r="HNB270" s="30"/>
      <c r="HNC270" s="30"/>
      <c r="HND270" s="30"/>
      <c r="HNE270" s="30"/>
      <c r="HNF270" s="30"/>
      <c r="HNG270" s="30"/>
      <c r="HNH270" s="30"/>
      <c r="HNI270" s="30"/>
      <c r="HNJ270" s="30"/>
      <c r="HNK270" s="30"/>
      <c r="HNL270" s="30"/>
      <c r="HNM270" s="30"/>
      <c r="HNN270" s="30"/>
      <c r="HNO270" s="30"/>
      <c r="HNP270" s="30"/>
      <c r="HNQ270" s="30"/>
      <c r="HNR270" s="30"/>
      <c r="HNS270" s="30"/>
      <c r="HNT270" s="30"/>
      <c r="HNU270" s="30"/>
      <c r="HNV270" s="30"/>
      <c r="HNW270" s="30"/>
      <c r="HNX270" s="30"/>
      <c r="HNY270" s="30"/>
      <c r="HNZ270" s="30"/>
      <c r="HOA270" s="30"/>
      <c r="HOB270" s="30"/>
      <c r="HOC270" s="30"/>
      <c r="HOD270" s="30"/>
      <c r="HOE270" s="30"/>
      <c r="HOF270" s="30"/>
      <c r="HOG270" s="30"/>
      <c r="HOH270" s="30"/>
      <c r="HOI270" s="30"/>
      <c r="HOJ270" s="30"/>
      <c r="HOK270" s="30"/>
      <c r="HOL270" s="30"/>
      <c r="HOM270" s="30"/>
      <c r="HON270" s="30"/>
      <c r="HOO270" s="30"/>
      <c r="HOP270" s="30"/>
      <c r="HOQ270" s="30"/>
      <c r="HOR270" s="30"/>
      <c r="HOS270" s="30"/>
      <c r="HOT270" s="30"/>
      <c r="HOU270" s="30"/>
      <c r="HOV270" s="30"/>
      <c r="HOW270" s="30"/>
      <c r="HOX270" s="30"/>
      <c r="HOY270" s="30"/>
      <c r="HOZ270" s="30"/>
      <c r="HPA270" s="30"/>
      <c r="HPB270" s="30"/>
      <c r="HPC270" s="30"/>
      <c r="HPD270" s="30"/>
      <c r="HPE270" s="30"/>
      <c r="HPF270" s="30"/>
      <c r="HPG270" s="30"/>
      <c r="HPH270" s="30"/>
      <c r="HPI270" s="30"/>
      <c r="HPJ270" s="30"/>
      <c r="HPK270" s="30"/>
      <c r="HPL270" s="30"/>
      <c r="HPM270" s="30"/>
      <c r="HPN270" s="30"/>
      <c r="HPO270" s="30"/>
      <c r="HPP270" s="30"/>
      <c r="HPQ270" s="30"/>
      <c r="HPR270" s="30"/>
      <c r="HPS270" s="30"/>
      <c r="HPT270" s="30"/>
      <c r="HPU270" s="30"/>
      <c r="HPV270" s="30"/>
      <c r="HPW270" s="30"/>
      <c r="HPX270" s="30"/>
      <c r="HPY270" s="30"/>
      <c r="HPZ270" s="30"/>
      <c r="HQA270" s="30"/>
      <c r="HQB270" s="30"/>
      <c r="HQC270" s="30"/>
      <c r="HQD270" s="30"/>
      <c r="HQE270" s="30"/>
      <c r="HQF270" s="30"/>
      <c r="HQG270" s="30"/>
      <c r="HQH270" s="30"/>
      <c r="HQI270" s="30"/>
      <c r="HQJ270" s="30"/>
      <c r="HQK270" s="30"/>
      <c r="HQL270" s="30"/>
      <c r="HQM270" s="30"/>
      <c r="HQN270" s="30"/>
      <c r="HQO270" s="30"/>
      <c r="HQP270" s="30"/>
      <c r="HQQ270" s="30"/>
      <c r="HQR270" s="30"/>
      <c r="HQS270" s="30"/>
      <c r="HQT270" s="30"/>
      <c r="HQU270" s="30"/>
      <c r="HQV270" s="30"/>
      <c r="HQW270" s="30"/>
      <c r="HQX270" s="30"/>
      <c r="HQY270" s="30"/>
      <c r="HQZ270" s="30"/>
      <c r="HRA270" s="30"/>
      <c r="HRB270" s="30"/>
      <c r="HRC270" s="30"/>
      <c r="HRD270" s="30"/>
      <c r="HRE270" s="30"/>
      <c r="HRF270" s="30"/>
      <c r="HRG270" s="30"/>
      <c r="HRH270" s="30"/>
      <c r="HRI270" s="30"/>
      <c r="HRJ270" s="30"/>
      <c r="HRK270" s="30"/>
      <c r="HRL270" s="30"/>
      <c r="HRM270" s="30"/>
      <c r="HRN270" s="30"/>
      <c r="HRO270" s="30"/>
      <c r="HRP270" s="30"/>
      <c r="HRQ270" s="30"/>
      <c r="HRR270" s="30"/>
      <c r="HRS270" s="30"/>
      <c r="HRT270" s="30"/>
      <c r="HRU270" s="30"/>
      <c r="HRV270" s="30"/>
      <c r="HRW270" s="30"/>
      <c r="HRX270" s="30"/>
      <c r="HRY270" s="30"/>
      <c r="HRZ270" s="30"/>
      <c r="HSA270" s="30"/>
      <c r="HSB270" s="30"/>
      <c r="HSC270" s="30"/>
      <c r="HSD270" s="30"/>
      <c r="HSE270" s="30"/>
      <c r="HSF270" s="30"/>
      <c r="HSG270" s="30"/>
      <c r="HSH270" s="30"/>
      <c r="HSI270" s="30"/>
      <c r="HSJ270" s="30"/>
      <c r="HSK270" s="30"/>
      <c r="HSL270" s="30"/>
      <c r="HSM270" s="30"/>
      <c r="HSN270" s="30"/>
      <c r="HSO270" s="30"/>
      <c r="HSP270" s="30"/>
      <c r="HSQ270" s="30"/>
      <c r="HSR270" s="30"/>
      <c r="HSS270" s="30"/>
      <c r="HST270" s="30"/>
      <c r="HSU270" s="30"/>
      <c r="HSV270" s="30"/>
      <c r="HSW270" s="30"/>
      <c r="HSX270" s="30"/>
      <c r="HSY270" s="30"/>
      <c r="HSZ270" s="30"/>
      <c r="HTA270" s="30"/>
      <c r="HTB270" s="30"/>
      <c r="HTC270" s="30"/>
      <c r="HTD270" s="30"/>
      <c r="HTE270" s="30"/>
      <c r="HTF270" s="30"/>
      <c r="HTG270" s="30"/>
      <c r="HTH270" s="30"/>
      <c r="HTI270" s="30"/>
      <c r="HTJ270" s="30"/>
      <c r="HTK270" s="30"/>
      <c r="HTL270" s="30"/>
      <c r="HTM270" s="30"/>
      <c r="HTN270" s="30"/>
      <c r="HTO270" s="30"/>
      <c r="HTP270" s="30"/>
      <c r="HTQ270" s="30"/>
      <c r="HTR270" s="30"/>
      <c r="HTS270" s="30"/>
      <c r="HTT270" s="30"/>
      <c r="HTU270" s="30"/>
      <c r="HTV270" s="30"/>
      <c r="HTW270" s="30"/>
      <c r="HTX270" s="30"/>
      <c r="HTY270" s="30"/>
      <c r="HTZ270" s="30"/>
      <c r="HUA270" s="30"/>
      <c r="HUB270" s="30"/>
      <c r="HUC270" s="30"/>
      <c r="HUD270" s="30"/>
      <c r="HUE270" s="30"/>
      <c r="HUF270" s="30"/>
      <c r="HUG270" s="30"/>
      <c r="HUH270" s="30"/>
      <c r="HUI270" s="30"/>
      <c r="HUJ270" s="30"/>
      <c r="HUK270" s="30"/>
      <c r="HUL270" s="30"/>
      <c r="HUM270" s="30"/>
      <c r="HUN270" s="30"/>
      <c r="HUO270" s="30"/>
      <c r="HUP270" s="30"/>
      <c r="HUQ270" s="30"/>
      <c r="HUR270" s="30"/>
      <c r="HUS270" s="30"/>
      <c r="HUT270" s="30"/>
      <c r="HUU270" s="30"/>
      <c r="HUV270" s="30"/>
      <c r="HUW270" s="30"/>
      <c r="HUX270" s="30"/>
      <c r="HUY270" s="30"/>
      <c r="HUZ270" s="30"/>
      <c r="HVA270" s="30"/>
      <c r="HVB270" s="30"/>
      <c r="HVC270" s="30"/>
      <c r="HVD270" s="30"/>
      <c r="HVE270" s="30"/>
      <c r="HVF270" s="30"/>
      <c r="HVG270" s="30"/>
      <c r="HVH270" s="30"/>
      <c r="HVI270" s="30"/>
      <c r="HVJ270" s="30"/>
      <c r="HVK270" s="30"/>
      <c r="HVL270" s="30"/>
      <c r="HVM270" s="30"/>
      <c r="HVN270" s="30"/>
      <c r="HVO270" s="30"/>
      <c r="HVP270" s="30"/>
      <c r="HVQ270" s="30"/>
      <c r="HVR270" s="30"/>
      <c r="HVS270" s="30"/>
      <c r="HVT270" s="30"/>
      <c r="HVU270" s="30"/>
      <c r="HVV270" s="30"/>
      <c r="HVW270" s="30"/>
      <c r="HVX270" s="30"/>
      <c r="HVY270" s="30"/>
      <c r="HVZ270" s="30"/>
      <c r="HWA270" s="30"/>
      <c r="HWB270" s="30"/>
      <c r="HWC270" s="30"/>
      <c r="HWD270" s="30"/>
      <c r="HWE270" s="30"/>
      <c r="HWF270" s="30"/>
      <c r="HWG270" s="30"/>
      <c r="HWH270" s="30"/>
      <c r="HWI270" s="30"/>
      <c r="HWJ270" s="30"/>
      <c r="HWK270" s="30"/>
      <c r="HWL270" s="30"/>
      <c r="HWM270" s="30"/>
      <c r="HWN270" s="30"/>
      <c r="HWO270" s="30"/>
      <c r="HWP270" s="30"/>
      <c r="HWQ270" s="30"/>
      <c r="HWR270" s="30"/>
      <c r="HWS270" s="30"/>
      <c r="HWT270" s="30"/>
      <c r="HWU270" s="30"/>
      <c r="HWV270" s="30"/>
      <c r="HWW270" s="30"/>
      <c r="HWX270" s="30"/>
      <c r="HWY270" s="30"/>
      <c r="HWZ270" s="30"/>
      <c r="HXA270" s="30"/>
      <c r="HXB270" s="30"/>
      <c r="HXC270" s="30"/>
      <c r="HXD270" s="30"/>
      <c r="HXE270" s="30"/>
      <c r="HXF270" s="30"/>
      <c r="HXG270" s="30"/>
      <c r="HXH270" s="30"/>
      <c r="HXI270" s="30"/>
      <c r="HXJ270" s="30"/>
      <c r="HXK270" s="30"/>
      <c r="HXL270" s="30"/>
      <c r="HXM270" s="30"/>
      <c r="HXN270" s="30"/>
      <c r="HXO270" s="30"/>
      <c r="HXP270" s="30"/>
      <c r="HXQ270" s="30"/>
      <c r="HXR270" s="30"/>
      <c r="HXS270" s="30"/>
      <c r="HXT270" s="30"/>
      <c r="HXU270" s="30"/>
      <c r="HXV270" s="30"/>
      <c r="HXW270" s="30"/>
      <c r="HXX270" s="30"/>
      <c r="HXY270" s="30"/>
      <c r="HXZ270" s="30"/>
      <c r="HYA270" s="30"/>
      <c r="HYB270" s="30"/>
      <c r="HYC270" s="30"/>
      <c r="HYD270" s="30"/>
      <c r="HYE270" s="30"/>
      <c r="HYF270" s="30"/>
      <c r="HYG270" s="30"/>
      <c r="HYH270" s="30"/>
      <c r="HYI270" s="30"/>
      <c r="HYJ270" s="30"/>
      <c r="HYK270" s="30"/>
      <c r="HYL270" s="30"/>
      <c r="HYM270" s="30"/>
      <c r="HYN270" s="30"/>
      <c r="HYO270" s="30"/>
      <c r="HYP270" s="30"/>
      <c r="HYQ270" s="30"/>
      <c r="HYR270" s="30"/>
      <c r="HYS270" s="30"/>
      <c r="HYT270" s="30"/>
      <c r="HYU270" s="30"/>
      <c r="HYV270" s="30"/>
      <c r="HYW270" s="30"/>
      <c r="HYX270" s="30"/>
      <c r="HYY270" s="30"/>
      <c r="HYZ270" s="30"/>
      <c r="HZA270" s="30"/>
      <c r="HZB270" s="30"/>
      <c r="HZC270" s="30"/>
      <c r="HZD270" s="30"/>
      <c r="HZE270" s="30"/>
      <c r="HZF270" s="30"/>
      <c r="HZG270" s="30"/>
      <c r="HZH270" s="30"/>
      <c r="HZI270" s="30"/>
      <c r="HZJ270" s="30"/>
      <c r="HZK270" s="30"/>
      <c r="HZL270" s="30"/>
      <c r="HZM270" s="30"/>
      <c r="HZN270" s="30"/>
      <c r="HZO270" s="30"/>
      <c r="HZP270" s="30"/>
      <c r="HZQ270" s="30"/>
      <c r="HZR270" s="30"/>
      <c r="HZS270" s="30"/>
      <c r="HZT270" s="30"/>
      <c r="HZU270" s="30"/>
      <c r="HZV270" s="30"/>
      <c r="HZW270" s="30"/>
      <c r="HZX270" s="30"/>
      <c r="HZY270" s="30"/>
      <c r="HZZ270" s="30"/>
      <c r="IAA270" s="30"/>
      <c r="IAB270" s="30"/>
      <c r="IAC270" s="30"/>
      <c r="IAD270" s="30"/>
      <c r="IAE270" s="30"/>
      <c r="IAF270" s="30"/>
      <c r="IAG270" s="30"/>
      <c r="IAH270" s="30"/>
      <c r="IAI270" s="30"/>
      <c r="IAJ270" s="30"/>
      <c r="IAK270" s="30"/>
      <c r="IAL270" s="30"/>
      <c r="IAM270" s="30"/>
      <c r="IAN270" s="30"/>
      <c r="IAO270" s="30"/>
      <c r="IAP270" s="30"/>
      <c r="IAQ270" s="30"/>
      <c r="IAR270" s="30"/>
      <c r="IAS270" s="30"/>
      <c r="IAT270" s="30"/>
      <c r="IAU270" s="30"/>
      <c r="IAV270" s="30"/>
      <c r="IAW270" s="30"/>
      <c r="IAX270" s="30"/>
      <c r="IAY270" s="30"/>
      <c r="IAZ270" s="30"/>
      <c r="IBA270" s="30"/>
      <c r="IBB270" s="30"/>
      <c r="IBC270" s="30"/>
      <c r="IBD270" s="30"/>
      <c r="IBE270" s="30"/>
      <c r="IBF270" s="30"/>
      <c r="IBG270" s="30"/>
      <c r="IBH270" s="30"/>
      <c r="IBI270" s="30"/>
      <c r="IBJ270" s="30"/>
      <c r="IBK270" s="30"/>
      <c r="IBL270" s="30"/>
      <c r="IBM270" s="30"/>
      <c r="IBN270" s="30"/>
      <c r="IBO270" s="30"/>
      <c r="IBP270" s="30"/>
      <c r="IBQ270" s="30"/>
      <c r="IBR270" s="30"/>
      <c r="IBS270" s="30"/>
      <c r="IBT270" s="30"/>
      <c r="IBU270" s="30"/>
      <c r="IBV270" s="30"/>
      <c r="IBW270" s="30"/>
      <c r="IBX270" s="30"/>
      <c r="IBY270" s="30"/>
      <c r="IBZ270" s="30"/>
      <c r="ICA270" s="30"/>
      <c r="ICB270" s="30"/>
      <c r="ICC270" s="30"/>
      <c r="ICD270" s="30"/>
      <c r="ICE270" s="30"/>
      <c r="ICF270" s="30"/>
      <c r="ICG270" s="30"/>
      <c r="ICH270" s="30"/>
      <c r="ICI270" s="30"/>
      <c r="ICJ270" s="30"/>
      <c r="ICK270" s="30"/>
      <c r="ICL270" s="30"/>
      <c r="ICM270" s="30"/>
      <c r="ICN270" s="30"/>
      <c r="ICO270" s="30"/>
      <c r="ICP270" s="30"/>
      <c r="ICQ270" s="30"/>
      <c r="ICR270" s="30"/>
      <c r="ICS270" s="30"/>
      <c r="ICT270" s="30"/>
      <c r="ICU270" s="30"/>
      <c r="ICV270" s="30"/>
      <c r="ICW270" s="30"/>
      <c r="ICX270" s="30"/>
      <c r="ICY270" s="30"/>
      <c r="ICZ270" s="30"/>
      <c r="IDA270" s="30"/>
      <c r="IDB270" s="30"/>
      <c r="IDC270" s="30"/>
      <c r="IDD270" s="30"/>
      <c r="IDE270" s="30"/>
      <c r="IDF270" s="30"/>
      <c r="IDG270" s="30"/>
      <c r="IDH270" s="30"/>
      <c r="IDI270" s="30"/>
      <c r="IDJ270" s="30"/>
      <c r="IDK270" s="30"/>
      <c r="IDL270" s="30"/>
      <c r="IDM270" s="30"/>
      <c r="IDN270" s="30"/>
      <c r="IDO270" s="30"/>
      <c r="IDP270" s="30"/>
      <c r="IDQ270" s="30"/>
      <c r="IDR270" s="30"/>
      <c r="IDS270" s="30"/>
      <c r="IDT270" s="30"/>
      <c r="IDU270" s="30"/>
      <c r="IDV270" s="30"/>
      <c r="IDW270" s="30"/>
      <c r="IDX270" s="30"/>
      <c r="IDY270" s="30"/>
      <c r="IDZ270" s="30"/>
      <c r="IEA270" s="30"/>
      <c r="IEB270" s="30"/>
      <c r="IEC270" s="30"/>
      <c r="IED270" s="30"/>
      <c r="IEE270" s="30"/>
      <c r="IEF270" s="30"/>
      <c r="IEG270" s="30"/>
      <c r="IEH270" s="30"/>
      <c r="IEI270" s="30"/>
      <c r="IEJ270" s="30"/>
      <c r="IEK270" s="30"/>
      <c r="IEL270" s="30"/>
      <c r="IEM270" s="30"/>
      <c r="IEN270" s="30"/>
      <c r="IEO270" s="30"/>
      <c r="IEP270" s="30"/>
      <c r="IEQ270" s="30"/>
      <c r="IER270" s="30"/>
      <c r="IES270" s="30"/>
      <c r="IET270" s="30"/>
      <c r="IEU270" s="30"/>
      <c r="IEV270" s="30"/>
      <c r="IEW270" s="30"/>
      <c r="IEX270" s="30"/>
      <c r="IEY270" s="30"/>
      <c r="IEZ270" s="30"/>
      <c r="IFA270" s="30"/>
      <c r="IFB270" s="30"/>
      <c r="IFC270" s="30"/>
      <c r="IFD270" s="30"/>
      <c r="IFE270" s="30"/>
      <c r="IFF270" s="30"/>
      <c r="IFG270" s="30"/>
      <c r="IFH270" s="30"/>
      <c r="IFI270" s="30"/>
      <c r="IFJ270" s="30"/>
      <c r="IFK270" s="30"/>
      <c r="IFL270" s="30"/>
      <c r="IFM270" s="30"/>
      <c r="IFN270" s="30"/>
      <c r="IFO270" s="30"/>
      <c r="IFP270" s="30"/>
      <c r="IFQ270" s="30"/>
      <c r="IFR270" s="30"/>
      <c r="IFS270" s="30"/>
      <c r="IFT270" s="30"/>
      <c r="IFU270" s="30"/>
      <c r="IFV270" s="30"/>
      <c r="IFW270" s="30"/>
      <c r="IFX270" s="30"/>
      <c r="IFY270" s="30"/>
      <c r="IFZ270" s="30"/>
      <c r="IGA270" s="30"/>
      <c r="IGB270" s="30"/>
      <c r="IGC270" s="30"/>
      <c r="IGD270" s="30"/>
      <c r="IGE270" s="30"/>
      <c r="IGF270" s="30"/>
      <c r="IGG270" s="30"/>
      <c r="IGH270" s="30"/>
      <c r="IGI270" s="30"/>
      <c r="IGJ270" s="30"/>
      <c r="IGK270" s="30"/>
      <c r="IGL270" s="30"/>
      <c r="IGM270" s="30"/>
      <c r="IGN270" s="30"/>
      <c r="IGO270" s="30"/>
      <c r="IGP270" s="30"/>
      <c r="IGQ270" s="30"/>
      <c r="IGR270" s="30"/>
      <c r="IGS270" s="30"/>
      <c r="IGT270" s="30"/>
      <c r="IGU270" s="30"/>
      <c r="IGV270" s="30"/>
      <c r="IGW270" s="30"/>
      <c r="IGX270" s="30"/>
      <c r="IGY270" s="30"/>
      <c r="IGZ270" s="30"/>
      <c r="IHA270" s="30"/>
      <c r="IHB270" s="30"/>
      <c r="IHC270" s="30"/>
      <c r="IHD270" s="30"/>
      <c r="IHE270" s="30"/>
      <c r="IHF270" s="30"/>
      <c r="IHG270" s="30"/>
      <c r="IHH270" s="30"/>
      <c r="IHI270" s="30"/>
      <c r="IHJ270" s="30"/>
      <c r="IHK270" s="30"/>
      <c r="IHL270" s="30"/>
      <c r="IHM270" s="30"/>
      <c r="IHN270" s="30"/>
      <c r="IHO270" s="30"/>
      <c r="IHP270" s="30"/>
      <c r="IHQ270" s="30"/>
      <c r="IHR270" s="30"/>
      <c r="IHS270" s="30"/>
      <c r="IHT270" s="30"/>
      <c r="IHU270" s="30"/>
      <c r="IHV270" s="30"/>
      <c r="IHW270" s="30"/>
      <c r="IHX270" s="30"/>
      <c r="IHY270" s="30"/>
      <c r="IHZ270" s="30"/>
      <c r="IIA270" s="30"/>
      <c r="IIB270" s="30"/>
      <c r="IIC270" s="30"/>
      <c r="IID270" s="30"/>
      <c r="IIE270" s="30"/>
      <c r="IIF270" s="30"/>
      <c r="IIG270" s="30"/>
      <c r="IIH270" s="30"/>
      <c r="III270" s="30"/>
      <c r="IIJ270" s="30"/>
      <c r="IIK270" s="30"/>
      <c r="IIL270" s="30"/>
      <c r="IIM270" s="30"/>
      <c r="IIN270" s="30"/>
      <c r="IIO270" s="30"/>
      <c r="IIP270" s="30"/>
      <c r="IIQ270" s="30"/>
      <c r="IIR270" s="30"/>
      <c r="IIS270" s="30"/>
      <c r="IIT270" s="30"/>
      <c r="IIU270" s="30"/>
      <c r="IIV270" s="30"/>
      <c r="IIW270" s="30"/>
      <c r="IIX270" s="30"/>
      <c r="IIY270" s="30"/>
      <c r="IIZ270" s="30"/>
      <c r="IJA270" s="30"/>
      <c r="IJB270" s="30"/>
      <c r="IJC270" s="30"/>
      <c r="IJD270" s="30"/>
      <c r="IJE270" s="30"/>
      <c r="IJF270" s="30"/>
      <c r="IJG270" s="30"/>
      <c r="IJH270" s="30"/>
      <c r="IJI270" s="30"/>
      <c r="IJJ270" s="30"/>
      <c r="IJK270" s="30"/>
      <c r="IJL270" s="30"/>
      <c r="IJM270" s="30"/>
      <c r="IJN270" s="30"/>
      <c r="IJO270" s="30"/>
      <c r="IJP270" s="30"/>
      <c r="IJQ270" s="30"/>
      <c r="IJR270" s="30"/>
      <c r="IJS270" s="30"/>
      <c r="IJT270" s="30"/>
      <c r="IJU270" s="30"/>
      <c r="IJV270" s="30"/>
      <c r="IJW270" s="30"/>
      <c r="IJX270" s="30"/>
      <c r="IJY270" s="30"/>
      <c r="IJZ270" s="30"/>
      <c r="IKA270" s="30"/>
      <c r="IKB270" s="30"/>
      <c r="IKC270" s="30"/>
      <c r="IKD270" s="30"/>
      <c r="IKE270" s="30"/>
      <c r="IKF270" s="30"/>
      <c r="IKG270" s="30"/>
      <c r="IKH270" s="30"/>
      <c r="IKI270" s="30"/>
      <c r="IKJ270" s="30"/>
      <c r="IKK270" s="30"/>
      <c r="IKL270" s="30"/>
      <c r="IKM270" s="30"/>
      <c r="IKN270" s="30"/>
      <c r="IKO270" s="30"/>
      <c r="IKP270" s="30"/>
      <c r="IKQ270" s="30"/>
      <c r="IKR270" s="30"/>
      <c r="IKS270" s="30"/>
      <c r="IKT270" s="30"/>
      <c r="IKU270" s="30"/>
      <c r="IKV270" s="30"/>
      <c r="IKW270" s="30"/>
      <c r="IKX270" s="30"/>
      <c r="IKY270" s="30"/>
      <c r="IKZ270" s="30"/>
      <c r="ILA270" s="30"/>
      <c r="ILB270" s="30"/>
      <c r="ILC270" s="30"/>
      <c r="ILD270" s="30"/>
      <c r="ILE270" s="30"/>
      <c r="ILF270" s="30"/>
      <c r="ILG270" s="30"/>
      <c r="ILH270" s="30"/>
      <c r="ILI270" s="30"/>
      <c r="ILJ270" s="30"/>
      <c r="ILK270" s="30"/>
      <c r="ILL270" s="30"/>
      <c r="ILM270" s="30"/>
      <c r="ILN270" s="30"/>
      <c r="ILO270" s="30"/>
      <c r="ILP270" s="30"/>
      <c r="ILQ270" s="30"/>
      <c r="ILR270" s="30"/>
      <c r="ILS270" s="30"/>
      <c r="ILT270" s="30"/>
      <c r="ILU270" s="30"/>
      <c r="ILV270" s="30"/>
      <c r="ILW270" s="30"/>
      <c r="ILX270" s="30"/>
      <c r="ILY270" s="30"/>
      <c r="ILZ270" s="30"/>
      <c r="IMA270" s="30"/>
      <c r="IMB270" s="30"/>
      <c r="IMC270" s="30"/>
      <c r="IMD270" s="30"/>
      <c r="IME270" s="30"/>
      <c r="IMF270" s="30"/>
      <c r="IMG270" s="30"/>
      <c r="IMH270" s="30"/>
      <c r="IMI270" s="30"/>
      <c r="IMJ270" s="30"/>
      <c r="IMK270" s="30"/>
      <c r="IML270" s="30"/>
      <c r="IMM270" s="30"/>
      <c r="IMN270" s="30"/>
      <c r="IMO270" s="30"/>
      <c r="IMP270" s="30"/>
      <c r="IMQ270" s="30"/>
      <c r="IMR270" s="30"/>
      <c r="IMS270" s="30"/>
      <c r="IMT270" s="30"/>
      <c r="IMU270" s="30"/>
      <c r="IMV270" s="30"/>
      <c r="IMW270" s="30"/>
      <c r="IMX270" s="30"/>
      <c r="IMY270" s="30"/>
      <c r="IMZ270" s="30"/>
      <c r="INA270" s="30"/>
      <c r="INB270" s="30"/>
      <c r="INC270" s="30"/>
      <c r="IND270" s="30"/>
      <c r="INE270" s="30"/>
      <c r="INF270" s="30"/>
      <c r="ING270" s="30"/>
      <c r="INH270" s="30"/>
      <c r="INI270" s="30"/>
      <c r="INJ270" s="30"/>
      <c r="INK270" s="30"/>
      <c r="INL270" s="30"/>
      <c r="INM270" s="30"/>
      <c r="INN270" s="30"/>
      <c r="INO270" s="30"/>
      <c r="INP270" s="30"/>
      <c r="INQ270" s="30"/>
      <c r="INR270" s="30"/>
      <c r="INS270" s="30"/>
      <c r="INT270" s="30"/>
      <c r="INU270" s="30"/>
      <c r="INV270" s="30"/>
      <c r="INW270" s="30"/>
      <c r="INX270" s="30"/>
      <c r="INY270" s="30"/>
      <c r="INZ270" s="30"/>
      <c r="IOA270" s="30"/>
      <c r="IOB270" s="30"/>
      <c r="IOC270" s="30"/>
      <c r="IOD270" s="30"/>
      <c r="IOE270" s="30"/>
      <c r="IOF270" s="30"/>
      <c r="IOG270" s="30"/>
      <c r="IOH270" s="30"/>
      <c r="IOI270" s="30"/>
      <c r="IOJ270" s="30"/>
      <c r="IOK270" s="30"/>
      <c r="IOL270" s="30"/>
      <c r="IOM270" s="30"/>
      <c r="ION270" s="30"/>
      <c r="IOO270" s="30"/>
      <c r="IOP270" s="30"/>
      <c r="IOQ270" s="30"/>
      <c r="IOR270" s="30"/>
      <c r="IOS270" s="30"/>
      <c r="IOT270" s="30"/>
      <c r="IOU270" s="30"/>
      <c r="IOV270" s="30"/>
      <c r="IOW270" s="30"/>
      <c r="IOX270" s="30"/>
      <c r="IOY270" s="30"/>
      <c r="IOZ270" s="30"/>
      <c r="IPA270" s="30"/>
      <c r="IPB270" s="30"/>
      <c r="IPC270" s="30"/>
      <c r="IPD270" s="30"/>
      <c r="IPE270" s="30"/>
      <c r="IPF270" s="30"/>
      <c r="IPG270" s="30"/>
      <c r="IPH270" s="30"/>
      <c r="IPI270" s="30"/>
      <c r="IPJ270" s="30"/>
      <c r="IPK270" s="30"/>
      <c r="IPL270" s="30"/>
      <c r="IPM270" s="30"/>
      <c r="IPN270" s="30"/>
      <c r="IPO270" s="30"/>
      <c r="IPP270" s="30"/>
      <c r="IPQ270" s="30"/>
      <c r="IPR270" s="30"/>
      <c r="IPS270" s="30"/>
      <c r="IPT270" s="30"/>
      <c r="IPU270" s="30"/>
      <c r="IPV270" s="30"/>
      <c r="IPW270" s="30"/>
      <c r="IPX270" s="30"/>
      <c r="IPY270" s="30"/>
      <c r="IPZ270" s="30"/>
      <c r="IQA270" s="30"/>
      <c r="IQB270" s="30"/>
      <c r="IQC270" s="30"/>
      <c r="IQD270" s="30"/>
      <c r="IQE270" s="30"/>
      <c r="IQF270" s="30"/>
      <c r="IQG270" s="30"/>
      <c r="IQH270" s="30"/>
      <c r="IQI270" s="30"/>
      <c r="IQJ270" s="30"/>
      <c r="IQK270" s="30"/>
      <c r="IQL270" s="30"/>
      <c r="IQM270" s="30"/>
      <c r="IQN270" s="30"/>
      <c r="IQO270" s="30"/>
      <c r="IQP270" s="30"/>
      <c r="IQQ270" s="30"/>
      <c r="IQR270" s="30"/>
      <c r="IQS270" s="30"/>
      <c r="IQT270" s="30"/>
      <c r="IQU270" s="30"/>
      <c r="IQV270" s="30"/>
      <c r="IQW270" s="30"/>
      <c r="IQX270" s="30"/>
      <c r="IQY270" s="30"/>
      <c r="IQZ270" s="30"/>
      <c r="IRA270" s="30"/>
      <c r="IRB270" s="30"/>
      <c r="IRC270" s="30"/>
      <c r="IRD270" s="30"/>
      <c r="IRE270" s="30"/>
      <c r="IRF270" s="30"/>
      <c r="IRG270" s="30"/>
      <c r="IRH270" s="30"/>
      <c r="IRI270" s="30"/>
      <c r="IRJ270" s="30"/>
      <c r="IRK270" s="30"/>
      <c r="IRL270" s="30"/>
      <c r="IRM270" s="30"/>
      <c r="IRN270" s="30"/>
      <c r="IRO270" s="30"/>
      <c r="IRP270" s="30"/>
      <c r="IRQ270" s="30"/>
      <c r="IRR270" s="30"/>
      <c r="IRS270" s="30"/>
      <c r="IRT270" s="30"/>
      <c r="IRU270" s="30"/>
      <c r="IRV270" s="30"/>
      <c r="IRW270" s="30"/>
      <c r="IRX270" s="30"/>
      <c r="IRY270" s="30"/>
      <c r="IRZ270" s="30"/>
      <c r="ISA270" s="30"/>
      <c r="ISB270" s="30"/>
      <c r="ISC270" s="30"/>
      <c r="ISD270" s="30"/>
      <c r="ISE270" s="30"/>
      <c r="ISF270" s="30"/>
      <c r="ISG270" s="30"/>
      <c r="ISH270" s="30"/>
      <c r="ISI270" s="30"/>
      <c r="ISJ270" s="30"/>
      <c r="ISK270" s="30"/>
      <c r="ISL270" s="30"/>
      <c r="ISM270" s="30"/>
      <c r="ISN270" s="30"/>
      <c r="ISO270" s="30"/>
      <c r="ISP270" s="30"/>
      <c r="ISQ270" s="30"/>
      <c r="ISR270" s="30"/>
      <c r="ISS270" s="30"/>
      <c r="IST270" s="30"/>
      <c r="ISU270" s="30"/>
      <c r="ISV270" s="30"/>
      <c r="ISW270" s="30"/>
      <c r="ISX270" s="30"/>
      <c r="ISY270" s="30"/>
      <c r="ISZ270" s="30"/>
      <c r="ITA270" s="30"/>
      <c r="ITB270" s="30"/>
      <c r="ITC270" s="30"/>
      <c r="ITD270" s="30"/>
      <c r="ITE270" s="30"/>
      <c r="ITF270" s="30"/>
      <c r="ITG270" s="30"/>
      <c r="ITH270" s="30"/>
      <c r="ITI270" s="30"/>
      <c r="ITJ270" s="30"/>
      <c r="ITK270" s="30"/>
      <c r="ITL270" s="30"/>
      <c r="ITM270" s="30"/>
      <c r="ITN270" s="30"/>
      <c r="ITO270" s="30"/>
      <c r="ITP270" s="30"/>
      <c r="ITQ270" s="30"/>
      <c r="ITR270" s="30"/>
      <c r="ITS270" s="30"/>
      <c r="ITT270" s="30"/>
      <c r="ITU270" s="30"/>
      <c r="ITV270" s="30"/>
      <c r="ITW270" s="30"/>
      <c r="ITX270" s="30"/>
      <c r="ITY270" s="30"/>
      <c r="ITZ270" s="30"/>
      <c r="IUA270" s="30"/>
      <c r="IUB270" s="30"/>
      <c r="IUC270" s="30"/>
      <c r="IUD270" s="30"/>
      <c r="IUE270" s="30"/>
      <c r="IUF270" s="30"/>
      <c r="IUG270" s="30"/>
      <c r="IUH270" s="30"/>
      <c r="IUI270" s="30"/>
      <c r="IUJ270" s="30"/>
      <c r="IUK270" s="30"/>
      <c r="IUL270" s="30"/>
      <c r="IUM270" s="30"/>
      <c r="IUN270" s="30"/>
      <c r="IUO270" s="30"/>
      <c r="IUP270" s="30"/>
      <c r="IUQ270" s="30"/>
      <c r="IUR270" s="30"/>
      <c r="IUS270" s="30"/>
      <c r="IUT270" s="30"/>
      <c r="IUU270" s="30"/>
      <c r="IUV270" s="30"/>
      <c r="IUW270" s="30"/>
      <c r="IUX270" s="30"/>
      <c r="IUY270" s="30"/>
      <c r="IUZ270" s="30"/>
      <c r="IVA270" s="30"/>
      <c r="IVB270" s="30"/>
      <c r="IVC270" s="30"/>
      <c r="IVD270" s="30"/>
      <c r="IVE270" s="30"/>
      <c r="IVF270" s="30"/>
      <c r="IVG270" s="30"/>
      <c r="IVH270" s="30"/>
      <c r="IVI270" s="30"/>
      <c r="IVJ270" s="30"/>
      <c r="IVK270" s="30"/>
      <c r="IVL270" s="30"/>
      <c r="IVM270" s="30"/>
      <c r="IVN270" s="30"/>
      <c r="IVO270" s="30"/>
      <c r="IVP270" s="30"/>
      <c r="IVQ270" s="30"/>
      <c r="IVR270" s="30"/>
      <c r="IVS270" s="30"/>
      <c r="IVT270" s="30"/>
      <c r="IVU270" s="30"/>
      <c r="IVV270" s="30"/>
      <c r="IVW270" s="30"/>
      <c r="IVX270" s="30"/>
      <c r="IVY270" s="30"/>
      <c r="IVZ270" s="30"/>
      <c r="IWA270" s="30"/>
      <c r="IWB270" s="30"/>
      <c r="IWC270" s="30"/>
      <c r="IWD270" s="30"/>
      <c r="IWE270" s="30"/>
      <c r="IWF270" s="30"/>
      <c r="IWG270" s="30"/>
      <c r="IWH270" s="30"/>
      <c r="IWI270" s="30"/>
      <c r="IWJ270" s="30"/>
      <c r="IWK270" s="30"/>
      <c r="IWL270" s="30"/>
      <c r="IWM270" s="30"/>
      <c r="IWN270" s="30"/>
      <c r="IWO270" s="30"/>
      <c r="IWP270" s="30"/>
      <c r="IWQ270" s="30"/>
      <c r="IWR270" s="30"/>
      <c r="IWS270" s="30"/>
      <c r="IWT270" s="30"/>
      <c r="IWU270" s="30"/>
      <c r="IWV270" s="30"/>
      <c r="IWW270" s="30"/>
      <c r="IWX270" s="30"/>
      <c r="IWY270" s="30"/>
      <c r="IWZ270" s="30"/>
      <c r="IXA270" s="30"/>
      <c r="IXB270" s="30"/>
      <c r="IXC270" s="30"/>
      <c r="IXD270" s="30"/>
      <c r="IXE270" s="30"/>
      <c r="IXF270" s="30"/>
      <c r="IXG270" s="30"/>
      <c r="IXH270" s="30"/>
      <c r="IXI270" s="30"/>
      <c r="IXJ270" s="30"/>
      <c r="IXK270" s="30"/>
      <c r="IXL270" s="30"/>
      <c r="IXM270" s="30"/>
      <c r="IXN270" s="30"/>
      <c r="IXO270" s="30"/>
      <c r="IXP270" s="30"/>
      <c r="IXQ270" s="30"/>
      <c r="IXR270" s="30"/>
      <c r="IXS270" s="30"/>
      <c r="IXT270" s="30"/>
      <c r="IXU270" s="30"/>
      <c r="IXV270" s="30"/>
      <c r="IXW270" s="30"/>
      <c r="IXX270" s="30"/>
      <c r="IXY270" s="30"/>
      <c r="IXZ270" s="30"/>
      <c r="IYA270" s="30"/>
      <c r="IYB270" s="30"/>
      <c r="IYC270" s="30"/>
      <c r="IYD270" s="30"/>
      <c r="IYE270" s="30"/>
      <c r="IYF270" s="30"/>
      <c r="IYG270" s="30"/>
      <c r="IYH270" s="30"/>
      <c r="IYI270" s="30"/>
      <c r="IYJ270" s="30"/>
      <c r="IYK270" s="30"/>
      <c r="IYL270" s="30"/>
      <c r="IYM270" s="30"/>
      <c r="IYN270" s="30"/>
      <c r="IYO270" s="30"/>
      <c r="IYP270" s="30"/>
      <c r="IYQ270" s="30"/>
      <c r="IYR270" s="30"/>
      <c r="IYS270" s="30"/>
      <c r="IYT270" s="30"/>
      <c r="IYU270" s="30"/>
      <c r="IYV270" s="30"/>
      <c r="IYW270" s="30"/>
      <c r="IYX270" s="30"/>
      <c r="IYY270" s="30"/>
      <c r="IYZ270" s="30"/>
      <c r="IZA270" s="30"/>
      <c r="IZB270" s="30"/>
      <c r="IZC270" s="30"/>
      <c r="IZD270" s="30"/>
      <c r="IZE270" s="30"/>
      <c r="IZF270" s="30"/>
      <c r="IZG270" s="30"/>
      <c r="IZH270" s="30"/>
      <c r="IZI270" s="30"/>
      <c r="IZJ270" s="30"/>
      <c r="IZK270" s="30"/>
      <c r="IZL270" s="30"/>
      <c r="IZM270" s="30"/>
      <c r="IZN270" s="30"/>
      <c r="IZO270" s="30"/>
      <c r="IZP270" s="30"/>
      <c r="IZQ270" s="30"/>
      <c r="IZR270" s="30"/>
      <c r="IZS270" s="30"/>
      <c r="IZT270" s="30"/>
      <c r="IZU270" s="30"/>
      <c r="IZV270" s="30"/>
      <c r="IZW270" s="30"/>
      <c r="IZX270" s="30"/>
      <c r="IZY270" s="30"/>
      <c r="IZZ270" s="30"/>
      <c r="JAA270" s="30"/>
      <c r="JAB270" s="30"/>
      <c r="JAC270" s="30"/>
      <c r="JAD270" s="30"/>
      <c r="JAE270" s="30"/>
      <c r="JAF270" s="30"/>
      <c r="JAG270" s="30"/>
      <c r="JAH270" s="30"/>
      <c r="JAI270" s="30"/>
      <c r="JAJ270" s="30"/>
      <c r="JAK270" s="30"/>
      <c r="JAL270" s="30"/>
      <c r="JAM270" s="30"/>
      <c r="JAN270" s="30"/>
      <c r="JAO270" s="30"/>
      <c r="JAP270" s="30"/>
      <c r="JAQ270" s="30"/>
      <c r="JAR270" s="30"/>
      <c r="JAS270" s="30"/>
      <c r="JAT270" s="30"/>
      <c r="JAU270" s="30"/>
      <c r="JAV270" s="30"/>
      <c r="JAW270" s="30"/>
      <c r="JAX270" s="30"/>
      <c r="JAY270" s="30"/>
      <c r="JAZ270" s="30"/>
      <c r="JBA270" s="30"/>
      <c r="JBB270" s="30"/>
      <c r="JBC270" s="30"/>
      <c r="JBD270" s="30"/>
      <c r="JBE270" s="30"/>
      <c r="JBF270" s="30"/>
      <c r="JBG270" s="30"/>
      <c r="JBH270" s="30"/>
      <c r="JBI270" s="30"/>
      <c r="JBJ270" s="30"/>
      <c r="JBK270" s="30"/>
      <c r="JBL270" s="30"/>
      <c r="JBM270" s="30"/>
      <c r="JBN270" s="30"/>
      <c r="JBO270" s="30"/>
      <c r="JBP270" s="30"/>
      <c r="JBQ270" s="30"/>
      <c r="JBR270" s="30"/>
      <c r="JBS270" s="30"/>
      <c r="JBT270" s="30"/>
      <c r="JBU270" s="30"/>
      <c r="JBV270" s="30"/>
      <c r="JBW270" s="30"/>
      <c r="JBX270" s="30"/>
      <c r="JBY270" s="30"/>
      <c r="JBZ270" s="30"/>
      <c r="JCA270" s="30"/>
      <c r="JCB270" s="30"/>
      <c r="JCC270" s="30"/>
      <c r="JCD270" s="30"/>
      <c r="JCE270" s="30"/>
      <c r="JCF270" s="30"/>
      <c r="JCG270" s="30"/>
      <c r="JCH270" s="30"/>
      <c r="JCI270" s="30"/>
      <c r="JCJ270" s="30"/>
      <c r="JCK270" s="30"/>
      <c r="JCL270" s="30"/>
      <c r="JCM270" s="30"/>
      <c r="JCN270" s="30"/>
      <c r="JCO270" s="30"/>
      <c r="JCP270" s="30"/>
      <c r="JCQ270" s="30"/>
      <c r="JCR270" s="30"/>
      <c r="JCS270" s="30"/>
      <c r="JCT270" s="30"/>
      <c r="JCU270" s="30"/>
      <c r="JCV270" s="30"/>
      <c r="JCW270" s="30"/>
      <c r="JCX270" s="30"/>
      <c r="JCY270" s="30"/>
      <c r="JCZ270" s="30"/>
      <c r="JDA270" s="30"/>
      <c r="JDB270" s="30"/>
      <c r="JDC270" s="30"/>
      <c r="JDD270" s="30"/>
      <c r="JDE270" s="30"/>
      <c r="JDF270" s="30"/>
      <c r="JDG270" s="30"/>
      <c r="JDH270" s="30"/>
      <c r="JDI270" s="30"/>
      <c r="JDJ270" s="30"/>
      <c r="JDK270" s="30"/>
      <c r="JDL270" s="30"/>
      <c r="JDM270" s="30"/>
      <c r="JDN270" s="30"/>
      <c r="JDO270" s="30"/>
      <c r="JDP270" s="30"/>
      <c r="JDQ270" s="30"/>
      <c r="JDR270" s="30"/>
      <c r="JDS270" s="30"/>
      <c r="JDT270" s="30"/>
      <c r="JDU270" s="30"/>
      <c r="JDV270" s="30"/>
      <c r="JDW270" s="30"/>
      <c r="JDX270" s="30"/>
      <c r="JDY270" s="30"/>
      <c r="JDZ270" s="30"/>
      <c r="JEA270" s="30"/>
      <c r="JEB270" s="30"/>
      <c r="JEC270" s="30"/>
      <c r="JED270" s="30"/>
      <c r="JEE270" s="30"/>
      <c r="JEF270" s="30"/>
      <c r="JEG270" s="30"/>
      <c r="JEH270" s="30"/>
      <c r="JEI270" s="30"/>
      <c r="JEJ270" s="30"/>
      <c r="JEK270" s="30"/>
      <c r="JEL270" s="30"/>
      <c r="JEM270" s="30"/>
      <c r="JEN270" s="30"/>
      <c r="JEO270" s="30"/>
      <c r="JEP270" s="30"/>
      <c r="JEQ270" s="30"/>
      <c r="JER270" s="30"/>
      <c r="JES270" s="30"/>
      <c r="JET270" s="30"/>
      <c r="JEU270" s="30"/>
      <c r="JEV270" s="30"/>
      <c r="JEW270" s="30"/>
      <c r="JEX270" s="30"/>
      <c r="JEY270" s="30"/>
      <c r="JEZ270" s="30"/>
      <c r="JFA270" s="30"/>
      <c r="JFB270" s="30"/>
      <c r="JFC270" s="30"/>
      <c r="JFD270" s="30"/>
      <c r="JFE270" s="30"/>
      <c r="JFF270" s="30"/>
      <c r="JFG270" s="30"/>
      <c r="JFH270" s="30"/>
      <c r="JFI270" s="30"/>
      <c r="JFJ270" s="30"/>
      <c r="JFK270" s="30"/>
      <c r="JFL270" s="30"/>
      <c r="JFM270" s="30"/>
      <c r="JFN270" s="30"/>
      <c r="JFO270" s="30"/>
      <c r="JFP270" s="30"/>
      <c r="JFQ270" s="30"/>
      <c r="JFR270" s="30"/>
      <c r="JFS270" s="30"/>
      <c r="JFT270" s="30"/>
      <c r="JFU270" s="30"/>
      <c r="JFV270" s="30"/>
      <c r="JFW270" s="30"/>
      <c r="JFX270" s="30"/>
      <c r="JFY270" s="30"/>
      <c r="JFZ270" s="30"/>
      <c r="JGA270" s="30"/>
      <c r="JGB270" s="30"/>
      <c r="JGC270" s="30"/>
      <c r="JGD270" s="30"/>
      <c r="JGE270" s="30"/>
      <c r="JGF270" s="30"/>
      <c r="JGG270" s="30"/>
      <c r="JGH270" s="30"/>
      <c r="JGI270" s="30"/>
      <c r="JGJ270" s="30"/>
      <c r="JGK270" s="30"/>
      <c r="JGL270" s="30"/>
      <c r="JGM270" s="30"/>
      <c r="JGN270" s="30"/>
      <c r="JGO270" s="30"/>
      <c r="JGP270" s="30"/>
      <c r="JGQ270" s="30"/>
      <c r="JGR270" s="30"/>
      <c r="JGS270" s="30"/>
      <c r="JGT270" s="30"/>
      <c r="JGU270" s="30"/>
      <c r="JGV270" s="30"/>
      <c r="JGW270" s="30"/>
      <c r="JGX270" s="30"/>
      <c r="JGY270" s="30"/>
      <c r="JGZ270" s="30"/>
      <c r="JHA270" s="30"/>
      <c r="JHB270" s="30"/>
      <c r="JHC270" s="30"/>
      <c r="JHD270" s="30"/>
      <c r="JHE270" s="30"/>
      <c r="JHF270" s="30"/>
      <c r="JHG270" s="30"/>
      <c r="JHH270" s="30"/>
      <c r="JHI270" s="30"/>
      <c r="JHJ270" s="30"/>
      <c r="JHK270" s="30"/>
      <c r="JHL270" s="30"/>
      <c r="JHM270" s="30"/>
      <c r="JHN270" s="30"/>
      <c r="JHO270" s="30"/>
      <c r="JHP270" s="30"/>
      <c r="JHQ270" s="30"/>
      <c r="JHR270" s="30"/>
      <c r="JHS270" s="30"/>
      <c r="JHT270" s="30"/>
      <c r="JHU270" s="30"/>
      <c r="JHV270" s="30"/>
      <c r="JHW270" s="30"/>
      <c r="JHX270" s="30"/>
      <c r="JHY270" s="30"/>
      <c r="JHZ270" s="30"/>
      <c r="JIA270" s="30"/>
      <c r="JIB270" s="30"/>
      <c r="JIC270" s="30"/>
      <c r="JID270" s="30"/>
      <c r="JIE270" s="30"/>
      <c r="JIF270" s="30"/>
      <c r="JIG270" s="30"/>
      <c r="JIH270" s="30"/>
      <c r="JII270" s="30"/>
      <c r="JIJ270" s="30"/>
      <c r="JIK270" s="30"/>
      <c r="JIL270" s="30"/>
      <c r="JIM270" s="30"/>
      <c r="JIN270" s="30"/>
      <c r="JIO270" s="30"/>
      <c r="JIP270" s="30"/>
      <c r="JIQ270" s="30"/>
      <c r="JIR270" s="30"/>
      <c r="JIS270" s="30"/>
      <c r="JIT270" s="30"/>
      <c r="JIU270" s="30"/>
      <c r="JIV270" s="30"/>
      <c r="JIW270" s="30"/>
      <c r="JIX270" s="30"/>
      <c r="JIY270" s="30"/>
      <c r="JIZ270" s="30"/>
      <c r="JJA270" s="30"/>
      <c r="JJB270" s="30"/>
      <c r="JJC270" s="30"/>
      <c r="JJD270" s="30"/>
      <c r="JJE270" s="30"/>
      <c r="JJF270" s="30"/>
      <c r="JJG270" s="30"/>
      <c r="JJH270" s="30"/>
      <c r="JJI270" s="30"/>
      <c r="JJJ270" s="30"/>
      <c r="JJK270" s="30"/>
      <c r="JJL270" s="30"/>
      <c r="JJM270" s="30"/>
      <c r="JJN270" s="30"/>
      <c r="JJO270" s="30"/>
      <c r="JJP270" s="30"/>
      <c r="JJQ270" s="30"/>
      <c r="JJR270" s="30"/>
      <c r="JJS270" s="30"/>
      <c r="JJT270" s="30"/>
      <c r="JJU270" s="30"/>
      <c r="JJV270" s="30"/>
      <c r="JJW270" s="30"/>
      <c r="JJX270" s="30"/>
      <c r="JJY270" s="30"/>
      <c r="JJZ270" s="30"/>
      <c r="JKA270" s="30"/>
      <c r="JKB270" s="30"/>
      <c r="JKC270" s="30"/>
      <c r="JKD270" s="30"/>
      <c r="JKE270" s="30"/>
      <c r="JKF270" s="30"/>
      <c r="JKG270" s="30"/>
      <c r="JKH270" s="30"/>
      <c r="JKI270" s="30"/>
      <c r="JKJ270" s="30"/>
      <c r="JKK270" s="30"/>
      <c r="JKL270" s="30"/>
      <c r="JKM270" s="30"/>
      <c r="JKN270" s="30"/>
      <c r="JKO270" s="30"/>
      <c r="JKP270" s="30"/>
      <c r="JKQ270" s="30"/>
      <c r="JKR270" s="30"/>
      <c r="JKS270" s="30"/>
      <c r="JKT270" s="30"/>
      <c r="JKU270" s="30"/>
      <c r="JKV270" s="30"/>
      <c r="JKW270" s="30"/>
      <c r="JKX270" s="30"/>
      <c r="JKY270" s="30"/>
      <c r="JKZ270" s="30"/>
      <c r="JLA270" s="30"/>
      <c r="JLB270" s="30"/>
      <c r="JLC270" s="30"/>
      <c r="JLD270" s="30"/>
      <c r="JLE270" s="30"/>
      <c r="JLF270" s="30"/>
      <c r="JLG270" s="30"/>
      <c r="JLH270" s="30"/>
      <c r="JLI270" s="30"/>
      <c r="JLJ270" s="30"/>
      <c r="JLK270" s="30"/>
      <c r="JLL270" s="30"/>
      <c r="JLM270" s="30"/>
      <c r="JLN270" s="30"/>
      <c r="JLO270" s="30"/>
      <c r="JLP270" s="30"/>
      <c r="JLQ270" s="30"/>
      <c r="JLR270" s="30"/>
      <c r="JLS270" s="30"/>
      <c r="JLT270" s="30"/>
      <c r="JLU270" s="30"/>
      <c r="JLV270" s="30"/>
      <c r="JLW270" s="30"/>
      <c r="JLX270" s="30"/>
      <c r="JLY270" s="30"/>
      <c r="JLZ270" s="30"/>
      <c r="JMA270" s="30"/>
      <c r="JMB270" s="30"/>
      <c r="JMC270" s="30"/>
      <c r="JMD270" s="30"/>
      <c r="JME270" s="30"/>
      <c r="JMF270" s="30"/>
      <c r="JMG270" s="30"/>
      <c r="JMH270" s="30"/>
      <c r="JMI270" s="30"/>
      <c r="JMJ270" s="30"/>
      <c r="JMK270" s="30"/>
      <c r="JML270" s="30"/>
      <c r="JMM270" s="30"/>
      <c r="JMN270" s="30"/>
      <c r="JMO270" s="30"/>
      <c r="JMP270" s="30"/>
      <c r="JMQ270" s="30"/>
      <c r="JMR270" s="30"/>
      <c r="JMS270" s="30"/>
      <c r="JMT270" s="30"/>
      <c r="JMU270" s="30"/>
      <c r="JMV270" s="30"/>
      <c r="JMW270" s="30"/>
      <c r="JMX270" s="30"/>
      <c r="JMY270" s="30"/>
      <c r="JMZ270" s="30"/>
      <c r="JNA270" s="30"/>
      <c r="JNB270" s="30"/>
      <c r="JNC270" s="30"/>
      <c r="JND270" s="30"/>
      <c r="JNE270" s="30"/>
      <c r="JNF270" s="30"/>
      <c r="JNG270" s="30"/>
      <c r="JNH270" s="30"/>
      <c r="JNI270" s="30"/>
      <c r="JNJ270" s="30"/>
      <c r="JNK270" s="30"/>
      <c r="JNL270" s="30"/>
      <c r="JNM270" s="30"/>
      <c r="JNN270" s="30"/>
      <c r="JNO270" s="30"/>
      <c r="JNP270" s="30"/>
      <c r="JNQ270" s="30"/>
      <c r="JNR270" s="30"/>
      <c r="JNS270" s="30"/>
      <c r="JNT270" s="30"/>
      <c r="JNU270" s="30"/>
      <c r="JNV270" s="30"/>
      <c r="JNW270" s="30"/>
      <c r="JNX270" s="30"/>
      <c r="JNY270" s="30"/>
      <c r="JNZ270" s="30"/>
      <c r="JOA270" s="30"/>
      <c r="JOB270" s="30"/>
      <c r="JOC270" s="30"/>
      <c r="JOD270" s="30"/>
      <c r="JOE270" s="30"/>
      <c r="JOF270" s="30"/>
      <c r="JOG270" s="30"/>
      <c r="JOH270" s="30"/>
      <c r="JOI270" s="30"/>
      <c r="JOJ270" s="30"/>
      <c r="JOK270" s="30"/>
      <c r="JOL270" s="30"/>
      <c r="JOM270" s="30"/>
      <c r="JON270" s="30"/>
      <c r="JOO270" s="30"/>
      <c r="JOP270" s="30"/>
      <c r="JOQ270" s="30"/>
      <c r="JOR270" s="30"/>
      <c r="JOS270" s="30"/>
      <c r="JOT270" s="30"/>
      <c r="JOU270" s="30"/>
      <c r="JOV270" s="30"/>
      <c r="JOW270" s="30"/>
      <c r="JOX270" s="30"/>
      <c r="JOY270" s="30"/>
      <c r="JOZ270" s="30"/>
      <c r="JPA270" s="30"/>
      <c r="JPB270" s="30"/>
      <c r="JPC270" s="30"/>
      <c r="JPD270" s="30"/>
      <c r="JPE270" s="30"/>
      <c r="JPF270" s="30"/>
      <c r="JPG270" s="30"/>
      <c r="JPH270" s="30"/>
      <c r="JPI270" s="30"/>
      <c r="JPJ270" s="30"/>
      <c r="JPK270" s="30"/>
      <c r="JPL270" s="30"/>
      <c r="JPM270" s="30"/>
      <c r="JPN270" s="30"/>
      <c r="JPO270" s="30"/>
      <c r="JPP270" s="30"/>
      <c r="JPQ270" s="30"/>
      <c r="JPR270" s="30"/>
      <c r="JPS270" s="30"/>
      <c r="JPT270" s="30"/>
      <c r="JPU270" s="30"/>
      <c r="JPV270" s="30"/>
      <c r="JPW270" s="30"/>
      <c r="JPX270" s="30"/>
      <c r="JPY270" s="30"/>
      <c r="JPZ270" s="30"/>
      <c r="JQA270" s="30"/>
      <c r="JQB270" s="30"/>
      <c r="JQC270" s="30"/>
      <c r="JQD270" s="30"/>
      <c r="JQE270" s="30"/>
      <c r="JQF270" s="30"/>
      <c r="JQG270" s="30"/>
      <c r="JQH270" s="30"/>
      <c r="JQI270" s="30"/>
      <c r="JQJ270" s="30"/>
      <c r="JQK270" s="30"/>
      <c r="JQL270" s="30"/>
      <c r="JQM270" s="30"/>
      <c r="JQN270" s="30"/>
      <c r="JQO270" s="30"/>
      <c r="JQP270" s="30"/>
      <c r="JQQ270" s="30"/>
      <c r="JQR270" s="30"/>
      <c r="JQS270" s="30"/>
      <c r="JQT270" s="30"/>
      <c r="JQU270" s="30"/>
      <c r="JQV270" s="30"/>
      <c r="JQW270" s="30"/>
      <c r="JQX270" s="30"/>
      <c r="JQY270" s="30"/>
      <c r="JQZ270" s="30"/>
      <c r="JRA270" s="30"/>
      <c r="JRB270" s="30"/>
      <c r="JRC270" s="30"/>
      <c r="JRD270" s="30"/>
      <c r="JRE270" s="30"/>
      <c r="JRF270" s="30"/>
      <c r="JRG270" s="30"/>
      <c r="JRH270" s="30"/>
      <c r="JRI270" s="30"/>
      <c r="JRJ270" s="30"/>
      <c r="JRK270" s="30"/>
      <c r="JRL270" s="30"/>
      <c r="JRM270" s="30"/>
      <c r="JRN270" s="30"/>
      <c r="JRO270" s="30"/>
      <c r="JRP270" s="30"/>
      <c r="JRQ270" s="30"/>
      <c r="JRR270" s="30"/>
      <c r="JRS270" s="30"/>
      <c r="JRT270" s="30"/>
      <c r="JRU270" s="30"/>
      <c r="JRV270" s="30"/>
      <c r="JRW270" s="30"/>
      <c r="JRX270" s="30"/>
      <c r="JRY270" s="30"/>
      <c r="JRZ270" s="30"/>
      <c r="JSA270" s="30"/>
      <c r="JSB270" s="30"/>
      <c r="JSC270" s="30"/>
      <c r="JSD270" s="30"/>
      <c r="JSE270" s="30"/>
      <c r="JSF270" s="30"/>
      <c r="JSG270" s="30"/>
      <c r="JSH270" s="30"/>
      <c r="JSI270" s="30"/>
      <c r="JSJ270" s="30"/>
      <c r="JSK270" s="30"/>
      <c r="JSL270" s="30"/>
      <c r="JSM270" s="30"/>
      <c r="JSN270" s="30"/>
      <c r="JSO270" s="30"/>
      <c r="JSP270" s="30"/>
      <c r="JSQ270" s="30"/>
      <c r="JSR270" s="30"/>
      <c r="JSS270" s="30"/>
      <c r="JST270" s="30"/>
      <c r="JSU270" s="30"/>
      <c r="JSV270" s="30"/>
      <c r="JSW270" s="30"/>
      <c r="JSX270" s="30"/>
      <c r="JSY270" s="30"/>
      <c r="JSZ270" s="30"/>
      <c r="JTA270" s="30"/>
      <c r="JTB270" s="30"/>
      <c r="JTC270" s="30"/>
      <c r="JTD270" s="30"/>
      <c r="JTE270" s="30"/>
      <c r="JTF270" s="30"/>
      <c r="JTG270" s="30"/>
      <c r="JTH270" s="30"/>
      <c r="JTI270" s="30"/>
      <c r="JTJ270" s="30"/>
      <c r="JTK270" s="30"/>
      <c r="JTL270" s="30"/>
      <c r="JTM270" s="30"/>
      <c r="JTN270" s="30"/>
      <c r="JTO270" s="30"/>
      <c r="JTP270" s="30"/>
      <c r="JTQ270" s="30"/>
      <c r="JTR270" s="30"/>
      <c r="JTS270" s="30"/>
      <c r="JTT270" s="30"/>
      <c r="JTU270" s="30"/>
      <c r="JTV270" s="30"/>
      <c r="JTW270" s="30"/>
      <c r="JTX270" s="30"/>
      <c r="JTY270" s="30"/>
      <c r="JTZ270" s="30"/>
      <c r="JUA270" s="30"/>
      <c r="JUB270" s="30"/>
      <c r="JUC270" s="30"/>
      <c r="JUD270" s="30"/>
      <c r="JUE270" s="30"/>
      <c r="JUF270" s="30"/>
      <c r="JUG270" s="30"/>
      <c r="JUH270" s="30"/>
      <c r="JUI270" s="30"/>
      <c r="JUJ270" s="30"/>
      <c r="JUK270" s="30"/>
      <c r="JUL270" s="30"/>
      <c r="JUM270" s="30"/>
      <c r="JUN270" s="30"/>
      <c r="JUO270" s="30"/>
      <c r="JUP270" s="30"/>
      <c r="JUQ270" s="30"/>
      <c r="JUR270" s="30"/>
      <c r="JUS270" s="30"/>
      <c r="JUT270" s="30"/>
      <c r="JUU270" s="30"/>
      <c r="JUV270" s="30"/>
      <c r="JUW270" s="30"/>
      <c r="JUX270" s="30"/>
      <c r="JUY270" s="30"/>
      <c r="JUZ270" s="30"/>
      <c r="JVA270" s="30"/>
      <c r="JVB270" s="30"/>
      <c r="JVC270" s="30"/>
      <c r="JVD270" s="30"/>
      <c r="JVE270" s="30"/>
      <c r="JVF270" s="30"/>
      <c r="JVG270" s="30"/>
      <c r="JVH270" s="30"/>
      <c r="JVI270" s="30"/>
      <c r="JVJ270" s="30"/>
      <c r="JVK270" s="30"/>
      <c r="JVL270" s="30"/>
      <c r="JVM270" s="30"/>
      <c r="JVN270" s="30"/>
      <c r="JVO270" s="30"/>
      <c r="JVP270" s="30"/>
      <c r="JVQ270" s="30"/>
      <c r="JVR270" s="30"/>
      <c r="JVS270" s="30"/>
      <c r="JVT270" s="30"/>
      <c r="JVU270" s="30"/>
      <c r="JVV270" s="30"/>
      <c r="JVW270" s="30"/>
      <c r="JVX270" s="30"/>
      <c r="JVY270" s="30"/>
      <c r="JVZ270" s="30"/>
      <c r="JWA270" s="30"/>
      <c r="JWB270" s="30"/>
      <c r="JWC270" s="30"/>
      <c r="JWD270" s="30"/>
      <c r="JWE270" s="30"/>
      <c r="JWF270" s="30"/>
      <c r="JWG270" s="30"/>
      <c r="JWH270" s="30"/>
      <c r="JWI270" s="30"/>
      <c r="JWJ270" s="30"/>
      <c r="JWK270" s="30"/>
      <c r="JWL270" s="30"/>
      <c r="JWM270" s="30"/>
      <c r="JWN270" s="30"/>
      <c r="JWO270" s="30"/>
      <c r="JWP270" s="30"/>
      <c r="JWQ270" s="30"/>
      <c r="JWR270" s="30"/>
      <c r="JWS270" s="30"/>
      <c r="JWT270" s="30"/>
      <c r="JWU270" s="30"/>
      <c r="JWV270" s="30"/>
      <c r="JWW270" s="30"/>
      <c r="JWX270" s="30"/>
      <c r="JWY270" s="30"/>
      <c r="JWZ270" s="30"/>
      <c r="JXA270" s="30"/>
      <c r="JXB270" s="30"/>
      <c r="JXC270" s="30"/>
      <c r="JXD270" s="30"/>
      <c r="JXE270" s="30"/>
      <c r="JXF270" s="30"/>
      <c r="JXG270" s="30"/>
      <c r="JXH270" s="30"/>
      <c r="JXI270" s="30"/>
      <c r="JXJ270" s="30"/>
      <c r="JXK270" s="30"/>
      <c r="JXL270" s="30"/>
      <c r="JXM270" s="30"/>
      <c r="JXN270" s="30"/>
      <c r="JXO270" s="30"/>
      <c r="JXP270" s="30"/>
      <c r="JXQ270" s="30"/>
      <c r="JXR270" s="30"/>
      <c r="JXS270" s="30"/>
      <c r="JXT270" s="30"/>
      <c r="JXU270" s="30"/>
      <c r="JXV270" s="30"/>
      <c r="JXW270" s="30"/>
      <c r="JXX270" s="30"/>
      <c r="JXY270" s="30"/>
      <c r="JXZ270" s="30"/>
      <c r="JYA270" s="30"/>
      <c r="JYB270" s="30"/>
      <c r="JYC270" s="30"/>
      <c r="JYD270" s="30"/>
      <c r="JYE270" s="30"/>
      <c r="JYF270" s="30"/>
      <c r="JYG270" s="30"/>
      <c r="JYH270" s="30"/>
      <c r="JYI270" s="30"/>
      <c r="JYJ270" s="30"/>
      <c r="JYK270" s="30"/>
      <c r="JYL270" s="30"/>
      <c r="JYM270" s="30"/>
      <c r="JYN270" s="30"/>
      <c r="JYO270" s="30"/>
      <c r="JYP270" s="30"/>
      <c r="JYQ270" s="30"/>
      <c r="JYR270" s="30"/>
      <c r="JYS270" s="30"/>
      <c r="JYT270" s="30"/>
      <c r="JYU270" s="30"/>
      <c r="JYV270" s="30"/>
      <c r="JYW270" s="30"/>
      <c r="JYX270" s="30"/>
      <c r="JYY270" s="30"/>
      <c r="JYZ270" s="30"/>
      <c r="JZA270" s="30"/>
      <c r="JZB270" s="30"/>
      <c r="JZC270" s="30"/>
      <c r="JZD270" s="30"/>
      <c r="JZE270" s="30"/>
      <c r="JZF270" s="30"/>
      <c r="JZG270" s="30"/>
      <c r="JZH270" s="30"/>
      <c r="JZI270" s="30"/>
      <c r="JZJ270" s="30"/>
      <c r="JZK270" s="30"/>
      <c r="JZL270" s="30"/>
      <c r="JZM270" s="30"/>
      <c r="JZN270" s="30"/>
      <c r="JZO270" s="30"/>
      <c r="JZP270" s="30"/>
      <c r="JZQ270" s="30"/>
      <c r="JZR270" s="30"/>
      <c r="JZS270" s="30"/>
      <c r="JZT270" s="30"/>
      <c r="JZU270" s="30"/>
      <c r="JZV270" s="30"/>
      <c r="JZW270" s="30"/>
      <c r="JZX270" s="30"/>
      <c r="JZY270" s="30"/>
      <c r="JZZ270" s="30"/>
      <c r="KAA270" s="30"/>
      <c r="KAB270" s="30"/>
      <c r="KAC270" s="30"/>
      <c r="KAD270" s="30"/>
      <c r="KAE270" s="30"/>
      <c r="KAF270" s="30"/>
      <c r="KAG270" s="30"/>
      <c r="KAH270" s="30"/>
      <c r="KAI270" s="30"/>
      <c r="KAJ270" s="30"/>
      <c r="KAK270" s="30"/>
      <c r="KAL270" s="30"/>
      <c r="KAM270" s="30"/>
      <c r="KAN270" s="30"/>
      <c r="KAO270" s="30"/>
      <c r="KAP270" s="30"/>
      <c r="KAQ270" s="30"/>
      <c r="KAR270" s="30"/>
      <c r="KAS270" s="30"/>
      <c r="KAT270" s="30"/>
      <c r="KAU270" s="30"/>
      <c r="KAV270" s="30"/>
      <c r="KAW270" s="30"/>
      <c r="KAX270" s="30"/>
      <c r="KAY270" s="30"/>
      <c r="KAZ270" s="30"/>
      <c r="KBA270" s="30"/>
      <c r="KBB270" s="30"/>
      <c r="KBC270" s="30"/>
      <c r="KBD270" s="30"/>
      <c r="KBE270" s="30"/>
      <c r="KBF270" s="30"/>
      <c r="KBG270" s="30"/>
      <c r="KBH270" s="30"/>
      <c r="KBI270" s="30"/>
      <c r="KBJ270" s="30"/>
      <c r="KBK270" s="30"/>
      <c r="KBL270" s="30"/>
      <c r="KBM270" s="30"/>
      <c r="KBN270" s="30"/>
      <c r="KBO270" s="30"/>
      <c r="KBP270" s="30"/>
      <c r="KBQ270" s="30"/>
      <c r="KBR270" s="30"/>
      <c r="KBS270" s="30"/>
      <c r="KBT270" s="30"/>
      <c r="KBU270" s="30"/>
      <c r="KBV270" s="30"/>
      <c r="KBW270" s="30"/>
      <c r="KBX270" s="30"/>
      <c r="KBY270" s="30"/>
      <c r="KBZ270" s="30"/>
      <c r="KCA270" s="30"/>
      <c r="KCB270" s="30"/>
      <c r="KCC270" s="30"/>
      <c r="KCD270" s="30"/>
      <c r="KCE270" s="30"/>
      <c r="KCF270" s="30"/>
      <c r="KCG270" s="30"/>
      <c r="KCH270" s="30"/>
      <c r="KCI270" s="30"/>
      <c r="KCJ270" s="30"/>
      <c r="KCK270" s="30"/>
      <c r="KCL270" s="30"/>
      <c r="KCM270" s="30"/>
      <c r="KCN270" s="30"/>
      <c r="KCO270" s="30"/>
      <c r="KCP270" s="30"/>
      <c r="KCQ270" s="30"/>
      <c r="KCR270" s="30"/>
      <c r="KCS270" s="30"/>
      <c r="KCT270" s="30"/>
      <c r="KCU270" s="30"/>
      <c r="KCV270" s="30"/>
      <c r="KCW270" s="30"/>
      <c r="KCX270" s="30"/>
      <c r="KCY270" s="30"/>
      <c r="KCZ270" s="30"/>
      <c r="KDA270" s="30"/>
      <c r="KDB270" s="30"/>
      <c r="KDC270" s="30"/>
      <c r="KDD270" s="30"/>
      <c r="KDE270" s="30"/>
      <c r="KDF270" s="30"/>
      <c r="KDG270" s="30"/>
      <c r="KDH270" s="30"/>
      <c r="KDI270" s="30"/>
      <c r="KDJ270" s="30"/>
      <c r="KDK270" s="30"/>
      <c r="KDL270" s="30"/>
      <c r="KDM270" s="30"/>
      <c r="KDN270" s="30"/>
      <c r="KDO270" s="30"/>
      <c r="KDP270" s="30"/>
      <c r="KDQ270" s="30"/>
      <c r="KDR270" s="30"/>
      <c r="KDS270" s="30"/>
      <c r="KDT270" s="30"/>
      <c r="KDU270" s="30"/>
      <c r="KDV270" s="30"/>
      <c r="KDW270" s="30"/>
      <c r="KDX270" s="30"/>
      <c r="KDY270" s="30"/>
      <c r="KDZ270" s="30"/>
      <c r="KEA270" s="30"/>
      <c r="KEB270" s="30"/>
      <c r="KEC270" s="30"/>
      <c r="KED270" s="30"/>
      <c r="KEE270" s="30"/>
      <c r="KEF270" s="30"/>
      <c r="KEG270" s="30"/>
      <c r="KEH270" s="30"/>
      <c r="KEI270" s="30"/>
      <c r="KEJ270" s="30"/>
      <c r="KEK270" s="30"/>
      <c r="KEL270" s="30"/>
      <c r="KEM270" s="30"/>
      <c r="KEN270" s="30"/>
      <c r="KEO270" s="30"/>
      <c r="KEP270" s="30"/>
      <c r="KEQ270" s="30"/>
      <c r="KER270" s="30"/>
      <c r="KES270" s="30"/>
      <c r="KET270" s="30"/>
      <c r="KEU270" s="30"/>
      <c r="KEV270" s="30"/>
      <c r="KEW270" s="30"/>
      <c r="KEX270" s="30"/>
      <c r="KEY270" s="30"/>
      <c r="KEZ270" s="30"/>
      <c r="KFA270" s="30"/>
      <c r="KFB270" s="30"/>
      <c r="KFC270" s="30"/>
      <c r="KFD270" s="30"/>
      <c r="KFE270" s="30"/>
      <c r="KFF270" s="30"/>
      <c r="KFG270" s="30"/>
      <c r="KFH270" s="30"/>
      <c r="KFI270" s="30"/>
      <c r="KFJ270" s="30"/>
      <c r="KFK270" s="30"/>
      <c r="KFL270" s="30"/>
      <c r="KFM270" s="30"/>
      <c r="KFN270" s="30"/>
      <c r="KFO270" s="30"/>
      <c r="KFP270" s="30"/>
      <c r="KFQ270" s="30"/>
      <c r="KFR270" s="30"/>
      <c r="KFS270" s="30"/>
      <c r="KFT270" s="30"/>
      <c r="KFU270" s="30"/>
      <c r="KFV270" s="30"/>
      <c r="KFW270" s="30"/>
      <c r="KFX270" s="30"/>
      <c r="KFY270" s="30"/>
      <c r="KFZ270" s="30"/>
      <c r="KGA270" s="30"/>
      <c r="KGB270" s="30"/>
      <c r="KGC270" s="30"/>
      <c r="KGD270" s="30"/>
      <c r="KGE270" s="30"/>
      <c r="KGF270" s="30"/>
      <c r="KGG270" s="30"/>
      <c r="KGH270" s="30"/>
      <c r="KGI270" s="30"/>
      <c r="KGJ270" s="30"/>
      <c r="KGK270" s="30"/>
      <c r="KGL270" s="30"/>
      <c r="KGM270" s="30"/>
      <c r="KGN270" s="30"/>
      <c r="KGO270" s="30"/>
      <c r="KGP270" s="30"/>
      <c r="KGQ270" s="30"/>
      <c r="KGR270" s="30"/>
      <c r="KGS270" s="30"/>
      <c r="KGT270" s="30"/>
      <c r="KGU270" s="30"/>
      <c r="KGV270" s="30"/>
      <c r="KGW270" s="30"/>
      <c r="KGX270" s="30"/>
      <c r="KGY270" s="30"/>
      <c r="KGZ270" s="30"/>
      <c r="KHA270" s="30"/>
      <c r="KHB270" s="30"/>
      <c r="KHC270" s="30"/>
      <c r="KHD270" s="30"/>
      <c r="KHE270" s="30"/>
      <c r="KHF270" s="30"/>
      <c r="KHG270" s="30"/>
      <c r="KHH270" s="30"/>
      <c r="KHI270" s="30"/>
      <c r="KHJ270" s="30"/>
      <c r="KHK270" s="30"/>
      <c r="KHL270" s="30"/>
      <c r="KHM270" s="30"/>
      <c r="KHN270" s="30"/>
      <c r="KHO270" s="30"/>
      <c r="KHP270" s="30"/>
      <c r="KHQ270" s="30"/>
      <c r="KHR270" s="30"/>
      <c r="KHS270" s="30"/>
      <c r="KHT270" s="30"/>
      <c r="KHU270" s="30"/>
      <c r="KHV270" s="30"/>
      <c r="KHW270" s="30"/>
      <c r="KHX270" s="30"/>
      <c r="KHY270" s="30"/>
      <c r="KHZ270" s="30"/>
      <c r="KIA270" s="30"/>
      <c r="KIB270" s="30"/>
      <c r="KIC270" s="30"/>
      <c r="KID270" s="30"/>
      <c r="KIE270" s="30"/>
      <c r="KIF270" s="30"/>
      <c r="KIG270" s="30"/>
      <c r="KIH270" s="30"/>
      <c r="KII270" s="30"/>
      <c r="KIJ270" s="30"/>
      <c r="KIK270" s="30"/>
      <c r="KIL270" s="30"/>
      <c r="KIM270" s="30"/>
      <c r="KIN270" s="30"/>
      <c r="KIO270" s="30"/>
      <c r="KIP270" s="30"/>
      <c r="KIQ270" s="30"/>
      <c r="KIR270" s="30"/>
      <c r="KIS270" s="30"/>
      <c r="KIT270" s="30"/>
      <c r="KIU270" s="30"/>
      <c r="KIV270" s="30"/>
      <c r="KIW270" s="30"/>
      <c r="KIX270" s="30"/>
      <c r="KIY270" s="30"/>
      <c r="KIZ270" s="30"/>
      <c r="KJA270" s="30"/>
      <c r="KJB270" s="30"/>
      <c r="KJC270" s="30"/>
      <c r="KJD270" s="30"/>
      <c r="KJE270" s="30"/>
      <c r="KJF270" s="30"/>
      <c r="KJG270" s="30"/>
      <c r="KJH270" s="30"/>
      <c r="KJI270" s="30"/>
      <c r="KJJ270" s="30"/>
      <c r="KJK270" s="30"/>
      <c r="KJL270" s="30"/>
      <c r="KJM270" s="30"/>
      <c r="KJN270" s="30"/>
      <c r="KJO270" s="30"/>
      <c r="KJP270" s="30"/>
      <c r="KJQ270" s="30"/>
      <c r="KJR270" s="30"/>
      <c r="KJS270" s="30"/>
      <c r="KJT270" s="30"/>
      <c r="KJU270" s="30"/>
      <c r="KJV270" s="30"/>
      <c r="KJW270" s="30"/>
      <c r="KJX270" s="30"/>
      <c r="KJY270" s="30"/>
      <c r="KJZ270" s="30"/>
      <c r="KKA270" s="30"/>
      <c r="KKB270" s="30"/>
      <c r="KKC270" s="30"/>
      <c r="KKD270" s="30"/>
      <c r="KKE270" s="30"/>
      <c r="KKF270" s="30"/>
      <c r="KKG270" s="30"/>
      <c r="KKH270" s="30"/>
      <c r="KKI270" s="30"/>
      <c r="KKJ270" s="30"/>
      <c r="KKK270" s="30"/>
      <c r="KKL270" s="30"/>
      <c r="KKM270" s="30"/>
      <c r="KKN270" s="30"/>
      <c r="KKO270" s="30"/>
      <c r="KKP270" s="30"/>
      <c r="KKQ270" s="30"/>
      <c r="KKR270" s="30"/>
      <c r="KKS270" s="30"/>
      <c r="KKT270" s="30"/>
      <c r="KKU270" s="30"/>
      <c r="KKV270" s="30"/>
      <c r="KKW270" s="30"/>
      <c r="KKX270" s="30"/>
      <c r="KKY270" s="30"/>
      <c r="KKZ270" s="30"/>
      <c r="KLA270" s="30"/>
      <c r="KLB270" s="30"/>
      <c r="KLC270" s="30"/>
      <c r="KLD270" s="30"/>
      <c r="KLE270" s="30"/>
      <c r="KLF270" s="30"/>
      <c r="KLG270" s="30"/>
      <c r="KLH270" s="30"/>
      <c r="KLI270" s="30"/>
      <c r="KLJ270" s="30"/>
      <c r="KLK270" s="30"/>
      <c r="KLL270" s="30"/>
      <c r="KLM270" s="30"/>
      <c r="KLN270" s="30"/>
      <c r="KLO270" s="30"/>
      <c r="KLP270" s="30"/>
      <c r="KLQ270" s="30"/>
      <c r="KLR270" s="30"/>
      <c r="KLS270" s="30"/>
      <c r="KLT270" s="30"/>
      <c r="KLU270" s="30"/>
      <c r="KLV270" s="30"/>
      <c r="KLW270" s="30"/>
      <c r="KLX270" s="30"/>
      <c r="KLY270" s="30"/>
      <c r="KLZ270" s="30"/>
      <c r="KMA270" s="30"/>
      <c r="KMB270" s="30"/>
      <c r="KMC270" s="30"/>
      <c r="KMD270" s="30"/>
      <c r="KME270" s="30"/>
      <c r="KMF270" s="30"/>
      <c r="KMG270" s="30"/>
      <c r="KMH270" s="30"/>
      <c r="KMI270" s="30"/>
      <c r="KMJ270" s="30"/>
      <c r="KMK270" s="30"/>
      <c r="KML270" s="30"/>
      <c r="KMM270" s="30"/>
      <c r="KMN270" s="30"/>
      <c r="KMO270" s="30"/>
      <c r="KMP270" s="30"/>
      <c r="KMQ270" s="30"/>
      <c r="KMR270" s="30"/>
      <c r="KMS270" s="30"/>
      <c r="KMT270" s="30"/>
      <c r="KMU270" s="30"/>
      <c r="KMV270" s="30"/>
      <c r="KMW270" s="30"/>
      <c r="KMX270" s="30"/>
      <c r="KMY270" s="30"/>
      <c r="KMZ270" s="30"/>
      <c r="KNA270" s="30"/>
      <c r="KNB270" s="30"/>
      <c r="KNC270" s="30"/>
      <c r="KND270" s="30"/>
      <c r="KNE270" s="30"/>
      <c r="KNF270" s="30"/>
      <c r="KNG270" s="30"/>
      <c r="KNH270" s="30"/>
      <c r="KNI270" s="30"/>
      <c r="KNJ270" s="30"/>
      <c r="KNK270" s="30"/>
      <c r="KNL270" s="30"/>
      <c r="KNM270" s="30"/>
      <c r="KNN270" s="30"/>
      <c r="KNO270" s="30"/>
      <c r="KNP270" s="30"/>
      <c r="KNQ270" s="30"/>
      <c r="KNR270" s="30"/>
      <c r="KNS270" s="30"/>
      <c r="KNT270" s="30"/>
      <c r="KNU270" s="30"/>
      <c r="KNV270" s="30"/>
      <c r="KNW270" s="30"/>
      <c r="KNX270" s="30"/>
      <c r="KNY270" s="30"/>
      <c r="KNZ270" s="30"/>
      <c r="KOA270" s="30"/>
      <c r="KOB270" s="30"/>
      <c r="KOC270" s="30"/>
      <c r="KOD270" s="30"/>
      <c r="KOE270" s="30"/>
      <c r="KOF270" s="30"/>
      <c r="KOG270" s="30"/>
      <c r="KOH270" s="30"/>
      <c r="KOI270" s="30"/>
      <c r="KOJ270" s="30"/>
      <c r="KOK270" s="30"/>
      <c r="KOL270" s="30"/>
      <c r="KOM270" s="30"/>
      <c r="KON270" s="30"/>
      <c r="KOO270" s="30"/>
      <c r="KOP270" s="30"/>
      <c r="KOQ270" s="30"/>
      <c r="KOR270" s="30"/>
      <c r="KOS270" s="30"/>
      <c r="KOT270" s="30"/>
      <c r="KOU270" s="30"/>
      <c r="KOV270" s="30"/>
      <c r="KOW270" s="30"/>
      <c r="KOX270" s="30"/>
      <c r="KOY270" s="30"/>
      <c r="KOZ270" s="30"/>
      <c r="KPA270" s="30"/>
      <c r="KPB270" s="30"/>
      <c r="KPC270" s="30"/>
      <c r="KPD270" s="30"/>
      <c r="KPE270" s="30"/>
      <c r="KPF270" s="30"/>
      <c r="KPG270" s="30"/>
      <c r="KPH270" s="30"/>
      <c r="KPI270" s="30"/>
      <c r="KPJ270" s="30"/>
      <c r="KPK270" s="30"/>
      <c r="KPL270" s="30"/>
      <c r="KPM270" s="30"/>
      <c r="KPN270" s="30"/>
      <c r="KPO270" s="30"/>
      <c r="KPP270" s="30"/>
      <c r="KPQ270" s="30"/>
      <c r="KPR270" s="30"/>
      <c r="KPS270" s="30"/>
      <c r="KPT270" s="30"/>
      <c r="KPU270" s="30"/>
      <c r="KPV270" s="30"/>
      <c r="KPW270" s="30"/>
      <c r="KPX270" s="30"/>
      <c r="KPY270" s="30"/>
      <c r="KPZ270" s="30"/>
      <c r="KQA270" s="30"/>
      <c r="KQB270" s="30"/>
      <c r="KQC270" s="30"/>
      <c r="KQD270" s="30"/>
      <c r="KQE270" s="30"/>
      <c r="KQF270" s="30"/>
      <c r="KQG270" s="30"/>
      <c r="KQH270" s="30"/>
      <c r="KQI270" s="30"/>
      <c r="KQJ270" s="30"/>
      <c r="KQK270" s="30"/>
      <c r="KQL270" s="30"/>
      <c r="KQM270" s="30"/>
      <c r="KQN270" s="30"/>
      <c r="KQO270" s="30"/>
      <c r="KQP270" s="30"/>
      <c r="KQQ270" s="30"/>
      <c r="KQR270" s="30"/>
      <c r="KQS270" s="30"/>
      <c r="KQT270" s="30"/>
      <c r="KQU270" s="30"/>
      <c r="KQV270" s="30"/>
      <c r="KQW270" s="30"/>
      <c r="KQX270" s="30"/>
      <c r="KQY270" s="30"/>
      <c r="KQZ270" s="30"/>
      <c r="KRA270" s="30"/>
      <c r="KRB270" s="30"/>
      <c r="KRC270" s="30"/>
      <c r="KRD270" s="30"/>
      <c r="KRE270" s="30"/>
      <c r="KRF270" s="30"/>
      <c r="KRG270" s="30"/>
      <c r="KRH270" s="30"/>
      <c r="KRI270" s="30"/>
      <c r="KRJ270" s="30"/>
      <c r="KRK270" s="30"/>
      <c r="KRL270" s="30"/>
      <c r="KRM270" s="30"/>
      <c r="KRN270" s="30"/>
      <c r="KRO270" s="30"/>
      <c r="KRP270" s="30"/>
      <c r="KRQ270" s="30"/>
      <c r="KRR270" s="30"/>
      <c r="KRS270" s="30"/>
      <c r="KRT270" s="30"/>
      <c r="KRU270" s="30"/>
      <c r="KRV270" s="30"/>
      <c r="KRW270" s="30"/>
      <c r="KRX270" s="30"/>
      <c r="KRY270" s="30"/>
      <c r="KRZ270" s="30"/>
      <c r="KSA270" s="30"/>
      <c r="KSB270" s="30"/>
      <c r="KSC270" s="30"/>
      <c r="KSD270" s="30"/>
      <c r="KSE270" s="30"/>
      <c r="KSF270" s="30"/>
      <c r="KSG270" s="30"/>
      <c r="KSH270" s="30"/>
      <c r="KSI270" s="30"/>
      <c r="KSJ270" s="30"/>
      <c r="KSK270" s="30"/>
      <c r="KSL270" s="30"/>
      <c r="KSM270" s="30"/>
      <c r="KSN270" s="30"/>
      <c r="KSO270" s="30"/>
      <c r="KSP270" s="30"/>
      <c r="KSQ270" s="30"/>
      <c r="KSR270" s="30"/>
      <c r="KSS270" s="30"/>
      <c r="KST270" s="30"/>
      <c r="KSU270" s="30"/>
      <c r="KSV270" s="30"/>
      <c r="KSW270" s="30"/>
      <c r="KSX270" s="30"/>
      <c r="KSY270" s="30"/>
      <c r="KSZ270" s="30"/>
      <c r="KTA270" s="30"/>
      <c r="KTB270" s="30"/>
      <c r="KTC270" s="30"/>
      <c r="KTD270" s="30"/>
      <c r="KTE270" s="30"/>
      <c r="KTF270" s="30"/>
      <c r="KTG270" s="30"/>
      <c r="KTH270" s="30"/>
      <c r="KTI270" s="30"/>
      <c r="KTJ270" s="30"/>
      <c r="KTK270" s="30"/>
      <c r="KTL270" s="30"/>
      <c r="KTM270" s="30"/>
      <c r="KTN270" s="30"/>
      <c r="KTO270" s="30"/>
      <c r="KTP270" s="30"/>
      <c r="KTQ270" s="30"/>
      <c r="KTR270" s="30"/>
      <c r="KTS270" s="30"/>
      <c r="KTT270" s="30"/>
      <c r="KTU270" s="30"/>
      <c r="KTV270" s="30"/>
      <c r="KTW270" s="30"/>
      <c r="KTX270" s="30"/>
      <c r="KTY270" s="30"/>
      <c r="KTZ270" s="30"/>
      <c r="KUA270" s="30"/>
      <c r="KUB270" s="30"/>
      <c r="KUC270" s="30"/>
      <c r="KUD270" s="30"/>
      <c r="KUE270" s="30"/>
      <c r="KUF270" s="30"/>
      <c r="KUG270" s="30"/>
      <c r="KUH270" s="30"/>
      <c r="KUI270" s="30"/>
      <c r="KUJ270" s="30"/>
      <c r="KUK270" s="30"/>
      <c r="KUL270" s="30"/>
      <c r="KUM270" s="30"/>
      <c r="KUN270" s="30"/>
      <c r="KUO270" s="30"/>
      <c r="KUP270" s="30"/>
      <c r="KUQ270" s="30"/>
      <c r="KUR270" s="30"/>
      <c r="KUS270" s="30"/>
      <c r="KUT270" s="30"/>
      <c r="KUU270" s="30"/>
      <c r="KUV270" s="30"/>
      <c r="KUW270" s="30"/>
      <c r="KUX270" s="30"/>
      <c r="KUY270" s="30"/>
      <c r="KUZ270" s="30"/>
      <c r="KVA270" s="30"/>
      <c r="KVB270" s="30"/>
      <c r="KVC270" s="30"/>
      <c r="KVD270" s="30"/>
      <c r="KVE270" s="30"/>
      <c r="KVF270" s="30"/>
      <c r="KVG270" s="30"/>
      <c r="KVH270" s="30"/>
      <c r="KVI270" s="30"/>
      <c r="KVJ270" s="30"/>
      <c r="KVK270" s="30"/>
      <c r="KVL270" s="30"/>
      <c r="KVM270" s="30"/>
      <c r="KVN270" s="30"/>
      <c r="KVO270" s="30"/>
      <c r="KVP270" s="30"/>
      <c r="KVQ270" s="30"/>
      <c r="KVR270" s="30"/>
      <c r="KVS270" s="30"/>
      <c r="KVT270" s="30"/>
      <c r="KVU270" s="30"/>
      <c r="KVV270" s="30"/>
      <c r="KVW270" s="30"/>
      <c r="KVX270" s="30"/>
      <c r="KVY270" s="30"/>
      <c r="KVZ270" s="30"/>
      <c r="KWA270" s="30"/>
      <c r="KWB270" s="30"/>
      <c r="KWC270" s="30"/>
      <c r="KWD270" s="30"/>
      <c r="KWE270" s="30"/>
      <c r="KWF270" s="30"/>
      <c r="KWG270" s="30"/>
      <c r="KWH270" s="30"/>
      <c r="KWI270" s="30"/>
      <c r="KWJ270" s="30"/>
      <c r="KWK270" s="30"/>
      <c r="KWL270" s="30"/>
      <c r="KWM270" s="30"/>
      <c r="KWN270" s="30"/>
      <c r="KWO270" s="30"/>
      <c r="KWP270" s="30"/>
      <c r="KWQ270" s="30"/>
      <c r="KWR270" s="30"/>
      <c r="KWS270" s="30"/>
      <c r="KWT270" s="30"/>
      <c r="KWU270" s="30"/>
      <c r="KWV270" s="30"/>
      <c r="KWW270" s="30"/>
      <c r="KWX270" s="30"/>
      <c r="KWY270" s="30"/>
      <c r="KWZ270" s="30"/>
      <c r="KXA270" s="30"/>
      <c r="KXB270" s="30"/>
      <c r="KXC270" s="30"/>
      <c r="KXD270" s="30"/>
      <c r="KXE270" s="30"/>
      <c r="KXF270" s="30"/>
      <c r="KXG270" s="30"/>
      <c r="KXH270" s="30"/>
      <c r="KXI270" s="30"/>
      <c r="KXJ270" s="30"/>
      <c r="KXK270" s="30"/>
      <c r="KXL270" s="30"/>
      <c r="KXM270" s="30"/>
      <c r="KXN270" s="30"/>
      <c r="KXO270" s="30"/>
      <c r="KXP270" s="30"/>
      <c r="KXQ270" s="30"/>
      <c r="KXR270" s="30"/>
      <c r="KXS270" s="30"/>
      <c r="KXT270" s="30"/>
      <c r="KXU270" s="30"/>
      <c r="KXV270" s="30"/>
      <c r="KXW270" s="30"/>
      <c r="KXX270" s="30"/>
      <c r="KXY270" s="30"/>
      <c r="KXZ270" s="30"/>
      <c r="KYA270" s="30"/>
      <c r="KYB270" s="30"/>
      <c r="KYC270" s="30"/>
      <c r="KYD270" s="30"/>
      <c r="KYE270" s="30"/>
      <c r="KYF270" s="30"/>
      <c r="KYG270" s="30"/>
      <c r="KYH270" s="30"/>
      <c r="KYI270" s="30"/>
      <c r="KYJ270" s="30"/>
      <c r="KYK270" s="30"/>
      <c r="KYL270" s="30"/>
      <c r="KYM270" s="30"/>
      <c r="KYN270" s="30"/>
      <c r="KYO270" s="30"/>
      <c r="KYP270" s="30"/>
      <c r="KYQ270" s="30"/>
      <c r="KYR270" s="30"/>
      <c r="KYS270" s="30"/>
      <c r="KYT270" s="30"/>
      <c r="KYU270" s="30"/>
      <c r="KYV270" s="30"/>
      <c r="KYW270" s="30"/>
      <c r="KYX270" s="30"/>
      <c r="KYY270" s="30"/>
      <c r="KYZ270" s="30"/>
      <c r="KZA270" s="30"/>
      <c r="KZB270" s="30"/>
      <c r="KZC270" s="30"/>
      <c r="KZD270" s="30"/>
      <c r="KZE270" s="30"/>
      <c r="KZF270" s="30"/>
      <c r="KZG270" s="30"/>
      <c r="KZH270" s="30"/>
      <c r="KZI270" s="30"/>
      <c r="KZJ270" s="30"/>
      <c r="KZK270" s="30"/>
      <c r="KZL270" s="30"/>
      <c r="KZM270" s="30"/>
      <c r="KZN270" s="30"/>
      <c r="KZO270" s="30"/>
      <c r="KZP270" s="30"/>
      <c r="KZQ270" s="30"/>
      <c r="KZR270" s="30"/>
      <c r="KZS270" s="30"/>
      <c r="KZT270" s="30"/>
      <c r="KZU270" s="30"/>
      <c r="KZV270" s="30"/>
      <c r="KZW270" s="30"/>
      <c r="KZX270" s="30"/>
      <c r="KZY270" s="30"/>
      <c r="KZZ270" s="30"/>
      <c r="LAA270" s="30"/>
      <c r="LAB270" s="30"/>
      <c r="LAC270" s="30"/>
      <c r="LAD270" s="30"/>
      <c r="LAE270" s="30"/>
      <c r="LAF270" s="30"/>
      <c r="LAG270" s="30"/>
      <c r="LAH270" s="30"/>
      <c r="LAI270" s="30"/>
      <c r="LAJ270" s="30"/>
      <c r="LAK270" s="30"/>
      <c r="LAL270" s="30"/>
      <c r="LAM270" s="30"/>
      <c r="LAN270" s="30"/>
      <c r="LAO270" s="30"/>
      <c r="LAP270" s="30"/>
      <c r="LAQ270" s="30"/>
      <c r="LAR270" s="30"/>
      <c r="LAS270" s="30"/>
      <c r="LAT270" s="30"/>
      <c r="LAU270" s="30"/>
      <c r="LAV270" s="30"/>
      <c r="LAW270" s="30"/>
      <c r="LAX270" s="30"/>
      <c r="LAY270" s="30"/>
      <c r="LAZ270" s="30"/>
      <c r="LBA270" s="30"/>
      <c r="LBB270" s="30"/>
      <c r="LBC270" s="30"/>
      <c r="LBD270" s="30"/>
      <c r="LBE270" s="30"/>
      <c r="LBF270" s="30"/>
      <c r="LBG270" s="30"/>
      <c r="LBH270" s="30"/>
      <c r="LBI270" s="30"/>
      <c r="LBJ270" s="30"/>
      <c r="LBK270" s="30"/>
      <c r="LBL270" s="30"/>
      <c r="LBM270" s="30"/>
      <c r="LBN270" s="30"/>
      <c r="LBO270" s="30"/>
      <c r="LBP270" s="30"/>
      <c r="LBQ270" s="30"/>
      <c r="LBR270" s="30"/>
      <c r="LBS270" s="30"/>
      <c r="LBT270" s="30"/>
      <c r="LBU270" s="30"/>
      <c r="LBV270" s="30"/>
      <c r="LBW270" s="30"/>
      <c r="LBX270" s="30"/>
      <c r="LBY270" s="30"/>
      <c r="LBZ270" s="30"/>
      <c r="LCA270" s="30"/>
      <c r="LCB270" s="30"/>
      <c r="LCC270" s="30"/>
      <c r="LCD270" s="30"/>
      <c r="LCE270" s="30"/>
      <c r="LCF270" s="30"/>
      <c r="LCG270" s="30"/>
      <c r="LCH270" s="30"/>
      <c r="LCI270" s="30"/>
      <c r="LCJ270" s="30"/>
      <c r="LCK270" s="30"/>
      <c r="LCL270" s="30"/>
      <c r="LCM270" s="30"/>
      <c r="LCN270" s="30"/>
      <c r="LCO270" s="30"/>
      <c r="LCP270" s="30"/>
      <c r="LCQ270" s="30"/>
      <c r="LCR270" s="30"/>
      <c r="LCS270" s="30"/>
      <c r="LCT270" s="30"/>
      <c r="LCU270" s="30"/>
      <c r="LCV270" s="30"/>
      <c r="LCW270" s="30"/>
      <c r="LCX270" s="30"/>
      <c r="LCY270" s="30"/>
      <c r="LCZ270" s="30"/>
      <c r="LDA270" s="30"/>
      <c r="LDB270" s="30"/>
      <c r="LDC270" s="30"/>
      <c r="LDD270" s="30"/>
      <c r="LDE270" s="30"/>
      <c r="LDF270" s="30"/>
      <c r="LDG270" s="30"/>
      <c r="LDH270" s="30"/>
      <c r="LDI270" s="30"/>
      <c r="LDJ270" s="30"/>
      <c r="LDK270" s="30"/>
      <c r="LDL270" s="30"/>
      <c r="LDM270" s="30"/>
      <c r="LDN270" s="30"/>
      <c r="LDO270" s="30"/>
      <c r="LDP270" s="30"/>
      <c r="LDQ270" s="30"/>
      <c r="LDR270" s="30"/>
      <c r="LDS270" s="30"/>
      <c r="LDT270" s="30"/>
      <c r="LDU270" s="30"/>
      <c r="LDV270" s="30"/>
      <c r="LDW270" s="30"/>
      <c r="LDX270" s="30"/>
      <c r="LDY270" s="30"/>
      <c r="LDZ270" s="30"/>
      <c r="LEA270" s="30"/>
      <c r="LEB270" s="30"/>
      <c r="LEC270" s="30"/>
      <c r="LED270" s="30"/>
      <c r="LEE270" s="30"/>
      <c r="LEF270" s="30"/>
      <c r="LEG270" s="30"/>
      <c r="LEH270" s="30"/>
      <c r="LEI270" s="30"/>
      <c r="LEJ270" s="30"/>
      <c r="LEK270" s="30"/>
      <c r="LEL270" s="30"/>
      <c r="LEM270" s="30"/>
      <c r="LEN270" s="30"/>
      <c r="LEO270" s="30"/>
      <c r="LEP270" s="30"/>
      <c r="LEQ270" s="30"/>
      <c r="LER270" s="30"/>
      <c r="LES270" s="30"/>
      <c r="LET270" s="30"/>
      <c r="LEU270" s="30"/>
      <c r="LEV270" s="30"/>
      <c r="LEW270" s="30"/>
      <c r="LEX270" s="30"/>
      <c r="LEY270" s="30"/>
      <c r="LEZ270" s="30"/>
      <c r="LFA270" s="30"/>
      <c r="LFB270" s="30"/>
      <c r="LFC270" s="30"/>
      <c r="LFD270" s="30"/>
      <c r="LFE270" s="30"/>
      <c r="LFF270" s="30"/>
      <c r="LFG270" s="30"/>
      <c r="LFH270" s="30"/>
      <c r="LFI270" s="30"/>
      <c r="LFJ270" s="30"/>
      <c r="LFK270" s="30"/>
      <c r="LFL270" s="30"/>
      <c r="LFM270" s="30"/>
      <c r="LFN270" s="30"/>
      <c r="LFO270" s="30"/>
      <c r="LFP270" s="30"/>
      <c r="LFQ270" s="30"/>
      <c r="LFR270" s="30"/>
      <c r="LFS270" s="30"/>
      <c r="LFT270" s="30"/>
      <c r="LFU270" s="30"/>
      <c r="LFV270" s="30"/>
      <c r="LFW270" s="30"/>
      <c r="LFX270" s="30"/>
      <c r="LFY270" s="30"/>
      <c r="LFZ270" s="30"/>
      <c r="LGA270" s="30"/>
      <c r="LGB270" s="30"/>
      <c r="LGC270" s="30"/>
      <c r="LGD270" s="30"/>
      <c r="LGE270" s="30"/>
      <c r="LGF270" s="30"/>
      <c r="LGG270" s="30"/>
      <c r="LGH270" s="30"/>
      <c r="LGI270" s="30"/>
      <c r="LGJ270" s="30"/>
      <c r="LGK270" s="30"/>
      <c r="LGL270" s="30"/>
      <c r="LGM270" s="30"/>
      <c r="LGN270" s="30"/>
      <c r="LGO270" s="30"/>
      <c r="LGP270" s="30"/>
      <c r="LGQ270" s="30"/>
      <c r="LGR270" s="30"/>
      <c r="LGS270" s="30"/>
      <c r="LGT270" s="30"/>
      <c r="LGU270" s="30"/>
      <c r="LGV270" s="30"/>
      <c r="LGW270" s="30"/>
      <c r="LGX270" s="30"/>
      <c r="LGY270" s="30"/>
      <c r="LGZ270" s="30"/>
      <c r="LHA270" s="30"/>
      <c r="LHB270" s="30"/>
      <c r="LHC270" s="30"/>
      <c r="LHD270" s="30"/>
      <c r="LHE270" s="30"/>
      <c r="LHF270" s="30"/>
      <c r="LHG270" s="30"/>
      <c r="LHH270" s="30"/>
      <c r="LHI270" s="30"/>
      <c r="LHJ270" s="30"/>
      <c r="LHK270" s="30"/>
      <c r="LHL270" s="30"/>
      <c r="LHM270" s="30"/>
      <c r="LHN270" s="30"/>
      <c r="LHO270" s="30"/>
      <c r="LHP270" s="30"/>
      <c r="LHQ270" s="30"/>
      <c r="LHR270" s="30"/>
      <c r="LHS270" s="30"/>
      <c r="LHT270" s="30"/>
      <c r="LHU270" s="30"/>
      <c r="LHV270" s="30"/>
      <c r="LHW270" s="30"/>
      <c r="LHX270" s="30"/>
      <c r="LHY270" s="30"/>
      <c r="LHZ270" s="30"/>
      <c r="LIA270" s="30"/>
      <c r="LIB270" s="30"/>
      <c r="LIC270" s="30"/>
      <c r="LID270" s="30"/>
      <c r="LIE270" s="30"/>
      <c r="LIF270" s="30"/>
      <c r="LIG270" s="30"/>
      <c r="LIH270" s="30"/>
      <c r="LII270" s="30"/>
      <c r="LIJ270" s="30"/>
      <c r="LIK270" s="30"/>
      <c r="LIL270" s="30"/>
      <c r="LIM270" s="30"/>
      <c r="LIN270" s="30"/>
      <c r="LIO270" s="30"/>
      <c r="LIP270" s="30"/>
      <c r="LIQ270" s="30"/>
      <c r="LIR270" s="30"/>
      <c r="LIS270" s="30"/>
      <c r="LIT270" s="30"/>
      <c r="LIU270" s="30"/>
      <c r="LIV270" s="30"/>
      <c r="LIW270" s="30"/>
      <c r="LIX270" s="30"/>
      <c r="LIY270" s="30"/>
      <c r="LIZ270" s="30"/>
      <c r="LJA270" s="30"/>
      <c r="LJB270" s="30"/>
      <c r="LJC270" s="30"/>
      <c r="LJD270" s="30"/>
      <c r="LJE270" s="30"/>
      <c r="LJF270" s="30"/>
      <c r="LJG270" s="30"/>
      <c r="LJH270" s="30"/>
      <c r="LJI270" s="30"/>
      <c r="LJJ270" s="30"/>
      <c r="LJK270" s="30"/>
      <c r="LJL270" s="30"/>
      <c r="LJM270" s="30"/>
      <c r="LJN270" s="30"/>
      <c r="LJO270" s="30"/>
      <c r="LJP270" s="30"/>
      <c r="LJQ270" s="30"/>
      <c r="LJR270" s="30"/>
      <c r="LJS270" s="30"/>
      <c r="LJT270" s="30"/>
      <c r="LJU270" s="30"/>
      <c r="LJV270" s="30"/>
      <c r="LJW270" s="30"/>
      <c r="LJX270" s="30"/>
      <c r="LJY270" s="30"/>
      <c r="LJZ270" s="30"/>
      <c r="LKA270" s="30"/>
      <c r="LKB270" s="30"/>
      <c r="LKC270" s="30"/>
      <c r="LKD270" s="30"/>
      <c r="LKE270" s="30"/>
      <c r="LKF270" s="30"/>
      <c r="LKG270" s="30"/>
      <c r="LKH270" s="30"/>
      <c r="LKI270" s="30"/>
      <c r="LKJ270" s="30"/>
      <c r="LKK270" s="30"/>
      <c r="LKL270" s="30"/>
      <c r="LKM270" s="30"/>
      <c r="LKN270" s="30"/>
      <c r="LKO270" s="30"/>
      <c r="LKP270" s="30"/>
      <c r="LKQ270" s="30"/>
      <c r="LKR270" s="30"/>
      <c r="LKS270" s="30"/>
      <c r="LKT270" s="30"/>
      <c r="LKU270" s="30"/>
      <c r="LKV270" s="30"/>
      <c r="LKW270" s="30"/>
      <c r="LKX270" s="30"/>
      <c r="LKY270" s="30"/>
      <c r="LKZ270" s="30"/>
      <c r="LLA270" s="30"/>
      <c r="LLB270" s="30"/>
      <c r="LLC270" s="30"/>
      <c r="LLD270" s="30"/>
      <c r="LLE270" s="30"/>
      <c r="LLF270" s="30"/>
      <c r="LLG270" s="30"/>
      <c r="LLH270" s="30"/>
      <c r="LLI270" s="30"/>
      <c r="LLJ270" s="30"/>
      <c r="LLK270" s="30"/>
      <c r="LLL270" s="30"/>
      <c r="LLM270" s="30"/>
      <c r="LLN270" s="30"/>
      <c r="LLO270" s="30"/>
      <c r="LLP270" s="30"/>
      <c r="LLQ270" s="30"/>
      <c r="LLR270" s="30"/>
      <c r="LLS270" s="30"/>
      <c r="LLT270" s="30"/>
      <c r="LLU270" s="30"/>
      <c r="LLV270" s="30"/>
      <c r="LLW270" s="30"/>
      <c r="LLX270" s="30"/>
      <c r="LLY270" s="30"/>
      <c r="LLZ270" s="30"/>
      <c r="LMA270" s="30"/>
      <c r="LMB270" s="30"/>
      <c r="LMC270" s="30"/>
      <c r="LMD270" s="30"/>
      <c r="LME270" s="30"/>
      <c r="LMF270" s="30"/>
      <c r="LMG270" s="30"/>
      <c r="LMH270" s="30"/>
      <c r="LMI270" s="30"/>
      <c r="LMJ270" s="30"/>
      <c r="LMK270" s="30"/>
      <c r="LML270" s="30"/>
      <c r="LMM270" s="30"/>
      <c r="LMN270" s="30"/>
      <c r="LMO270" s="30"/>
      <c r="LMP270" s="30"/>
      <c r="LMQ270" s="30"/>
      <c r="LMR270" s="30"/>
      <c r="LMS270" s="30"/>
      <c r="LMT270" s="30"/>
      <c r="LMU270" s="30"/>
      <c r="LMV270" s="30"/>
      <c r="LMW270" s="30"/>
      <c r="LMX270" s="30"/>
      <c r="LMY270" s="30"/>
      <c r="LMZ270" s="30"/>
      <c r="LNA270" s="30"/>
      <c r="LNB270" s="30"/>
      <c r="LNC270" s="30"/>
      <c r="LND270" s="30"/>
      <c r="LNE270" s="30"/>
      <c r="LNF270" s="30"/>
      <c r="LNG270" s="30"/>
      <c r="LNH270" s="30"/>
      <c r="LNI270" s="30"/>
      <c r="LNJ270" s="30"/>
      <c r="LNK270" s="30"/>
      <c r="LNL270" s="30"/>
      <c r="LNM270" s="30"/>
      <c r="LNN270" s="30"/>
      <c r="LNO270" s="30"/>
      <c r="LNP270" s="30"/>
      <c r="LNQ270" s="30"/>
      <c r="LNR270" s="30"/>
      <c r="LNS270" s="30"/>
      <c r="LNT270" s="30"/>
      <c r="LNU270" s="30"/>
      <c r="LNV270" s="30"/>
      <c r="LNW270" s="30"/>
      <c r="LNX270" s="30"/>
      <c r="LNY270" s="30"/>
      <c r="LNZ270" s="30"/>
      <c r="LOA270" s="30"/>
      <c r="LOB270" s="30"/>
      <c r="LOC270" s="30"/>
      <c r="LOD270" s="30"/>
      <c r="LOE270" s="30"/>
      <c r="LOF270" s="30"/>
      <c r="LOG270" s="30"/>
      <c r="LOH270" s="30"/>
      <c r="LOI270" s="30"/>
      <c r="LOJ270" s="30"/>
      <c r="LOK270" s="30"/>
      <c r="LOL270" s="30"/>
      <c r="LOM270" s="30"/>
      <c r="LON270" s="30"/>
      <c r="LOO270" s="30"/>
      <c r="LOP270" s="30"/>
      <c r="LOQ270" s="30"/>
      <c r="LOR270" s="30"/>
      <c r="LOS270" s="30"/>
      <c r="LOT270" s="30"/>
      <c r="LOU270" s="30"/>
      <c r="LOV270" s="30"/>
      <c r="LOW270" s="30"/>
      <c r="LOX270" s="30"/>
      <c r="LOY270" s="30"/>
      <c r="LOZ270" s="30"/>
      <c r="LPA270" s="30"/>
      <c r="LPB270" s="30"/>
      <c r="LPC270" s="30"/>
      <c r="LPD270" s="30"/>
      <c r="LPE270" s="30"/>
      <c r="LPF270" s="30"/>
      <c r="LPG270" s="30"/>
      <c r="LPH270" s="30"/>
      <c r="LPI270" s="30"/>
      <c r="LPJ270" s="30"/>
      <c r="LPK270" s="30"/>
      <c r="LPL270" s="30"/>
      <c r="LPM270" s="30"/>
      <c r="LPN270" s="30"/>
      <c r="LPO270" s="30"/>
      <c r="LPP270" s="30"/>
      <c r="LPQ270" s="30"/>
      <c r="LPR270" s="30"/>
      <c r="LPS270" s="30"/>
      <c r="LPT270" s="30"/>
      <c r="LPU270" s="30"/>
      <c r="LPV270" s="30"/>
      <c r="LPW270" s="30"/>
      <c r="LPX270" s="30"/>
      <c r="LPY270" s="30"/>
      <c r="LPZ270" s="30"/>
      <c r="LQA270" s="30"/>
      <c r="LQB270" s="30"/>
      <c r="LQC270" s="30"/>
      <c r="LQD270" s="30"/>
      <c r="LQE270" s="30"/>
      <c r="LQF270" s="30"/>
      <c r="LQG270" s="30"/>
      <c r="LQH270" s="30"/>
      <c r="LQI270" s="30"/>
      <c r="LQJ270" s="30"/>
      <c r="LQK270" s="30"/>
      <c r="LQL270" s="30"/>
      <c r="LQM270" s="30"/>
      <c r="LQN270" s="30"/>
      <c r="LQO270" s="30"/>
      <c r="LQP270" s="30"/>
      <c r="LQQ270" s="30"/>
      <c r="LQR270" s="30"/>
      <c r="LQS270" s="30"/>
      <c r="LQT270" s="30"/>
      <c r="LQU270" s="30"/>
      <c r="LQV270" s="30"/>
      <c r="LQW270" s="30"/>
      <c r="LQX270" s="30"/>
      <c r="LQY270" s="30"/>
      <c r="LQZ270" s="30"/>
      <c r="LRA270" s="30"/>
      <c r="LRB270" s="30"/>
      <c r="LRC270" s="30"/>
      <c r="LRD270" s="30"/>
      <c r="LRE270" s="30"/>
      <c r="LRF270" s="30"/>
      <c r="LRG270" s="30"/>
      <c r="LRH270" s="30"/>
      <c r="LRI270" s="30"/>
      <c r="LRJ270" s="30"/>
      <c r="LRK270" s="30"/>
      <c r="LRL270" s="30"/>
      <c r="LRM270" s="30"/>
      <c r="LRN270" s="30"/>
      <c r="LRO270" s="30"/>
      <c r="LRP270" s="30"/>
      <c r="LRQ270" s="30"/>
      <c r="LRR270" s="30"/>
      <c r="LRS270" s="30"/>
      <c r="LRT270" s="30"/>
      <c r="LRU270" s="30"/>
      <c r="LRV270" s="30"/>
      <c r="LRW270" s="30"/>
      <c r="LRX270" s="30"/>
      <c r="LRY270" s="30"/>
      <c r="LRZ270" s="30"/>
      <c r="LSA270" s="30"/>
      <c r="LSB270" s="30"/>
      <c r="LSC270" s="30"/>
      <c r="LSD270" s="30"/>
      <c r="LSE270" s="30"/>
      <c r="LSF270" s="30"/>
      <c r="LSG270" s="30"/>
      <c r="LSH270" s="30"/>
      <c r="LSI270" s="30"/>
      <c r="LSJ270" s="30"/>
      <c r="LSK270" s="30"/>
      <c r="LSL270" s="30"/>
      <c r="LSM270" s="30"/>
      <c r="LSN270" s="30"/>
      <c r="LSO270" s="30"/>
      <c r="LSP270" s="30"/>
      <c r="LSQ270" s="30"/>
      <c r="LSR270" s="30"/>
      <c r="LSS270" s="30"/>
      <c r="LST270" s="30"/>
      <c r="LSU270" s="30"/>
      <c r="LSV270" s="30"/>
      <c r="LSW270" s="30"/>
      <c r="LSX270" s="30"/>
      <c r="LSY270" s="30"/>
      <c r="LSZ270" s="30"/>
      <c r="LTA270" s="30"/>
      <c r="LTB270" s="30"/>
      <c r="LTC270" s="30"/>
      <c r="LTD270" s="30"/>
      <c r="LTE270" s="30"/>
      <c r="LTF270" s="30"/>
      <c r="LTG270" s="30"/>
      <c r="LTH270" s="30"/>
      <c r="LTI270" s="30"/>
      <c r="LTJ270" s="30"/>
      <c r="LTK270" s="30"/>
      <c r="LTL270" s="30"/>
      <c r="LTM270" s="30"/>
      <c r="LTN270" s="30"/>
      <c r="LTO270" s="30"/>
      <c r="LTP270" s="30"/>
      <c r="LTQ270" s="30"/>
      <c r="LTR270" s="30"/>
      <c r="LTS270" s="30"/>
      <c r="LTT270" s="30"/>
      <c r="LTU270" s="30"/>
      <c r="LTV270" s="30"/>
      <c r="LTW270" s="30"/>
      <c r="LTX270" s="30"/>
      <c r="LTY270" s="30"/>
      <c r="LTZ270" s="30"/>
      <c r="LUA270" s="30"/>
      <c r="LUB270" s="30"/>
      <c r="LUC270" s="30"/>
      <c r="LUD270" s="30"/>
      <c r="LUE270" s="30"/>
      <c r="LUF270" s="30"/>
      <c r="LUG270" s="30"/>
      <c r="LUH270" s="30"/>
      <c r="LUI270" s="30"/>
      <c r="LUJ270" s="30"/>
      <c r="LUK270" s="30"/>
      <c r="LUL270" s="30"/>
      <c r="LUM270" s="30"/>
      <c r="LUN270" s="30"/>
      <c r="LUO270" s="30"/>
      <c r="LUP270" s="30"/>
      <c r="LUQ270" s="30"/>
      <c r="LUR270" s="30"/>
      <c r="LUS270" s="30"/>
      <c r="LUT270" s="30"/>
      <c r="LUU270" s="30"/>
      <c r="LUV270" s="30"/>
      <c r="LUW270" s="30"/>
      <c r="LUX270" s="30"/>
      <c r="LUY270" s="30"/>
      <c r="LUZ270" s="30"/>
      <c r="LVA270" s="30"/>
      <c r="LVB270" s="30"/>
      <c r="LVC270" s="30"/>
      <c r="LVD270" s="30"/>
      <c r="LVE270" s="30"/>
      <c r="LVF270" s="30"/>
      <c r="LVG270" s="30"/>
      <c r="LVH270" s="30"/>
      <c r="LVI270" s="30"/>
      <c r="LVJ270" s="30"/>
      <c r="LVK270" s="30"/>
      <c r="LVL270" s="30"/>
      <c r="LVM270" s="30"/>
      <c r="LVN270" s="30"/>
      <c r="LVO270" s="30"/>
      <c r="LVP270" s="30"/>
      <c r="LVQ270" s="30"/>
      <c r="LVR270" s="30"/>
      <c r="LVS270" s="30"/>
      <c r="LVT270" s="30"/>
      <c r="LVU270" s="30"/>
      <c r="LVV270" s="30"/>
      <c r="LVW270" s="30"/>
      <c r="LVX270" s="30"/>
      <c r="LVY270" s="30"/>
      <c r="LVZ270" s="30"/>
      <c r="LWA270" s="30"/>
      <c r="LWB270" s="30"/>
      <c r="LWC270" s="30"/>
      <c r="LWD270" s="30"/>
      <c r="LWE270" s="30"/>
      <c r="LWF270" s="30"/>
      <c r="LWG270" s="30"/>
      <c r="LWH270" s="30"/>
      <c r="LWI270" s="30"/>
      <c r="LWJ270" s="30"/>
      <c r="LWK270" s="30"/>
      <c r="LWL270" s="30"/>
      <c r="LWM270" s="30"/>
      <c r="LWN270" s="30"/>
      <c r="LWO270" s="30"/>
      <c r="LWP270" s="30"/>
      <c r="LWQ270" s="30"/>
      <c r="LWR270" s="30"/>
      <c r="LWS270" s="30"/>
      <c r="LWT270" s="30"/>
      <c r="LWU270" s="30"/>
      <c r="LWV270" s="30"/>
      <c r="LWW270" s="30"/>
      <c r="LWX270" s="30"/>
      <c r="LWY270" s="30"/>
      <c r="LWZ270" s="30"/>
      <c r="LXA270" s="30"/>
      <c r="LXB270" s="30"/>
      <c r="LXC270" s="30"/>
      <c r="LXD270" s="30"/>
      <c r="LXE270" s="30"/>
      <c r="LXF270" s="30"/>
      <c r="LXG270" s="30"/>
      <c r="LXH270" s="30"/>
      <c r="LXI270" s="30"/>
      <c r="LXJ270" s="30"/>
      <c r="LXK270" s="30"/>
      <c r="LXL270" s="30"/>
      <c r="LXM270" s="30"/>
      <c r="LXN270" s="30"/>
      <c r="LXO270" s="30"/>
      <c r="LXP270" s="30"/>
      <c r="LXQ270" s="30"/>
      <c r="LXR270" s="30"/>
      <c r="LXS270" s="30"/>
      <c r="LXT270" s="30"/>
      <c r="LXU270" s="30"/>
      <c r="LXV270" s="30"/>
      <c r="LXW270" s="30"/>
      <c r="LXX270" s="30"/>
      <c r="LXY270" s="30"/>
      <c r="LXZ270" s="30"/>
      <c r="LYA270" s="30"/>
      <c r="LYB270" s="30"/>
      <c r="LYC270" s="30"/>
      <c r="LYD270" s="30"/>
      <c r="LYE270" s="30"/>
      <c r="LYF270" s="30"/>
      <c r="LYG270" s="30"/>
      <c r="LYH270" s="30"/>
      <c r="LYI270" s="30"/>
      <c r="LYJ270" s="30"/>
      <c r="LYK270" s="30"/>
      <c r="LYL270" s="30"/>
      <c r="LYM270" s="30"/>
      <c r="LYN270" s="30"/>
      <c r="LYO270" s="30"/>
      <c r="LYP270" s="30"/>
      <c r="LYQ270" s="30"/>
      <c r="LYR270" s="30"/>
      <c r="LYS270" s="30"/>
      <c r="LYT270" s="30"/>
      <c r="LYU270" s="30"/>
      <c r="LYV270" s="30"/>
      <c r="LYW270" s="30"/>
      <c r="LYX270" s="30"/>
      <c r="LYY270" s="30"/>
      <c r="LYZ270" s="30"/>
      <c r="LZA270" s="30"/>
      <c r="LZB270" s="30"/>
      <c r="LZC270" s="30"/>
      <c r="LZD270" s="30"/>
      <c r="LZE270" s="30"/>
      <c r="LZF270" s="30"/>
      <c r="LZG270" s="30"/>
      <c r="LZH270" s="30"/>
      <c r="LZI270" s="30"/>
      <c r="LZJ270" s="30"/>
      <c r="LZK270" s="30"/>
      <c r="LZL270" s="30"/>
      <c r="LZM270" s="30"/>
      <c r="LZN270" s="30"/>
      <c r="LZO270" s="30"/>
      <c r="LZP270" s="30"/>
      <c r="LZQ270" s="30"/>
      <c r="LZR270" s="30"/>
      <c r="LZS270" s="30"/>
      <c r="LZT270" s="30"/>
      <c r="LZU270" s="30"/>
      <c r="LZV270" s="30"/>
      <c r="LZW270" s="30"/>
      <c r="LZX270" s="30"/>
      <c r="LZY270" s="30"/>
      <c r="LZZ270" s="30"/>
      <c r="MAA270" s="30"/>
      <c r="MAB270" s="30"/>
      <c r="MAC270" s="30"/>
      <c r="MAD270" s="30"/>
      <c r="MAE270" s="30"/>
      <c r="MAF270" s="30"/>
      <c r="MAG270" s="30"/>
      <c r="MAH270" s="30"/>
      <c r="MAI270" s="30"/>
      <c r="MAJ270" s="30"/>
      <c r="MAK270" s="30"/>
      <c r="MAL270" s="30"/>
      <c r="MAM270" s="30"/>
      <c r="MAN270" s="30"/>
      <c r="MAO270" s="30"/>
      <c r="MAP270" s="30"/>
      <c r="MAQ270" s="30"/>
      <c r="MAR270" s="30"/>
      <c r="MAS270" s="30"/>
      <c r="MAT270" s="30"/>
      <c r="MAU270" s="30"/>
      <c r="MAV270" s="30"/>
      <c r="MAW270" s="30"/>
      <c r="MAX270" s="30"/>
      <c r="MAY270" s="30"/>
      <c r="MAZ270" s="30"/>
      <c r="MBA270" s="30"/>
      <c r="MBB270" s="30"/>
      <c r="MBC270" s="30"/>
      <c r="MBD270" s="30"/>
      <c r="MBE270" s="30"/>
      <c r="MBF270" s="30"/>
      <c r="MBG270" s="30"/>
      <c r="MBH270" s="30"/>
      <c r="MBI270" s="30"/>
      <c r="MBJ270" s="30"/>
      <c r="MBK270" s="30"/>
      <c r="MBL270" s="30"/>
      <c r="MBM270" s="30"/>
      <c r="MBN270" s="30"/>
      <c r="MBO270" s="30"/>
      <c r="MBP270" s="30"/>
      <c r="MBQ270" s="30"/>
      <c r="MBR270" s="30"/>
      <c r="MBS270" s="30"/>
      <c r="MBT270" s="30"/>
      <c r="MBU270" s="30"/>
      <c r="MBV270" s="30"/>
      <c r="MBW270" s="30"/>
      <c r="MBX270" s="30"/>
      <c r="MBY270" s="30"/>
      <c r="MBZ270" s="30"/>
      <c r="MCA270" s="30"/>
      <c r="MCB270" s="30"/>
      <c r="MCC270" s="30"/>
      <c r="MCD270" s="30"/>
      <c r="MCE270" s="30"/>
      <c r="MCF270" s="30"/>
      <c r="MCG270" s="30"/>
      <c r="MCH270" s="30"/>
      <c r="MCI270" s="30"/>
      <c r="MCJ270" s="30"/>
      <c r="MCK270" s="30"/>
      <c r="MCL270" s="30"/>
      <c r="MCM270" s="30"/>
      <c r="MCN270" s="30"/>
      <c r="MCO270" s="30"/>
      <c r="MCP270" s="30"/>
      <c r="MCQ270" s="30"/>
      <c r="MCR270" s="30"/>
      <c r="MCS270" s="30"/>
      <c r="MCT270" s="30"/>
      <c r="MCU270" s="30"/>
      <c r="MCV270" s="30"/>
      <c r="MCW270" s="30"/>
      <c r="MCX270" s="30"/>
      <c r="MCY270" s="30"/>
      <c r="MCZ270" s="30"/>
      <c r="MDA270" s="30"/>
      <c r="MDB270" s="30"/>
      <c r="MDC270" s="30"/>
      <c r="MDD270" s="30"/>
      <c r="MDE270" s="30"/>
      <c r="MDF270" s="30"/>
      <c r="MDG270" s="30"/>
      <c r="MDH270" s="30"/>
      <c r="MDI270" s="30"/>
      <c r="MDJ270" s="30"/>
      <c r="MDK270" s="30"/>
      <c r="MDL270" s="30"/>
      <c r="MDM270" s="30"/>
      <c r="MDN270" s="30"/>
      <c r="MDO270" s="30"/>
      <c r="MDP270" s="30"/>
      <c r="MDQ270" s="30"/>
      <c r="MDR270" s="30"/>
      <c r="MDS270" s="30"/>
      <c r="MDT270" s="30"/>
      <c r="MDU270" s="30"/>
      <c r="MDV270" s="30"/>
      <c r="MDW270" s="30"/>
      <c r="MDX270" s="30"/>
      <c r="MDY270" s="30"/>
      <c r="MDZ270" s="30"/>
      <c r="MEA270" s="30"/>
      <c r="MEB270" s="30"/>
      <c r="MEC270" s="30"/>
      <c r="MED270" s="30"/>
      <c r="MEE270" s="30"/>
      <c r="MEF270" s="30"/>
      <c r="MEG270" s="30"/>
      <c r="MEH270" s="30"/>
      <c r="MEI270" s="30"/>
      <c r="MEJ270" s="30"/>
      <c r="MEK270" s="30"/>
      <c r="MEL270" s="30"/>
      <c r="MEM270" s="30"/>
      <c r="MEN270" s="30"/>
      <c r="MEO270" s="30"/>
      <c r="MEP270" s="30"/>
      <c r="MEQ270" s="30"/>
      <c r="MER270" s="30"/>
      <c r="MES270" s="30"/>
      <c r="MET270" s="30"/>
      <c r="MEU270" s="30"/>
      <c r="MEV270" s="30"/>
      <c r="MEW270" s="30"/>
      <c r="MEX270" s="30"/>
      <c r="MEY270" s="30"/>
      <c r="MEZ270" s="30"/>
      <c r="MFA270" s="30"/>
      <c r="MFB270" s="30"/>
      <c r="MFC270" s="30"/>
      <c r="MFD270" s="30"/>
      <c r="MFE270" s="30"/>
      <c r="MFF270" s="30"/>
      <c r="MFG270" s="30"/>
      <c r="MFH270" s="30"/>
      <c r="MFI270" s="30"/>
      <c r="MFJ270" s="30"/>
      <c r="MFK270" s="30"/>
      <c r="MFL270" s="30"/>
      <c r="MFM270" s="30"/>
      <c r="MFN270" s="30"/>
      <c r="MFO270" s="30"/>
      <c r="MFP270" s="30"/>
      <c r="MFQ270" s="30"/>
      <c r="MFR270" s="30"/>
      <c r="MFS270" s="30"/>
      <c r="MFT270" s="30"/>
      <c r="MFU270" s="30"/>
      <c r="MFV270" s="30"/>
      <c r="MFW270" s="30"/>
      <c r="MFX270" s="30"/>
      <c r="MFY270" s="30"/>
      <c r="MFZ270" s="30"/>
      <c r="MGA270" s="30"/>
      <c r="MGB270" s="30"/>
      <c r="MGC270" s="30"/>
      <c r="MGD270" s="30"/>
      <c r="MGE270" s="30"/>
      <c r="MGF270" s="30"/>
      <c r="MGG270" s="30"/>
      <c r="MGH270" s="30"/>
      <c r="MGI270" s="30"/>
      <c r="MGJ270" s="30"/>
      <c r="MGK270" s="30"/>
      <c r="MGL270" s="30"/>
      <c r="MGM270" s="30"/>
      <c r="MGN270" s="30"/>
      <c r="MGO270" s="30"/>
      <c r="MGP270" s="30"/>
      <c r="MGQ270" s="30"/>
      <c r="MGR270" s="30"/>
      <c r="MGS270" s="30"/>
      <c r="MGT270" s="30"/>
      <c r="MGU270" s="30"/>
      <c r="MGV270" s="30"/>
      <c r="MGW270" s="30"/>
      <c r="MGX270" s="30"/>
      <c r="MGY270" s="30"/>
      <c r="MGZ270" s="30"/>
      <c r="MHA270" s="30"/>
      <c r="MHB270" s="30"/>
      <c r="MHC270" s="30"/>
      <c r="MHD270" s="30"/>
      <c r="MHE270" s="30"/>
      <c r="MHF270" s="30"/>
      <c r="MHG270" s="30"/>
      <c r="MHH270" s="30"/>
      <c r="MHI270" s="30"/>
      <c r="MHJ270" s="30"/>
      <c r="MHK270" s="30"/>
      <c r="MHL270" s="30"/>
      <c r="MHM270" s="30"/>
      <c r="MHN270" s="30"/>
      <c r="MHO270" s="30"/>
      <c r="MHP270" s="30"/>
      <c r="MHQ270" s="30"/>
      <c r="MHR270" s="30"/>
      <c r="MHS270" s="30"/>
      <c r="MHT270" s="30"/>
      <c r="MHU270" s="30"/>
      <c r="MHV270" s="30"/>
      <c r="MHW270" s="30"/>
      <c r="MHX270" s="30"/>
      <c r="MHY270" s="30"/>
      <c r="MHZ270" s="30"/>
      <c r="MIA270" s="30"/>
      <c r="MIB270" s="30"/>
      <c r="MIC270" s="30"/>
      <c r="MID270" s="30"/>
      <c r="MIE270" s="30"/>
      <c r="MIF270" s="30"/>
      <c r="MIG270" s="30"/>
      <c r="MIH270" s="30"/>
      <c r="MII270" s="30"/>
      <c r="MIJ270" s="30"/>
      <c r="MIK270" s="30"/>
      <c r="MIL270" s="30"/>
      <c r="MIM270" s="30"/>
      <c r="MIN270" s="30"/>
      <c r="MIO270" s="30"/>
      <c r="MIP270" s="30"/>
      <c r="MIQ270" s="30"/>
      <c r="MIR270" s="30"/>
      <c r="MIS270" s="30"/>
      <c r="MIT270" s="30"/>
      <c r="MIU270" s="30"/>
      <c r="MIV270" s="30"/>
      <c r="MIW270" s="30"/>
      <c r="MIX270" s="30"/>
      <c r="MIY270" s="30"/>
      <c r="MIZ270" s="30"/>
      <c r="MJA270" s="30"/>
      <c r="MJB270" s="30"/>
      <c r="MJC270" s="30"/>
      <c r="MJD270" s="30"/>
      <c r="MJE270" s="30"/>
      <c r="MJF270" s="30"/>
      <c r="MJG270" s="30"/>
      <c r="MJH270" s="30"/>
      <c r="MJI270" s="30"/>
      <c r="MJJ270" s="30"/>
      <c r="MJK270" s="30"/>
      <c r="MJL270" s="30"/>
      <c r="MJM270" s="30"/>
      <c r="MJN270" s="30"/>
      <c r="MJO270" s="30"/>
      <c r="MJP270" s="30"/>
      <c r="MJQ270" s="30"/>
      <c r="MJR270" s="30"/>
      <c r="MJS270" s="30"/>
      <c r="MJT270" s="30"/>
      <c r="MJU270" s="30"/>
      <c r="MJV270" s="30"/>
      <c r="MJW270" s="30"/>
      <c r="MJX270" s="30"/>
      <c r="MJY270" s="30"/>
      <c r="MJZ270" s="30"/>
      <c r="MKA270" s="30"/>
      <c r="MKB270" s="30"/>
      <c r="MKC270" s="30"/>
      <c r="MKD270" s="30"/>
      <c r="MKE270" s="30"/>
      <c r="MKF270" s="30"/>
      <c r="MKG270" s="30"/>
      <c r="MKH270" s="30"/>
      <c r="MKI270" s="30"/>
      <c r="MKJ270" s="30"/>
      <c r="MKK270" s="30"/>
      <c r="MKL270" s="30"/>
      <c r="MKM270" s="30"/>
      <c r="MKN270" s="30"/>
      <c r="MKO270" s="30"/>
      <c r="MKP270" s="30"/>
      <c r="MKQ270" s="30"/>
      <c r="MKR270" s="30"/>
      <c r="MKS270" s="30"/>
      <c r="MKT270" s="30"/>
      <c r="MKU270" s="30"/>
      <c r="MKV270" s="30"/>
      <c r="MKW270" s="30"/>
      <c r="MKX270" s="30"/>
      <c r="MKY270" s="30"/>
      <c r="MKZ270" s="30"/>
      <c r="MLA270" s="30"/>
      <c r="MLB270" s="30"/>
      <c r="MLC270" s="30"/>
      <c r="MLD270" s="30"/>
      <c r="MLE270" s="30"/>
      <c r="MLF270" s="30"/>
      <c r="MLG270" s="30"/>
      <c r="MLH270" s="30"/>
      <c r="MLI270" s="30"/>
      <c r="MLJ270" s="30"/>
      <c r="MLK270" s="30"/>
      <c r="MLL270" s="30"/>
      <c r="MLM270" s="30"/>
      <c r="MLN270" s="30"/>
      <c r="MLO270" s="30"/>
      <c r="MLP270" s="30"/>
      <c r="MLQ270" s="30"/>
      <c r="MLR270" s="30"/>
      <c r="MLS270" s="30"/>
      <c r="MLT270" s="30"/>
      <c r="MLU270" s="30"/>
      <c r="MLV270" s="30"/>
      <c r="MLW270" s="30"/>
      <c r="MLX270" s="30"/>
      <c r="MLY270" s="30"/>
      <c r="MLZ270" s="30"/>
      <c r="MMA270" s="30"/>
      <c r="MMB270" s="30"/>
      <c r="MMC270" s="30"/>
      <c r="MMD270" s="30"/>
      <c r="MME270" s="30"/>
      <c r="MMF270" s="30"/>
      <c r="MMG270" s="30"/>
      <c r="MMH270" s="30"/>
      <c r="MMI270" s="30"/>
      <c r="MMJ270" s="30"/>
      <c r="MMK270" s="30"/>
      <c r="MML270" s="30"/>
      <c r="MMM270" s="30"/>
      <c r="MMN270" s="30"/>
      <c r="MMO270" s="30"/>
      <c r="MMP270" s="30"/>
      <c r="MMQ270" s="30"/>
      <c r="MMR270" s="30"/>
      <c r="MMS270" s="30"/>
      <c r="MMT270" s="30"/>
      <c r="MMU270" s="30"/>
      <c r="MMV270" s="30"/>
      <c r="MMW270" s="30"/>
      <c r="MMX270" s="30"/>
      <c r="MMY270" s="30"/>
      <c r="MMZ270" s="30"/>
      <c r="MNA270" s="30"/>
      <c r="MNB270" s="30"/>
      <c r="MNC270" s="30"/>
      <c r="MND270" s="30"/>
      <c r="MNE270" s="30"/>
      <c r="MNF270" s="30"/>
      <c r="MNG270" s="30"/>
      <c r="MNH270" s="30"/>
      <c r="MNI270" s="30"/>
      <c r="MNJ270" s="30"/>
      <c r="MNK270" s="30"/>
      <c r="MNL270" s="30"/>
      <c r="MNM270" s="30"/>
      <c r="MNN270" s="30"/>
      <c r="MNO270" s="30"/>
      <c r="MNP270" s="30"/>
      <c r="MNQ270" s="30"/>
      <c r="MNR270" s="30"/>
      <c r="MNS270" s="30"/>
      <c r="MNT270" s="30"/>
      <c r="MNU270" s="30"/>
      <c r="MNV270" s="30"/>
      <c r="MNW270" s="30"/>
      <c r="MNX270" s="30"/>
      <c r="MNY270" s="30"/>
      <c r="MNZ270" s="30"/>
      <c r="MOA270" s="30"/>
      <c r="MOB270" s="30"/>
      <c r="MOC270" s="30"/>
      <c r="MOD270" s="30"/>
      <c r="MOE270" s="30"/>
      <c r="MOF270" s="30"/>
      <c r="MOG270" s="30"/>
      <c r="MOH270" s="30"/>
      <c r="MOI270" s="30"/>
      <c r="MOJ270" s="30"/>
      <c r="MOK270" s="30"/>
      <c r="MOL270" s="30"/>
      <c r="MOM270" s="30"/>
      <c r="MON270" s="30"/>
      <c r="MOO270" s="30"/>
      <c r="MOP270" s="30"/>
      <c r="MOQ270" s="30"/>
      <c r="MOR270" s="30"/>
      <c r="MOS270" s="30"/>
      <c r="MOT270" s="30"/>
      <c r="MOU270" s="30"/>
      <c r="MOV270" s="30"/>
      <c r="MOW270" s="30"/>
      <c r="MOX270" s="30"/>
      <c r="MOY270" s="30"/>
      <c r="MOZ270" s="30"/>
      <c r="MPA270" s="30"/>
      <c r="MPB270" s="30"/>
      <c r="MPC270" s="30"/>
      <c r="MPD270" s="30"/>
      <c r="MPE270" s="30"/>
      <c r="MPF270" s="30"/>
      <c r="MPG270" s="30"/>
      <c r="MPH270" s="30"/>
      <c r="MPI270" s="30"/>
      <c r="MPJ270" s="30"/>
      <c r="MPK270" s="30"/>
      <c r="MPL270" s="30"/>
      <c r="MPM270" s="30"/>
      <c r="MPN270" s="30"/>
      <c r="MPO270" s="30"/>
      <c r="MPP270" s="30"/>
      <c r="MPQ270" s="30"/>
      <c r="MPR270" s="30"/>
      <c r="MPS270" s="30"/>
      <c r="MPT270" s="30"/>
      <c r="MPU270" s="30"/>
      <c r="MPV270" s="30"/>
      <c r="MPW270" s="30"/>
      <c r="MPX270" s="30"/>
      <c r="MPY270" s="30"/>
      <c r="MPZ270" s="30"/>
      <c r="MQA270" s="30"/>
      <c r="MQB270" s="30"/>
      <c r="MQC270" s="30"/>
      <c r="MQD270" s="30"/>
      <c r="MQE270" s="30"/>
      <c r="MQF270" s="30"/>
      <c r="MQG270" s="30"/>
      <c r="MQH270" s="30"/>
      <c r="MQI270" s="30"/>
      <c r="MQJ270" s="30"/>
      <c r="MQK270" s="30"/>
      <c r="MQL270" s="30"/>
      <c r="MQM270" s="30"/>
      <c r="MQN270" s="30"/>
      <c r="MQO270" s="30"/>
      <c r="MQP270" s="30"/>
      <c r="MQQ270" s="30"/>
      <c r="MQR270" s="30"/>
      <c r="MQS270" s="30"/>
      <c r="MQT270" s="30"/>
      <c r="MQU270" s="30"/>
      <c r="MQV270" s="30"/>
      <c r="MQW270" s="30"/>
      <c r="MQX270" s="30"/>
      <c r="MQY270" s="30"/>
      <c r="MQZ270" s="30"/>
      <c r="MRA270" s="30"/>
      <c r="MRB270" s="30"/>
      <c r="MRC270" s="30"/>
      <c r="MRD270" s="30"/>
      <c r="MRE270" s="30"/>
      <c r="MRF270" s="30"/>
      <c r="MRG270" s="30"/>
      <c r="MRH270" s="30"/>
      <c r="MRI270" s="30"/>
      <c r="MRJ270" s="30"/>
      <c r="MRK270" s="30"/>
      <c r="MRL270" s="30"/>
      <c r="MRM270" s="30"/>
      <c r="MRN270" s="30"/>
      <c r="MRO270" s="30"/>
      <c r="MRP270" s="30"/>
      <c r="MRQ270" s="30"/>
      <c r="MRR270" s="30"/>
      <c r="MRS270" s="30"/>
      <c r="MRT270" s="30"/>
      <c r="MRU270" s="30"/>
      <c r="MRV270" s="30"/>
      <c r="MRW270" s="30"/>
      <c r="MRX270" s="30"/>
      <c r="MRY270" s="30"/>
      <c r="MRZ270" s="30"/>
      <c r="MSA270" s="30"/>
      <c r="MSB270" s="30"/>
      <c r="MSC270" s="30"/>
      <c r="MSD270" s="30"/>
      <c r="MSE270" s="30"/>
      <c r="MSF270" s="30"/>
      <c r="MSG270" s="30"/>
      <c r="MSH270" s="30"/>
      <c r="MSI270" s="30"/>
      <c r="MSJ270" s="30"/>
      <c r="MSK270" s="30"/>
      <c r="MSL270" s="30"/>
      <c r="MSM270" s="30"/>
      <c r="MSN270" s="30"/>
      <c r="MSO270" s="30"/>
      <c r="MSP270" s="30"/>
      <c r="MSQ270" s="30"/>
      <c r="MSR270" s="30"/>
      <c r="MSS270" s="30"/>
      <c r="MST270" s="30"/>
      <c r="MSU270" s="30"/>
      <c r="MSV270" s="30"/>
      <c r="MSW270" s="30"/>
      <c r="MSX270" s="30"/>
      <c r="MSY270" s="30"/>
      <c r="MSZ270" s="30"/>
      <c r="MTA270" s="30"/>
      <c r="MTB270" s="30"/>
      <c r="MTC270" s="30"/>
      <c r="MTD270" s="30"/>
      <c r="MTE270" s="30"/>
      <c r="MTF270" s="30"/>
      <c r="MTG270" s="30"/>
      <c r="MTH270" s="30"/>
      <c r="MTI270" s="30"/>
      <c r="MTJ270" s="30"/>
      <c r="MTK270" s="30"/>
      <c r="MTL270" s="30"/>
      <c r="MTM270" s="30"/>
      <c r="MTN270" s="30"/>
      <c r="MTO270" s="30"/>
      <c r="MTP270" s="30"/>
      <c r="MTQ270" s="30"/>
      <c r="MTR270" s="30"/>
      <c r="MTS270" s="30"/>
      <c r="MTT270" s="30"/>
      <c r="MTU270" s="30"/>
      <c r="MTV270" s="30"/>
      <c r="MTW270" s="30"/>
      <c r="MTX270" s="30"/>
      <c r="MTY270" s="30"/>
      <c r="MTZ270" s="30"/>
      <c r="MUA270" s="30"/>
      <c r="MUB270" s="30"/>
      <c r="MUC270" s="30"/>
      <c r="MUD270" s="30"/>
      <c r="MUE270" s="30"/>
      <c r="MUF270" s="30"/>
      <c r="MUG270" s="30"/>
      <c r="MUH270" s="30"/>
      <c r="MUI270" s="30"/>
      <c r="MUJ270" s="30"/>
      <c r="MUK270" s="30"/>
      <c r="MUL270" s="30"/>
      <c r="MUM270" s="30"/>
      <c r="MUN270" s="30"/>
      <c r="MUO270" s="30"/>
      <c r="MUP270" s="30"/>
      <c r="MUQ270" s="30"/>
      <c r="MUR270" s="30"/>
      <c r="MUS270" s="30"/>
      <c r="MUT270" s="30"/>
      <c r="MUU270" s="30"/>
      <c r="MUV270" s="30"/>
      <c r="MUW270" s="30"/>
      <c r="MUX270" s="30"/>
      <c r="MUY270" s="30"/>
      <c r="MUZ270" s="30"/>
      <c r="MVA270" s="30"/>
      <c r="MVB270" s="30"/>
      <c r="MVC270" s="30"/>
      <c r="MVD270" s="30"/>
      <c r="MVE270" s="30"/>
      <c r="MVF270" s="30"/>
      <c r="MVG270" s="30"/>
      <c r="MVH270" s="30"/>
      <c r="MVI270" s="30"/>
      <c r="MVJ270" s="30"/>
      <c r="MVK270" s="30"/>
      <c r="MVL270" s="30"/>
      <c r="MVM270" s="30"/>
      <c r="MVN270" s="30"/>
      <c r="MVO270" s="30"/>
      <c r="MVP270" s="30"/>
      <c r="MVQ270" s="30"/>
      <c r="MVR270" s="30"/>
      <c r="MVS270" s="30"/>
      <c r="MVT270" s="30"/>
      <c r="MVU270" s="30"/>
      <c r="MVV270" s="30"/>
      <c r="MVW270" s="30"/>
      <c r="MVX270" s="30"/>
      <c r="MVY270" s="30"/>
      <c r="MVZ270" s="30"/>
      <c r="MWA270" s="30"/>
      <c r="MWB270" s="30"/>
      <c r="MWC270" s="30"/>
      <c r="MWD270" s="30"/>
      <c r="MWE270" s="30"/>
      <c r="MWF270" s="30"/>
      <c r="MWG270" s="30"/>
      <c r="MWH270" s="30"/>
      <c r="MWI270" s="30"/>
      <c r="MWJ270" s="30"/>
      <c r="MWK270" s="30"/>
      <c r="MWL270" s="30"/>
      <c r="MWM270" s="30"/>
      <c r="MWN270" s="30"/>
      <c r="MWO270" s="30"/>
      <c r="MWP270" s="30"/>
      <c r="MWQ270" s="30"/>
      <c r="MWR270" s="30"/>
      <c r="MWS270" s="30"/>
      <c r="MWT270" s="30"/>
      <c r="MWU270" s="30"/>
      <c r="MWV270" s="30"/>
      <c r="MWW270" s="30"/>
      <c r="MWX270" s="30"/>
      <c r="MWY270" s="30"/>
      <c r="MWZ270" s="30"/>
      <c r="MXA270" s="30"/>
      <c r="MXB270" s="30"/>
      <c r="MXC270" s="30"/>
      <c r="MXD270" s="30"/>
      <c r="MXE270" s="30"/>
      <c r="MXF270" s="30"/>
      <c r="MXG270" s="30"/>
      <c r="MXH270" s="30"/>
      <c r="MXI270" s="30"/>
      <c r="MXJ270" s="30"/>
      <c r="MXK270" s="30"/>
      <c r="MXL270" s="30"/>
      <c r="MXM270" s="30"/>
      <c r="MXN270" s="30"/>
      <c r="MXO270" s="30"/>
      <c r="MXP270" s="30"/>
      <c r="MXQ270" s="30"/>
      <c r="MXR270" s="30"/>
      <c r="MXS270" s="30"/>
      <c r="MXT270" s="30"/>
      <c r="MXU270" s="30"/>
      <c r="MXV270" s="30"/>
      <c r="MXW270" s="30"/>
      <c r="MXX270" s="30"/>
      <c r="MXY270" s="30"/>
      <c r="MXZ270" s="30"/>
      <c r="MYA270" s="30"/>
      <c r="MYB270" s="30"/>
      <c r="MYC270" s="30"/>
      <c r="MYD270" s="30"/>
      <c r="MYE270" s="30"/>
      <c r="MYF270" s="30"/>
      <c r="MYG270" s="30"/>
      <c r="MYH270" s="30"/>
      <c r="MYI270" s="30"/>
      <c r="MYJ270" s="30"/>
      <c r="MYK270" s="30"/>
      <c r="MYL270" s="30"/>
      <c r="MYM270" s="30"/>
      <c r="MYN270" s="30"/>
      <c r="MYO270" s="30"/>
      <c r="MYP270" s="30"/>
      <c r="MYQ270" s="30"/>
      <c r="MYR270" s="30"/>
      <c r="MYS270" s="30"/>
      <c r="MYT270" s="30"/>
      <c r="MYU270" s="30"/>
      <c r="MYV270" s="30"/>
      <c r="MYW270" s="30"/>
      <c r="MYX270" s="30"/>
      <c r="MYY270" s="30"/>
      <c r="MYZ270" s="30"/>
      <c r="MZA270" s="30"/>
      <c r="MZB270" s="30"/>
      <c r="MZC270" s="30"/>
      <c r="MZD270" s="30"/>
      <c r="MZE270" s="30"/>
      <c r="MZF270" s="30"/>
      <c r="MZG270" s="30"/>
      <c r="MZH270" s="30"/>
      <c r="MZI270" s="30"/>
      <c r="MZJ270" s="30"/>
      <c r="MZK270" s="30"/>
      <c r="MZL270" s="30"/>
      <c r="MZM270" s="30"/>
      <c r="MZN270" s="30"/>
      <c r="MZO270" s="30"/>
      <c r="MZP270" s="30"/>
      <c r="MZQ270" s="30"/>
      <c r="MZR270" s="30"/>
      <c r="MZS270" s="30"/>
      <c r="MZT270" s="30"/>
      <c r="MZU270" s="30"/>
      <c r="MZV270" s="30"/>
      <c r="MZW270" s="30"/>
      <c r="MZX270" s="30"/>
      <c r="MZY270" s="30"/>
      <c r="MZZ270" s="30"/>
      <c r="NAA270" s="30"/>
      <c r="NAB270" s="30"/>
      <c r="NAC270" s="30"/>
      <c r="NAD270" s="30"/>
      <c r="NAE270" s="30"/>
      <c r="NAF270" s="30"/>
      <c r="NAG270" s="30"/>
      <c r="NAH270" s="30"/>
      <c r="NAI270" s="30"/>
      <c r="NAJ270" s="30"/>
      <c r="NAK270" s="30"/>
      <c r="NAL270" s="30"/>
      <c r="NAM270" s="30"/>
      <c r="NAN270" s="30"/>
      <c r="NAO270" s="30"/>
      <c r="NAP270" s="30"/>
      <c r="NAQ270" s="30"/>
      <c r="NAR270" s="30"/>
      <c r="NAS270" s="30"/>
      <c r="NAT270" s="30"/>
      <c r="NAU270" s="30"/>
      <c r="NAV270" s="30"/>
      <c r="NAW270" s="30"/>
      <c r="NAX270" s="30"/>
      <c r="NAY270" s="30"/>
      <c r="NAZ270" s="30"/>
      <c r="NBA270" s="30"/>
      <c r="NBB270" s="30"/>
      <c r="NBC270" s="30"/>
      <c r="NBD270" s="30"/>
      <c r="NBE270" s="30"/>
      <c r="NBF270" s="30"/>
      <c r="NBG270" s="30"/>
      <c r="NBH270" s="30"/>
      <c r="NBI270" s="30"/>
      <c r="NBJ270" s="30"/>
      <c r="NBK270" s="30"/>
      <c r="NBL270" s="30"/>
      <c r="NBM270" s="30"/>
      <c r="NBN270" s="30"/>
      <c r="NBO270" s="30"/>
      <c r="NBP270" s="30"/>
      <c r="NBQ270" s="30"/>
      <c r="NBR270" s="30"/>
      <c r="NBS270" s="30"/>
      <c r="NBT270" s="30"/>
      <c r="NBU270" s="30"/>
      <c r="NBV270" s="30"/>
      <c r="NBW270" s="30"/>
      <c r="NBX270" s="30"/>
      <c r="NBY270" s="30"/>
      <c r="NBZ270" s="30"/>
      <c r="NCA270" s="30"/>
      <c r="NCB270" s="30"/>
      <c r="NCC270" s="30"/>
      <c r="NCD270" s="30"/>
      <c r="NCE270" s="30"/>
      <c r="NCF270" s="30"/>
      <c r="NCG270" s="30"/>
      <c r="NCH270" s="30"/>
      <c r="NCI270" s="30"/>
      <c r="NCJ270" s="30"/>
      <c r="NCK270" s="30"/>
      <c r="NCL270" s="30"/>
      <c r="NCM270" s="30"/>
      <c r="NCN270" s="30"/>
      <c r="NCO270" s="30"/>
      <c r="NCP270" s="30"/>
      <c r="NCQ270" s="30"/>
      <c r="NCR270" s="30"/>
      <c r="NCS270" s="30"/>
      <c r="NCT270" s="30"/>
      <c r="NCU270" s="30"/>
      <c r="NCV270" s="30"/>
      <c r="NCW270" s="30"/>
      <c r="NCX270" s="30"/>
      <c r="NCY270" s="30"/>
      <c r="NCZ270" s="30"/>
      <c r="NDA270" s="30"/>
      <c r="NDB270" s="30"/>
      <c r="NDC270" s="30"/>
      <c r="NDD270" s="30"/>
      <c r="NDE270" s="30"/>
      <c r="NDF270" s="30"/>
      <c r="NDG270" s="30"/>
      <c r="NDH270" s="30"/>
      <c r="NDI270" s="30"/>
      <c r="NDJ270" s="30"/>
      <c r="NDK270" s="30"/>
      <c r="NDL270" s="30"/>
      <c r="NDM270" s="30"/>
      <c r="NDN270" s="30"/>
      <c r="NDO270" s="30"/>
      <c r="NDP270" s="30"/>
      <c r="NDQ270" s="30"/>
      <c r="NDR270" s="30"/>
      <c r="NDS270" s="30"/>
      <c r="NDT270" s="30"/>
      <c r="NDU270" s="30"/>
      <c r="NDV270" s="30"/>
      <c r="NDW270" s="30"/>
      <c r="NDX270" s="30"/>
      <c r="NDY270" s="30"/>
      <c r="NDZ270" s="30"/>
      <c r="NEA270" s="30"/>
      <c r="NEB270" s="30"/>
      <c r="NEC270" s="30"/>
      <c r="NED270" s="30"/>
      <c r="NEE270" s="30"/>
      <c r="NEF270" s="30"/>
      <c r="NEG270" s="30"/>
      <c r="NEH270" s="30"/>
      <c r="NEI270" s="30"/>
      <c r="NEJ270" s="30"/>
      <c r="NEK270" s="30"/>
      <c r="NEL270" s="30"/>
      <c r="NEM270" s="30"/>
      <c r="NEN270" s="30"/>
      <c r="NEO270" s="30"/>
      <c r="NEP270" s="30"/>
      <c r="NEQ270" s="30"/>
      <c r="NER270" s="30"/>
      <c r="NES270" s="30"/>
      <c r="NET270" s="30"/>
      <c r="NEU270" s="30"/>
      <c r="NEV270" s="30"/>
      <c r="NEW270" s="30"/>
      <c r="NEX270" s="30"/>
      <c r="NEY270" s="30"/>
      <c r="NEZ270" s="30"/>
      <c r="NFA270" s="30"/>
      <c r="NFB270" s="30"/>
      <c r="NFC270" s="30"/>
      <c r="NFD270" s="30"/>
      <c r="NFE270" s="30"/>
      <c r="NFF270" s="30"/>
      <c r="NFG270" s="30"/>
      <c r="NFH270" s="30"/>
      <c r="NFI270" s="30"/>
      <c r="NFJ270" s="30"/>
      <c r="NFK270" s="30"/>
      <c r="NFL270" s="30"/>
      <c r="NFM270" s="30"/>
      <c r="NFN270" s="30"/>
      <c r="NFO270" s="30"/>
      <c r="NFP270" s="30"/>
      <c r="NFQ270" s="30"/>
      <c r="NFR270" s="30"/>
      <c r="NFS270" s="30"/>
      <c r="NFT270" s="30"/>
      <c r="NFU270" s="30"/>
      <c r="NFV270" s="30"/>
      <c r="NFW270" s="30"/>
      <c r="NFX270" s="30"/>
      <c r="NFY270" s="30"/>
      <c r="NFZ270" s="30"/>
      <c r="NGA270" s="30"/>
      <c r="NGB270" s="30"/>
      <c r="NGC270" s="30"/>
      <c r="NGD270" s="30"/>
      <c r="NGE270" s="30"/>
      <c r="NGF270" s="30"/>
      <c r="NGG270" s="30"/>
      <c r="NGH270" s="30"/>
      <c r="NGI270" s="30"/>
      <c r="NGJ270" s="30"/>
      <c r="NGK270" s="30"/>
      <c r="NGL270" s="30"/>
      <c r="NGM270" s="30"/>
      <c r="NGN270" s="30"/>
      <c r="NGO270" s="30"/>
      <c r="NGP270" s="30"/>
      <c r="NGQ270" s="30"/>
      <c r="NGR270" s="30"/>
      <c r="NGS270" s="30"/>
      <c r="NGT270" s="30"/>
      <c r="NGU270" s="30"/>
      <c r="NGV270" s="30"/>
      <c r="NGW270" s="30"/>
      <c r="NGX270" s="30"/>
      <c r="NGY270" s="30"/>
      <c r="NGZ270" s="30"/>
      <c r="NHA270" s="30"/>
      <c r="NHB270" s="30"/>
      <c r="NHC270" s="30"/>
      <c r="NHD270" s="30"/>
      <c r="NHE270" s="30"/>
      <c r="NHF270" s="30"/>
      <c r="NHG270" s="30"/>
      <c r="NHH270" s="30"/>
      <c r="NHI270" s="30"/>
      <c r="NHJ270" s="30"/>
      <c r="NHK270" s="30"/>
      <c r="NHL270" s="30"/>
      <c r="NHM270" s="30"/>
      <c r="NHN270" s="30"/>
      <c r="NHO270" s="30"/>
      <c r="NHP270" s="30"/>
      <c r="NHQ270" s="30"/>
      <c r="NHR270" s="30"/>
      <c r="NHS270" s="30"/>
      <c r="NHT270" s="30"/>
      <c r="NHU270" s="30"/>
      <c r="NHV270" s="30"/>
      <c r="NHW270" s="30"/>
      <c r="NHX270" s="30"/>
      <c r="NHY270" s="30"/>
      <c r="NHZ270" s="30"/>
      <c r="NIA270" s="30"/>
      <c r="NIB270" s="30"/>
      <c r="NIC270" s="30"/>
      <c r="NID270" s="30"/>
      <c r="NIE270" s="30"/>
      <c r="NIF270" s="30"/>
      <c r="NIG270" s="30"/>
      <c r="NIH270" s="30"/>
      <c r="NII270" s="30"/>
      <c r="NIJ270" s="30"/>
      <c r="NIK270" s="30"/>
      <c r="NIL270" s="30"/>
      <c r="NIM270" s="30"/>
      <c r="NIN270" s="30"/>
      <c r="NIO270" s="30"/>
      <c r="NIP270" s="30"/>
      <c r="NIQ270" s="30"/>
      <c r="NIR270" s="30"/>
      <c r="NIS270" s="30"/>
      <c r="NIT270" s="30"/>
      <c r="NIU270" s="30"/>
      <c r="NIV270" s="30"/>
      <c r="NIW270" s="30"/>
      <c r="NIX270" s="30"/>
      <c r="NIY270" s="30"/>
      <c r="NIZ270" s="30"/>
      <c r="NJA270" s="30"/>
      <c r="NJB270" s="30"/>
      <c r="NJC270" s="30"/>
      <c r="NJD270" s="30"/>
      <c r="NJE270" s="30"/>
      <c r="NJF270" s="30"/>
      <c r="NJG270" s="30"/>
      <c r="NJH270" s="30"/>
      <c r="NJI270" s="30"/>
      <c r="NJJ270" s="30"/>
      <c r="NJK270" s="30"/>
      <c r="NJL270" s="30"/>
      <c r="NJM270" s="30"/>
      <c r="NJN270" s="30"/>
      <c r="NJO270" s="30"/>
      <c r="NJP270" s="30"/>
      <c r="NJQ270" s="30"/>
      <c r="NJR270" s="30"/>
      <c r="NJS270" s="30"/>
      <c r="NJT270" s="30"/>
      <c r="NJU270" s="30"/>
      <c r="NJV270" s="30"/>
      <c r="NJW270" s="30"/>
      <c r="NJX270" s="30"/>
      <c r="NJY270" s="30"/>
      <c r="NJZ270" s="30"/>
      <c r="NKA270" s="30"/>
      <c r="NKB270" s="30"/>
      <c r="NKC270" s="30"/>
      <c r="NKD270" s="30"/>
      <c r="NKE270" s="30"/>
      <c r="NKF270" s="30"/>
      <c r="NKG270" s="30"/>
      <c r="NKH270" s="30"/>
      <c r="NKI270" s="30"/>
      <c r="NKJ270" s="30"/>
      <c r="NKK270" s="30"/>
      <c r="NKL270" s="30"/>
      <c r="NKM270" s="30"/>
      <c r="NKN270" s="30"/>
      <c r="NKO270" s="30"/>
      <c r="NKP270" s="30"/>
      <c r="NKQ270" s="30"/>
      <c r="NKR270" s="30"/>
      <c r="NKS270" s="30"/>
      <c r="NKT270" s="30"/>
      <c r="NKU270" s="30"/>
      <c r="NKV270" s="30"/>
      <c r="NKW270" s="30"/>
      <c r="NKX270" s="30"/>
      <c r="NKY270" s="30"/>
      <c r="NKZ270" s="30"/>
      <c r="NLA270" s="30"/>
      <c r="NLB270" s="30"/>
      <c r="NLC270" s="30"/>
      <c r="NLD270" s="30"/>
      <c r="NLE270" s="30"/>
      <c r="NLF270" s="30"/>
      <c r="NLG270" s="30"/>
      <c r="NLH270" s="30"/>
      <c r="NLI270" s="30"/>
      <c r="NLJ270" s="30"/>
      <c r="NLK270" s="30"/>
      <c r="NLL270" s="30"/>
      <c r="NLM270" s="30"/>
      <c r="NLN270" s="30"/>
      <c r="NLO270" s="30"/>
      <c r="NLP270" s="30"/>
      <c r="NLQ270" s="30"/>
      <c r="NLR270" s="30"/>
      <c r="NLS270" s="30"/>
      <c r="NLT270" s="30"/>
      <c r="NLU270" s="30"/>
      <c r="NLV270" s="30"/>
      <c r="NLW270" s="30"/>
      <c r="NLX270" s="30"/>
      <c r="NLY270" s="30"/>
      <c r="NLZ270" s="30"/>
      <c r="NMA270" s="30"/>
      <c r="NMB270" s="30"/>
      <c r="NMC270" s="30"/>
      <c r="NMD270" s="30"/>
      <c r="NME270" s="30"/>
      <c r="NMF270" s="30"/>
      <c r="NMG270" s="30"/>
      <c r="NMH270" s="30"/>
      <c r="NMI270" s="30"/>
      <c r="NMJ270" s="30"/>
      <c r="NMK270" s="30"/>
      <c r="NML270" s="30"/>
      <c r="NMM270" s="30"/>
      <c r="NMN270" s="30"/>
      <c r="NMO270" s="30"/>
      <c r="NMP270" s="30"/>
      <c r="NMQ270" s="30"/>
      <c r="NMR270" s="30"/>
      <c r="NMS270" s="30"/>
      <c r="NMT270" s="30"/>
      <c r="NMU270" s="30"/>
      <c r="NMV270" s="30"/>
      <c r="NMW270" s="30"/>
      <c r="NMX270" s="30"/>
      <c r="NMY270" s="30"/>
      <c r="NMZ270" s="30"/>
      <c r="NNA270" s="30"/>
      <c r="NNB270" s="30"/>
      <c r="NNC270" s="30"/>
      <c r="NND270" s="30"/>
      <c r="NNE270" s="30"/>
      <c r="NNF270" s="30"/>
      <c r="NNG270" s="30"/>
      <c r="NNH270" s="30"/>
      <c r="NNI270" s="30"/>
      <c r="NNJ270" s="30"/>
      <c r="NNK270" s="30"/>
      <c r="NNL270" s="30"/>
      <c r="NNM270" s="30"/>
      <c r="NNN270" s="30"/>
      <c r="NNO270" s="30"/>
      <c r="NNP270" s="30"/>
      <c r="NNQ270" s="30"/>
      <c r="NNR270" s="30"/>
      <c r="NNS270" s="30"/>
      <c r="NNT270" s="30"/>
      <c r="NNU270" s="30"/>
      <c r="NNV270" s="30"/>
      <c r="NNW270" s="30"/>
      <c r="NNX270" s="30"/>
      <c r="NNY270" s="30"/>
      <c r="NNZ270" s="30"/>
      <c r="NOA270" s="30"/>
      <c r="NOB270" s="30"/>
      <c r="NOC270" s="30"/>
      <c r="NOD270" s="30"/>
      <c r="NOE270" s="30"/>
      <c r="NOF270" s="30"/>
      <c r="NOG270" s="30"/>
      <c r="NOH270" s="30"/>
      <c r="NOI270" s="30"/>
      <c r="NOJ270" s="30"/>
      <c r="NOK270" s="30"/>
      <c r="NOL270" s="30"/>
      <c r="NOM270" s="30"/>
      <c r="NON270" s="30"/>
      <c r="NOO270" s="30"/>
      <c r="NOP270" s="30"/>
      <c r="NOQ270" s="30"/>
      <c r="NOR270" s="30"/>
      <c r="NOS270" s="30"/>
      <c r="NOT270" s="30"/>
      <c r="NOU270" s="30"/>
      <c r="NOV270" s="30"/>
      <c r="NOW270" s="30"/>
      <c r="NOX270" s="30"/>
      <c r="NOY270" s="30"/>
      <c r="NOZ270" s="30"/>
      <c r="NPA270" s="30"/>
      <c r="NPB270" s="30"/>
      <c r="NPC270" s="30"/>
      <c r="NPD270" s="30"/>
      <c r="NPE270" s="30"/>
      <c r="NPF270" s="30"/>
      <c r="NPG270" s="30"/>
      <c r="NPH270" s="30"/>
      <c r="NPI270" s="30"/>
      <c r="NPJ270" s="30"/>
      <c r="NPK270" s="30"/>
      <c r="NPL270" s="30"/>
      <c r="NPM270" s="30"/>
      <c r="NPN270" s="30"/>
      <c r="NPO270" s="30"/>
      <c r="NPP270" s="30"/>
      <c r="NPQ270" s="30"/>
      <c r="NPR270" s="30"/>
      <c r="NPS270" s="30"/>
      <c r="NPT270" s="30"/>
      <c r="NPU270" s="30"/>
      <c r="NPV270" s="30"/>
      <c r="NPW270" s="30"/>
      <c r="NPX270" s="30"/>
      <c r="NPY270" s="30"/>
      <c r="NPZ270" s="30"/>
      <c r="NQA270" s="30"/>
      <c r="NQB270" s="30"/>
      <c r="NQC270" s="30"/>
      <c r="NQD270" s="30"/>
      <c r="NQE270" s="30"/>
      <c r="NQF270" s="30"/>
      <c r="NQG270" s="30"/>
      <c r="NQH270" s="30"/>
      <c r="NQI270" s="30"/>
      <c r="NQJ270" s="30"/>
      <c r="NQK270" s="30"/>
      <c r="NQL270" s="30"/>
      <c r="NQM270" s="30"/>
      <c r="NQN270" s="30"/>
      <c r="NQO270" s="30"/>
      <c r="NQP270" s="30"/>
      <c r="NQQ270" s="30"/>
      <c r="NQR270" s="30"/>
      <c r="NQS270" s="30"/>
      <c r="NQT270" s="30"/>
      <c r="NQU270" s="30"/>
      <c r="NQV270" s="30"/>
      <c r="NQW270" s="30"/>
      <c r="NQX270" s="30"/>
      <c r="NQY270" s="30"/>
      <c r="NQZ270" s="30"/>
      <c r="NRA270" s="30"/>
      <c r="NRB270" s="30"/>
      <c r="NRC270" s="30"/>
      <c r="NRD270" s="30"/>
      <c r="NRE270" s="30"/>
      <c r="NRF270" s="30"/>
      <c r="NRG270" s="30"/>
      <c r="NRH270" s="30"/>
      <c r="NRI270" s="30"/>
      <c r="NRJ270" s="30"/>
      <c r="NRK270" s="30"/>
      <c r="NRL270" s="30"/>
      <c r="NRM270" s="30"/>
      <c r="NRN270" s="30"/>
      <c r="NRO270" s="30"/>
      <c r="NRP270" s="30"/>
      <c r="NRQ270" s="30"/>
      <c r="NRR270" s="30"/>
      <c r="NRS270" s="30"/>
      <c r="NRT270" s="30"/>
      <c r="NRU270" s="30"/>
      <c r="NRV270" s="30"/>
      <c r="NRW270" s="30"/>
      <c r="NRX270" s="30"/>
      <c r="NRY270" s="30"/>
      <c r="NRZ270" s="30"/>
      <c r="NSA270" s="30"/>
      <c r="NSB270" s="30"/>
      <c r="NSC270" s="30"/>
      <c r="NSD270" s="30"/>
      <c r="NSE270" s="30"/>
      <c r="NSF270" s="30"/>
      <c r="NSG270" s="30"/>
      <c r="NSH270" s="30"/>
      <c r="NSI270" s="30"/>
      <c r="NSJ270" s="30"/>
      <c r="NSK270" s="30"/>
      <c r="NSL270" s="30"/>
      <c r="NSM270" s="30"/>
      <c r="NSN270" s="30"/>
      <c r="NSO270" s="30"/>
      <c r="NSP270" s="30"/>
      <c r="NSQ270" s="30"/>
      <c r="NSR270" s="30"/>
      <c r="NSS270" s="30"/>
      <c r="NST270" s="30"/>
      <c r="NSU270" s="30"/>
      <c r="NSV270" s="30"/>
      <c r="NSW270" s="30"/>
      <c r="NSX270" s="30"/>
      <c r="NSY270" s="30"/>
      <c r="NSZ270" s="30"/>
      <c r="NTA270" s="30"/>
      <c r="NTB270" s="30"/>
      <c r="NTC270" s="30"/>
      <c r="NTD270" s="30"/>
      <c r="NTE270" s="30"/>
      <c r="NTF270" s="30"/>
      <c r="NTG270" s="30"/>
      <c r="NTH270" s="30"/>
      <c r="NTI270" s="30"/>
      <c r="NTJ270" s="30"/>
      <c r="NTK270" s="30"/>
      <c r="NTL270" s="30"/>
      <c r="NTM270" s="30"/>
      <c r="NTN270" s="30"/>
      <c r="NTO270" s="30"/>
      <c r="NTP270" s="30"/>
      <c r="NTQ270" s="30"/>
      <c r="NTR270" s="30"/>
      <c r="NTS270" s="30"/>
      <c r="NTT270" s="30"/>
      <c r="NTU270" s="30"/>
      <c r="NTV270" s="30"/>
      <c r="NTW270" s="30"/>
      <c r="NTX270" s="30"/>
      <c r="NTY270" s="30"/>
      <c r="NTZ270" s="30"/>
      <c r="NUA270" s="30"/>
      <c r="NUB270" s="30"/>
      <c r="NUC270" s="30"/>
      <c r="NUD270" s="30"/>
      <c r="NUE270" s="30"/>
      <c r="NUF270" s="30"/>
      <c r="NUG270" s="30"/>
      <c r="NUH270" s="30"/>
      <c r="NUI270" s="30"/>
      <c r="NUJ270" s="30"/>
      <c r="NUK270" s="30"/>
      <c r="NUL270" s="30"/>
      <c r="NUM270" s="30"/>
      <c r="NUN270" s="30"/>
      <c r="NUO270" s="30"/>
      <c r="NUP270" s="30"/>
      <c r="NUQ270" s="30"/>
      <c r="NUR270" s="30"/>
      <c r="NUS270" s="30"/>
      <c r="NUT270" s="30"/>
      <c r="NUU270" s="30"/>
      <c r="NUV270" s="30"/>
      <c r="NUW270" s="30"/>
      <c r="NUX270" s="30"/>
      <c r="NUY270" s="30"/>
      <c r="NUZ270" s="30"/>
      <c r="NVA270" s="30"/>
      <c r="NVB270" s="30"/>
      <c r="NVC270" s="30"/>
      <c r="NVD270" s="30"/>
      <c r="NVE270" s="30"/>
      <c r="NVF270" s="30"/>
      <c r="NVG270" s="30"/>
      <c r="NVH270" s="30"/>
      <c r="NVI270" s="30"/>
      <c r="NVJ270" s="30"/>
      <c r="NVK270" s="30"/>
      <c r="NVL270" s="30"/>
      <c r="NVM270" s="30"/>
      <c r="NVN270" s="30"/>
      <c r="NVO270" s="30"/>
      <c r="NVP270" s="30"/>
      <c r="NVQ270" s="30"/>
      <c r="NVR270" s="30"/>
      <c r="NVS270" s="30"/>
      <c r="NVT270" s="30"/>
      <c r="NVU270" s="30"/>
      <c r="NVV270" s="30"/>
      <c r="NVW270" s="30"/>
      <c r="NVX270" s="30"/>
      <c r="NVY270" s="30"/>
      <c r="NVZ270" s="30"/>
      <c r="NWA270" s="30"/>
      <c r="NWB270" s="30"/>
      <c r="NWC270" s="30"/>
      <c r="NWD270" s="30"/>
      <c r="NWE270" s="30"/>
      <c r="NWF270" s="30"/>
      <c r="NWG270" s="30"/>
      <c r="NWH270" s="30"/>
      <c r="NWI270" s="30"/>
      <c r="NWJ270" s="30"/>
      <c r="NWK270" s="30"/>
      <c r="NWL270" s="30"/>
      <c r="NWM270" s="30"/>
      <c r="NWN270" s="30"/>
      <c r="NWO270" s="30"/>
      <c r="NWP270" s="30"/>
      <c r="NWQ270" s="30"/>
      <c r="NWR270" s="30"/>
      <c r="NWS270" s="30"/>
      <c r="NWT270" s="30"/>
      <c r="NWU270" s="30"/>
      <c r="NWV270" s="30"/>
      <c r="NWW270" s="30"/>
      <c r="NWX270" s="30"/>
      <c r="NWY270" s="30"/>
      <c r="NWZ270" s="30"/>
      <c r="NXA270" s="30"/>
      <c r="NXB270" s="30"/>
      <c r="NXC270" s="30"/>
      <c r="NXD270" s="30"/>
      <c r="NXE270" s="30"/>
      <c r="NXF270" s="30"/>
      <c r="NXG270" s="30"/>
      <c r="NXH270" s="30"/>
      <c r="NXI270" s="30"/>
      <c r="NXJ270" s="30"/>
      <c r="NXK270" s="30"/>
      <c r="NXL270" s="30"/>
      <c r="NXM270" s="30"/>
      <c r="NXN270" s="30"/>
      <c r="NXO270" s="30"/>
      <c r="NXP270" s="30"/>
      <c r="NXQ270" s="30"/>
      <c r="NXR270" s="30"/>
      <c r="NXS270" s="30"/>
      <c r="NXT270" s="30"/>
      <c r="NXU270" s="30"/>
      <c r="NXV270" s="30"/>
      <c r="NXW270" s="30"/>
      <c r="NXX270" s="30"/>
      <c r="NXY270" s="30"/>
      <c r="NXZ270" s="30"/>
      <c r="NYA270" s="30"/>
      <c r="NYB270" s="30"/>
      <c r="NYC270" s="30"/>
      <c r="NYD270" s="30"/>
      <c r="NYE270" s="30"/>
      <c r="NYF270" s="30"/>
      <c r="NYG270" s="30"/>
      <c r="NYH270" s="30"/>
      <c r="NYI270" s="30"/>
      <c r="NYJ270" s="30"/>
      <c r="NYK270" s="30"/>
      <c r="NYL270" s="30"/>
      <c r="NYM270" s="30"/>
      <c r="NYN270" s="30"/>
      <c r="NYO270" s="30"/>
      <c r="NYP270" s="30"/>
      <c r="NYQ270" s="30"/>
      <c r="NYR270" s="30"/>
      <c r="NYS270" s="30"/>
      <c r="NYT270" s="30"/>
      <c r="NYU270" s="30"/>
      <c r="NYV270" s="30"/>
      <c r="NYW270" s="30"/>
      <c r="NYX270" s="30"/>
      <c r="NYY270" s="30"/>
      <c r="NYZ270" s="30"/>
      <c r="NZA270" s="30"/>
      <c r="NZB270" s="30"/>
      <c r="NZC270" s="30"/>
      <c r="NZD270" s="30"/>
      <c r="NZE270" s="30"/>
      <c r="NZF270" s="30"/>
      <c r="NZG270" s="30"/>
      <c r="NZH270" s="30"/>
      <c r="NZI270" s="30"/>
      <c r="NZJ270" s="30"/>
      <c r="NZK270" s="30"/>
      <c r="NZL270" s="30"/>
      <c r="NZM270" s="30"/>
      <c r="NZN270" s="30"/>
      <c r="NZO270" s="30"/>
      <c r="NZP270" s="30"/>
      <c r="NZQ270" s="30"/>
      <c r="NZR270" s="30"/>
      <c r="NZS270" s="30"/>
      <c r="NZT270" s="30"/>
      <c r="NZU270" s="30"/>
      <c r="NZV270" s="30"/>
      <c r="NZW270" s="30"/>
      <c r="NZX270" s="30"/>
      <c r="NZY270" s="30"/>
      <c r="NZZ270" s="30"/>
      <c r="OAA270" s="30"/>
      <c r="OAB270" s="30"/>
      <c r="OAC270" s="30"/>
      <c r="OAD270" s="30"/>
      <c r="OAE270" s="30"/>
      <c r="OAF270" s="30"/>
      <c r="OAG270" s="30"/>
      <c r="OAH270" s="30"/>
      <c r="OAI270" s="30"/>
      <c r="OAJ270" s="30"/>
      <c r="OAK270" s="30"/>
      <c r="OAL270" s="30"/>
      <c r="OAM270" s="30"/>
      <c r="OAN270" s="30"/>
      <c r="OAO270" s="30"/>
      <c r="OAP270" s="30"/>
      <c r="OAQ270" s="30"/>
      <c r="OAR270" s="30"/>
      <c r="OAS270" s="30"/>
      <c r="OAT270" s="30"/>
      <c r="OAU270" s="30"/>
      <c r="OAV270" s="30"/>
      <c r="OAW270" s="30"/>
      <c r="OAX270" s="30"/>
      <c r="OAY270" s="30"/>
      <c r="OAZ270" s="30"/>
      <c r="OBA270" s="30"/>
      <c r="OBB270" s="30"/>
      <c r="OBC270" s="30"/>
      <c r="OBD270" s="30"/>
      <c r="OBE270" s="30"/>
      <c r="OBF270" s="30"/>
      <c r="OBG270" s="30"/>
      <c r="OBH270" s="30"/>
      <c r="OBI270" s="30"/>
      <c r="OBJ270" s="30"/>
      <c r="OBK270" s="30"/>
      <c r="OBL270" s="30"/>
      <c r="OBM270" s="30"/>
      <c r="OBN270" s="30"/>
      <c r="OBO270" s="30"/>
      <c r="OBP270" s="30"/>
      <c r="OBQ270" s="30"/>
      <c r="OBR270" s="30"/>
      <c r="OBS270" s="30"/>
      <c r="OBT270" s="30"/>
      <c r="OBU270" s="30"/>
      <c r="OBV270" s="30"/>
      <c r="OBW270" s="30"/>
      <c r="OBX270" s="30"/>
      <c r="OBY270" s="30"/>
      <c r="OBZ270" s="30"/>
      <c r="OCA270" s="30"/>
      <c r="OCB270" s="30"/>
      <c r="OCC270" s="30"/>
      <c r="OCD270" s="30"/>
      <c r="OCE270" s="30"/>
      <c r="OCF270" s="30"/>
      <c r="OCG270" s="30"/>
      <c r="OCH270" s="30"/>
      <c r="OCI270" s="30"/>
      <c r="OCJ270" s="30"/>
      <c r="OCK270" s="30"/>
      <c r="OCL270" s="30"/>
      <c r="OCM270" s="30"/>
      <c r="OCN270" s="30"/>
      <c r="OCO270" s="30"/>
      <c r="OCP270" s="30"/>
      <c r="OCQ270" s="30"/>
      <c r="OCR270" s="30"/>
      <c r="OCS270" s="30"/>
      <c r="OCT270" s="30"/>
      <c r="OCU270" s="30"/>
      <c r="OCV270" s="30"/>
      <c r="OCW270" s="30"/>
      <c r="OCX270" s="30"/>
      <c r="OCY270" s="30"/>
      <c r="OCZ270" s="30"/>
      <c r="ODA270" s="30"/>
      <c r="ODB270" s="30"/>
      <c r="ODC270" s="30"/>
      <c r="ODD270" s="30"/>
      <c r="ODE270" s="30"/>
      <c r="ODF270" s="30"/>
      <c r="ODG270" s="30"/>
      <c r="ODH270" s="30"/>
      <c r="ODI270" s="30"/>
      <c r="ODJ270" s="30"/>
      <c r="ODK270" s="30"/>
      <c r="ODL270" s="30"/>
      <c r="ODM270" s="30"/>
      <c r="ODN270" s="30"/>
      <c r="ODO270" s="30"/>
      <c r="ODP270" s="30"/>
      <c r="ODQ270" s="30"/>
      <c r="ODR270" s="30"/>
      <c r="ODS270" s="30"/>
      <c r="ODT270" s="30"/>
      <c r="ODU270" s="30"/>
      <c r="ODV270" s="30"/>
      <c r="ODW270" s="30"/>
      <c r="ODX270" s="30"/>
      <c r="ODY270" s="30"/>
      <c r="ODZ270" s="30"/>
      <c r="OEA270" s="30"/>
      <c r="OEB270" s="30"/>
      <c r="OEC270" s="30"/>
      <c r="OED270" s="30"/>
      <c r="OEE270" s="30"/>
      <c r="OEF270" s="30"/>
      <c r="OEG270" s="30"/>
      <c r="OEH270" s="30"/>
      <c r="OEI270" s="30"/>
      <c r="OEJ270" s="30"/>
      <c r="OEK270" s="30"/>
      <c r="OEL270" s="30"/>
      <c r="OEM270" s="30"/>
      <c r="OEN270" s="30"/>
      <c r="OEO270" s="30"/>
      <c r="OEP270" s="30"/>
      <c r="OEQ270" s="30"/>
      <c r="OER270" s="30"/>
      <c r="OES270" s="30"/>
      <c r="OET270" s="30"/>
      <c r="OEU270" s="30"/>
      <c r="OEV270" s="30"/>
      <c r="OEW270" s="30"/>
      <c r="OEX270" s="30"/>
      <c r="OEY270" s="30"/>
      <c r="OEZ270" s="30"/>
      <c r="OFA270" s="30"/>
      <c r="OFB270" s="30"/>
      <c r="OFC270" s="30"/>
      <c r="OFD270" s="30"/>
      <c r="OFE270" s="30"/>
      <c r="OFF270" s="30"/>
      <c r="OFG270" s="30"/>
      <c r="OFH270" s="30"/>
      <c r="OFI270" s="30"/>
      <c r="OFJ270" s="30"/>
      <c r="OFK270" s="30"/>
      <c r="OFL270" s="30"/>
      <c r="OFM270" s="30"/>
      <c r="OFN270" s="30"/>
      <c r="OFO270" s="30"/>
      <c r="OFP270" s="30"/>
      <c r="OFQ270" s="30"/>
      <c r="OFR270" s="30"/>
      <c r="OFS270" s="30"/>
      <c r="OFT270" s="30"/>
      <c r="OFU270" s="30"/>
      <c r="OFV270" s="30"/>
      <c r="OFW270" s="30"/>
      <c r="OFX270" s="30"/>
      <c r="OFY270" s="30"/>
      <c r="OFZ270" s="30"/>
      <c r="OGA270" s="30"/>
      <c r="OGB270" s="30"/>
      <c r="OGC270" s="30"/>
      <c r="OGD270" s="30"/>
      <c r="OGE270" s="30"/>
      <c r="OGF270" s="30"/>
      <c r="OGG270" s="30"/>
      <c r="OGH270" s="30"/>
      <c r="OGI270" s="30"/>
      <c r="OGJ270" s="30"/>
      <c r="OGK270" s="30"/>
      <c r="OGL270" s="30"/>
      <c r="OGM270" s="30"/>
      <c r="OGN270" s="30"/>
      <c r="OGO270" s="30"/>
      <c r="OGP270" s="30"/>
      <c r="OGQ270" s="30"/>
      <c r="OGR270" s="30"/>
      <c r="OGS270" s="30"/>
      <c r="OGT270" s="30"/>
      <c r="OGU270" s="30"/>
      <c r="OGV270" s="30"/>
      <c r="OGW270" s="30"/>
      <c r="OGX270" s="30"/>
      <c r="OGY270" s="30"/>
      <c r="OGZ270" s="30"/>
      <c r="OHA270" s="30"/>
      <c r="OHB270" s="30"/>
      <c r="OHC270" s="30"/>
      <c r="OHD270" s="30"/>
      <c r="OHE270" s="30"/>
      <c r="OHF270" s="30"/>
      <c r="OHG270" s="30"/>
      <c r="OHH270" s="30"/>
      <c r="OHI270" s="30"/>
      <c r="OHJ270" s="30"/>
      <c r="OHK270" s="30"/>
      <c r="OHL270" s="30"/>
      <c r="OHM270" s="30"/>
      <c r="OHN270" s="30"/>
      <c r="OHO270" s="30"/>
      <c r="OHP270" s="30"/>
      <c r="OHQ270" s="30"/>
      <c r="OHR270" s="30"/>
      <c r="OHS270" s="30"/>
      <c r="OHT270" s="30"/>
      <c r="OHU270" s="30"/>
      <c r="OHV270" s="30"/>
      <c r="OHW270" s="30"/>
      <c r="OHX270" s="30"/>
      <c r="OHY270" s="30"/>
      <c r="OHZ270" s="30"/>
      <c r="OIA270" s="30"/>
      <c r="OIB270" s="30"/>
      <c r="OIC270" s="30"/>
      <c r="OID270" s="30"/>
      <c r="OIE270" s="30"/>
      <c r="OIF270" s="30"/>
      <c r="OIG270" s="30"/>
      <c r="OIH270" s="30"/>
      <c r="OII270" s="30"/>
      <c r="OIJ270" s="30"/>
      <c r="OIK270" s="30"/>
      <c r="OIL270" s="30"/>
      <c r="OIM270" s="30"/>
      <c r="OIN270" s="30"/>
      <c r="OIO270" s="30"/>
      <c r="OIP270" s="30"/>
      <c r="OIQ270" s="30"/>
      <c r="OIR270" s="30"/>
      <c r="OIS270" s="30"/>
      <c r="OIT270" s="30"/>
      <c r="OIU270" s="30"/>
      <c r="OIV270" s="30"/>
      <c r="OIW270" s="30"/>
      <c r="OIX270" s="30"/>
      <c r="OIY270" s="30"/>
      <c r="OIZ270" s="30"/>
      <c r="OJA270" s="30"/>
      <c r="OJB270" s="30"/>
      <c r="OJC270" s="30"/>
      <c r="OJD270" s="30"/>
      <c r="OJE270" s="30"/>
      <c r="OJF270" s="30"/>
      <c r="OJG270" s="30"/>
      <c r="OJH270" s="30"/>
      <c r="OJI270" s="30"/>
      <c r="OJJ270" s="30"/>
      <c r="OJK270" s="30"/>
      <c r="OJL270" s="30"/>
      <c r="OJM270" s="30"/>
      <c r="OJN270" s="30"/>
      <c r="OJO270" s="30"/>
      <c r="OJP270" s="30"/>
      <c r="OJQ270" s="30"/>
      <c r="OJR270" s="30"/>
      <c r="OJS270" s="30"/>
      <c r="OJT270" s="30"/>
      <c r="OJU270" s="30"/>
      <c r="OJV270" s="30"/>
      <c r="OJW270" s="30"/>
      <c r="OJX270" s="30"/>
      <c r="OJY270" s="30"/>
      <c r="OJZ270" s="30"/>
      <c r="OKA270" s="30"/>
      <c r="OKB270" s="30"/>
      <c r="OKC270" s="30"/>
      <c r="OKD270" s="30"/>
      <c r="OKE270" s="30"/>
      <c r="OKF270" s="30"/>
      <c r="OKG270" s="30"/>
      <c r="OKH270" s="30"/>
      <c r="OKI270" s="30"/>
      <c r="OKJ270" s="30"/>
      <c r="OKK270" s="30"/>
      <c r="OKL270" s="30"/>
      <c r="OKM270" s="30"/>
      <c r="OKN270" s="30"/>
      <c r="OKO270" s="30"/>
      <c r="OKP270" s="30"/>
      <c r="OKQ270" s="30"/>
      <c r="OKR270" s="30"/>
      <c r="OKS270" s="30"/>
      <c r="OKT270" s="30"/>
      <c r="OKU270" s="30"/>
      <c r="OKV270" s="30"/>
      <c r="OKW270" s="30"/>
      <c r="OKX270" s="30"/>
      <c r="OKY270" s="30"/>
      <c r="OKZ270" s="30"/>
      <c r="OLA270" s="30"/>
      <c r="OLB270" s="30"/>
      <c r="OLC270" s="30"/>
      <c r="OLD270" s="30"/>
      <c r="OLE270" s="30"/>
      <c r="OLF270" s="30"/>
      <c r="OLG270" s="30"/>
      <c r="OLH270" s="30"/>
      <c r="OLI270" s="30"/>
      <c r="OLJ270" s="30"/>
      <c r="OLK270" s="30"/>
      <c r="OLL270" s="30"/>
      <c r="OLM270" s="30"/>
      <c r="OLN270" s="30"/>
      <c r="OLO270" s="30"/>
      <c r="OLP270" s="30"/>
      <c r="OLQ270" s="30"/>
      <c r="OLR270" s="30"/>
      <c r="OLS270" s="30"/>
      <c r="OLT270" s="30"/>
      <c r="OLU270" s="30"/>
      <c r="OLV270" s="30"/>
      <c r="OLW270" s="30"/>
      <c r="OLX270" s="30"/>
      <c r="OLY270" s="30"/>
      <c r="OLZ270" s="30"/>
      <c r="OMA270" s="30"/>
      <c r="OMB270" s="30"/>
      <c r="OMC270" s="30"/>
      <c r="OMD270" s="30"/>
      <c r="OME270" s="30"/>
      <c r="OMF270" s="30"/>
      <c r="OMG270" s="30"/>
      <c r="OMH270" s="30"/>
      <c r="OMI270" s="30"/>
      <c r="OMJ270" s="30"/>
      <c r="OMK270" s="30"/>
      <c r="OML270" s="30"/>
      <c r="OMM270" s="30"/>
      <c r="OMN270" s="30"/>
      <c r="OMO270" s="30"/>
      <c r="OMP270" s="30"/>
      <c r="OMQ270" s="30"/>
      <c r="OMR270" s="30"/>
      <c r="OMS270" s="30"/>
      <c r="OMT270" s="30"/>
      <c r="OMU270" s="30"/>
      <c r="OMV270" s="30"/>
      <c r="OMW270" s="30"/>
      <c r="OMX270" s="30"/>
      <c r="OMY270" s="30"/>
      <c r="OMZ270" s="30"/>
      <c r="ONA270" s="30"/>
      <c r="ONB270" s="30"/>
      <c r="ONC270" s="30"/>
      <c r="OND270" s="30"/>
      <c r="ONE270" s="30"/>
      <c r="ONF270" s="30"/>
      <c r="ONG270" s="30"/>
      <c r="ONH270" s="30"/>
      <c r="ONI270" s="30"/>
      <c r="ONJ270" s="30"/>
      <c r="ONK270" s="30"/>
      <c r="ONL270" s="30"/>
      <c r="ONM270" s="30"/>
      <c r="ONN270" s="30"/>
      <c r="ONO270" s="30"/>
      <c r="ONP270" s="30"/>
      <c r="ONQ270" s="30"/>
      <c r="ONR270" s="30"/>
      <c r="ONS270" s="30"/>
      <c r="ONT270" s="30"/>
      <c r="ONU270" s="30"/>
      <c r="ONV270" s="30"/>
      <c r="ONW270" s="30"/>
      <c r="ONX270" s="30"/>
      <c r="ONY270" s="30"/>
      <c r="ONZ270" s="30"/>
      <c r="OOA270" s="30"/>
      <c r="OOB270" s="30"/>
      <c r="OOC270" s="30"/>
      <c r="OOD270" s="30"/>
      <c r="OOE270" s="30"/>
      <c r="OOF270" s="30"/>
      <c r="OOG270" s="30"/>
      <c r="OOH270" s="30"/>
      <c r="OOI270" s="30"/>
      <c r="OOJ270" s="30"/>
      <c r="OOK270" s="30"/>
      <c r="OOL270" s="30"/>
      <c r="OOM270" s="30"/>
      <c r="OON270" s="30"/>
      <c r="OOO270" s="30"/>
      <c r="OOP270" s="30"/>
      <c r="OOQ270" s="30"/>
      <c r="OOR270" s="30"/>
      <c r="OOS270" s="30"/>
      <c r="OOT270" s="30"/>
      <c r="OOU270" s="30"/>
      <c r="OOV270" s="30"/>
      <c r="OOW270" s="30"/>
      <c r="OOX270" s="30"/>
      <c r="OOY270" s="30"/>
      <c r="OOZ270" s="30"/>
      <c r="OPA270" s="30"/>
      <c r="OPB270" s="30"/>
      <c r="OPC270" s="30"/>
      <c r="OPD270" s="30"/>
      <c r="OPE270" s="30"/>
      <c r="OPF270" s="30"/>
      <c r="OPG270" s="30"/>
      <c r="OPH270" s="30"/>
      <c r="OPI270" s="30"/>
      <c r="OPJ270" s="30"/>
      <c r="OPK270" s="30"/>
      <c r="OPL270" s="30"/>
      <c r="OPM270" s="30"/>
      <c r="OPN270" s="30"/>
      <c r="OPO270" s="30"/>
      <c r="OPP270" s="30"/>
      <c r="OPQ270" s="30"/>
      <c r="OPR270" s="30"/>
      <c r="OPS270" s="30"/>
      <c r="OPT270" s="30"/>
      <c r="OPU270" s="30"/>
      <c r="OPV270" s="30"/>
      <c r="OPW270" s="30"/>
      <c r="OPX270" s="30"/>
      <c r="OPY270" s="30"/>
      <c r="OPZ270" s="30"/>
      <c r="OQA270" s="30"/>
      <c r="OQB270" s="30"/>
      <c r="OQC270" s="30"/>
      <c r="OQD270" s="30"/>
      <c r="OQE270" s="30"/>
      <c r="OQF270" s="30"/>
      <c r="OQG270" s="30"/>
      <c r="OQH270" s="30"/>
      <c r="OQI270" s="30"/>
      <c r="OQJ270" s="30"/>
      <c r="OQK270" s="30"/>
      <c r="OQL270" s="30"/>
      <c r="OQM270" s="30"/>
      <c r="OQN270" s="30"/>
      <c r="OQO270" s="30"/>
      <c r="OQP270" s="30"/>
      <c r="OQQ270" s="30"/>
      <c r="OQR270" s="30"/>
      <c r="OQS270" s="30"/>
      <c r="OQT270" s="30"/>
      <c r="OQU270" s="30"/>
      <c r="OQV270" s="30"/>
      <c r="OQW270" s="30"/>
      <c r="OQX270" s="30"/>
      <c r="OQY270" s="30"/>
      <c r="OQZ270" s="30"/>
      <c r="ORA270" s="30"/>
      <c r="ORB270" s="30"/>
      <c r="ORC270" s="30"/>
      <c r="ORD270" s="30"/>
      <c r="ORE270" s="30"/>
      <c r="ORF270" s="30"/>
      <c r="ORG270" s="30"/>
      <c r="ORH270" s="30"/>
      <c r="ORI270" s="30"/>
      <c r="ORJ270" s="30"/>
      <c r="ORK270" s="30"/>
      <c r="ORL270" s="30"/>
      <c r="ORM270" s="30"/>
      <c r="ORN270" s="30"/>
      <c r="ORO270" s="30"/>
      <c r="ORP270" s="30"/>
      <c r="ORQ270" s="30"/>
      <c r="ORR270" s="30"/>
      <c r="ORS270" s="30"/>
      <c r="ORT270" s="30"/>
      <c r="ORU270" s="30"/>
      <c r="ORV270" s="30"/>
      <c r="ORW270" s="30"/>
      <c r="ORX270" s="30"/>
      <c r="ORY270" s="30"/>
      <c r="ORZ270" s="30"/>
      <c r="OSA270" s="30"/>
      <c r="OSB270" s="30"/>
      <c r="OSC270" s="30"/>
      <c r="OSD270" s="30"/>
      <c r="OSE270" s="30"/>
      <c r="OSF270" s="30"/>
      <c r="OSG270" s="30"/>
      <c r="OSH270" s="30"/>
      <c r="OSI270" s="30"/>
      <c r="OSJ270" s="30"/>
      <c r="OSK270" s="30"/>
      <c r="OSL270" s="30"/>
      <c r="OSM270" s="30"/>
      <c r="OSN270" s="30"/>
      <c r="OSO270" s="30"/>
      <c r="OSP270" s="30"/>
      <c r="OSQ270" s="30"/>
      <c r="OSR270" s="30"/>
      <c r="OSS270" s="30"/>
      <c r="OST270" s="30"/>
      <c r="OSU270" s="30"/>
      <c r="OSV270" s="30"/>
      <c r="OSW270" s="30"/>
      <c r="OSX270" s="30"/>
      <c r="OSY270" s="30"/>
      <c r="OSZ270" s="30"/>
      <c r="OTA270" s="30"/>
      <c r="OTB270" s="30"/>
      <c r="OTC270" s="30"/>
      <c r="OTD270" s="30"/>
      <c r="OTE270" s="30"/>
      <c r="OTF270" s="30"/>
      <c r="OTG270" s="30"/>
      <c r="OTH270" s="30"/>
      <c r="OTI270" s="30"/>
      <c r="OTJ270" s="30"/>
      <c r="OTK270" s="30"/>
      <c r="OTL270" s="30"/>
      <c r="OTM270" s="30"/>
      <c r="OTN270" s="30"/>
      <c r="OTO270" s="30"/>
      <c r="OTP270" s="30"/>
      <c r="OTQ270" s="30"/>
      <c r="OTR270" s="30"/>
      <c r="OTS270" s="30"/>
      <c r="OTT270" s="30"/>
      <c r="OTU270" s="30"/>
      <c r="OTV270" s="30"/>
      <c r="OTW270" s="30"/>
      <c r="OTX270" s="30"/>
      <c r="OTY270" s="30"/>
      <c r="OTZ270" s="30"/>
      <c r="OUA270" s="30"/>
      <c r="OUB270" s="30"/>
      <c r="OUC270" s="30"/>
      <c r="OUD270" s="30"/>
      <c r="OUE270" s="30"/>
      <c r="OUF270" s="30"/>
      <c r="OUG270" s="30"/>
      <c r="OUH270" s="30"/>
      <c r="OUI270" s="30"/>
      <c r="OUJ270" s="30"/>
      <c r="OUK270" s="30"/>
      <c r="OUL270" s="30"/>
      <c r="OUM270" s="30"/>
      <c r="OUN270" s="30"/>
      <c r="OUO270" s="30"/>
      <c r="OUP270" s="30"/>
      <c r="OUQ270" s="30"/>
      <c r="OUR270" s="30"/>
      <c r="OUS270" s="30"/>
      <c r="OUT270" s="30"/>
      <c r="OUU270" s="30"/>
      <c r="OUV270" s="30"/>
      <c r="OUW270" s="30"/>
      <c r="OUX270" s="30"/>
      <c r="OUY270" s="30"/>
      <c r="OUZ270" s="30"/>
      <c r="OVA270" s="30"/>
      <c r="OVB270" s="30"/>
      <c r="OVC270" s="30"/>
      <c r="OVD270" s="30"/>
      <c r="OVE270" s="30"/>
      <c r="OVF270" s="30"/>
      <c r="OVG270" s="30"/>
      <c r="OVH270" s="30"/>
      <c r="OVI270" s="30"/>
      <c r="OVJ270" s="30"/>
      <c r="OVK270" s="30"/>
      <c r="OVL270" s="30"/>
      <c r="OVM270" s="30"/>
      <c r="OVN270" s="30"/>
      <c r="OVO270" s="30"/>
      <c r="OVP270" s="30"/>
      <c r="OVQ270" s="30"/>
      <c r="OVR270" s="30"/>
      <c r="OVS270" s="30"/>
      <c r="OVT270" s="30"/>
      <c r="OVU270" s="30"/>
      <c r="OVV270" s="30"/>
      <c r="OVW270" s="30"/>
      <c r="OVX270" s="30"/>
      <c r="OVY270" s="30"/>
      <c r="OVZ270" s="30"/>
      <c r="OWA270" s="30"/>
      <c r="OWB270" s="30"/>
      <c r="OWC270" s="30"/>
      <c r="OWD270" s="30"/>
      <c r="OWE270" s="30"/>
      <c r="OWF270" s="30"/>
      <c r="OWG270" s="30"/>
      <c r="OWH270" s="30"/>
      <c r="OWI270" s="30"/>
      <c r="OWJ270" s="30"/>
      <c r="OWK270" s="30"/>
      <c r="OWL270" s="30"/>
      <c r="OWM270" s="30"/>
      <c r="OWN270" s="30"/>
      <c r="OWO270" s="30"/>
      <c r="OWP270" s="30"/>
      <c r="OWQ270" s="30"/>
      <c r="OWR270" s="30"/>
      <c r="OWS270" s="30"/>
      <c r="OWT270" s="30"/>
      <c r="OWU270" s="30"/>
      <c r="OWV270" s="30"/>
      <c r="OWW270" s="30"/>
      <c r="OWX270" s="30"/>
      <c r="OWY270" s="30"/>
      <c r="OWZ270" s="30"/>
      <c r="OXA270" s="30"/>
      <c r="OXB270" s="30"/>
      <c r="OXC270" s="30"/>
      <c r="OXD270" s="30"/>
      <c r="OXE270" s="30"/>
      <c r="OXF270" s="30"/>
      <c r="OXG270" s="30"/>
      <c r="OXH270" s="30"/>
      <c r="OXI270" s="30"/>
      <c r="OXJ270" s="30"/>
      <c r="OXK270" s="30"/>
      <c r="OXL270" s="30"/>
      <c r="OXM270" s="30"/>
      <c r="OXN270" s="30"/>
      <c r="OXO270" s="30"/>
      <c r="OXP270" s="30"/>
      <c r="OXQ270" s="30"/>
      <c r="OXR270" s="30"/>
      <c r="OXS270" s="30"/>
      <c r="OXT270" s="30"/>
      <c r="OXU270" s="30"/>
      <c r="OXV270" s="30"/>
      <c r="OXW270" s="30"/>
      <c r="OXX270" s="30"/>
      <c r="OXY270" s="30"/>
      <c r="OXZ270" s="30"/>
      <c r="OYA270" s="30"/>
      <c r="OYB270" s="30"/>
      <c r="OYC270" s="30"/>
      <c r="OYD270" s="30"/>
      <c r="OYE270" s="30"/>
      <c r="OYF270" s="30"/>
      <c r="OYG270" s="30"/>
      <c r="OYH270" s="30"/>
      <c r="OYI270" s="30"/>
      <c r="OYJ270" s="30"/>
      <c r="OYK270" s="30"/>
      <c r="OYL270" s="30"/>
      <c r="OYM270" s="30"/>
      <c r="OYN270" s="30"/>
      <c r="OYO270" s="30"/>
      <c r="OYP270" s="30"/>
      <c r="OYQ270" s="30"/>
      <c r="OYR270" s="30"/>
      <c r="OYS270" s="30"/>
      <c r="OYT270" s="30"/>
      <c r="OYU270" s="30"/>
      <c r="OYV270" s="30"/>
      <c r="OYW270" s="30"/>
      <c r="OYX270" s="30"/>
      <c r="OYY270" s="30"/>
      <c r="OYZ270" s="30"/>
      <c r="OZA270" s="30"/>
      <c r="OZB270" s="30"/>
      <c r="OZC270" s="30"/>
      <c r="OZD270" s="30"/>
      <c r="OZE270" s="30"/>
      <c r="OZF270" s="30"/>
      <c r="OZG270" s="30"/>
      <c r="OZH270" s="30"/>
      <c r="OZI270" s="30"/>
      <c r="OZJ270" s="30"/>
      <c r="OZK270" s="30"/>
      <c r="OZL270" s="30"/>
      <c r="OZM270" s="30"/>
      <c r="OZN270" s="30"/>
      <c r="OZO270" s="30"/>
      <c r="OZP270" s="30"/>
      <c r="OZQ270" s="30"/>
      <c r="OZR270" s="30"/>
      <c r="OZS270" s="30"/>
      <c r="OZT270" s="30"/>
      <c r="OZU270" s="30"/>
      <c r="OZV270" s="30"/>
      <c r="OZW270" s="30"/>
      <c r="OZX270" s="30"/>
      <c r="OZY270" s="30"/>
      <c r="OZZ270" s="30"/>
      <c r="PAA270" s="30"/>
      <c r="PAB270" s="30"/>
      <c r="PAC270" s="30"/>
      <c r="PAD270" s="30"/>
      <c r="PAE270" s="30"/>
      <c r="PAF270" s="30"/>
      <c r="PAG270" s="30"/>
      <c r="PAH270" s="30"/>
      <c r="PAI270" s="30"/>
      <c r="PAJ270" s="30"/>
      <c r="PAK270" s="30"/>
      <c r="PAL270" s="30"/>
      <c r="PAM270" s="30"/>
      <c r="PAN270" s="30"/>
      <c r="PAO270" s="30"/>
      <c r="PAP270" s="30"/>
      <c r="PAQ270" s="30"/>
      <c r="PAR270" s="30"/>
      <c r="PAS270" s="30"/>
      <c r="PAT270" s="30"/>
      <c r="PAU270" s="30"/>
      <c r="PAV270" s="30"/>
      <c r="PAW270" s="30"/>
      <c r="PAX270" s="30"/>
      <c r="PAY270" s="30"/>
      <c r="PAZ270" s="30"/>
      <c r="PBA270" s="30"/>
      <c r="PBB270" s="30"/>
      <c r="PBC270" s="30"/>
      <c r="PBD270" s="30"/>
      <c r="PBE270" s="30"/>
      <c r="PBF270" s="30"/>
      <c r="PBG270" s="30"/>
      <c r="PBH270" s="30"/>
      <c r="PBI270" s="30"/>
      <c r="PBJ270" s="30"/>
      <c r="PBK270" s="30"/>
      <c r="PBL270" s="30"/>
      <c r="PBM270" s="30"/>
      <c r="PBN270" s="30"/>
      <c r="PBO270" s="30"/>
      <c r="PBP270" s="30"/>
      <c r="PBQ270" s="30"/>
      <c r="PBR270" s="30"/>
      <c r="PBS270" s="30"/>
      <c r="PBT270" s="30"/>
      <c r="PBU270" s="30"/>
      <c r="PBV270" s="30"/>
      <c r="PBW270" s="30"/>
      <c r="PBX270" s="30"/>
      <c r="PBY270" s="30"/>
      <c r="PBZ270" s="30"/>
      <c r="PCA270" s="30"/>
      <c r="PCB270" s="30"/>
      <c r="PCC270" s="30"/>
      <c r="PCD270" s="30"/>
      <c r="PCE270" s="30"/>
      <c r="PCF270" s="30"/>
      <c r="PCG270" s="30"/>
      <c r="PCH270" s="30"/>
      <c r="PCI270" s="30"/>
      <c r="PCJ270" s="30"/>
      <c r="PCK270" s="30"/>
      <c r="PCL270" s="30"/>
      <c r="PCM270" s="30"/>
      <c r="PCN270" s="30"/>
      <c r="PCO270" s="30"/>
      <c r="PCP270" s="30"/>
      <c r="PCQ270" s="30"/>
      <c r="PCR270" s="30"/>
      <c r="PCS270" s="30"/>
      <c r="PCT270" s="30"/>
      <c r="PCU270" s="30"/>
      <c r="PCV270" s="30"/>
      <c r="PCW270" s="30"/>
      <c r="PCX270" s="30"/>
      <c r="PCY270" s="30"/>
      <c r="PCZ270" s="30"/>
      <c r="PDA270" s="30"/>
      <c r="PDB270" s="30"/>
      <c r="PDC270" s="30"/>
      <c r="PDD270" s="30"/>
      <c r="PDE270" s="30"/>
      <c r="PDF270" s="30"/>
      <c r="PDG270" s="30"/>
      <c r="PDH270" s="30"/>
      <c r="PDI270" s="30"/>
      <c r="PDJ270" s="30"/>
      <c r="PDK270" s="30"/>
      <c r="PDL270" s="30"/>
      <c r="PDM270" s="30"/>
      <c r="PDN270" s="30"/>
      <c r="PDO270" s="30"/>
      <c r="PDP270" s="30"/>
      <c r="PDQ270" s="30"/>
      <c r="PDR270" s="30"/>
      <c r="PDS270" s="30"/>
      <c r="PDT270" s="30"/>
      <c r="PDU270" s="30"/>
      <c r="PDV270" s="30"/>
      <c r="PDW270" s="30"/>
      <c r="PDX270" s="30"/>
      <c r="PDY270" s="30"/>
      <c r="PDZ270" s="30"/>
      <c r="PEA270" s="30"/>
      <c r="PEB270" s="30"/>
      <c r="PEC270" s="30"/>
      <c r="PED270" s="30"/>
      <c r="PEE270" s="30"/>
      <c r="PEF270" s="30"/>
      <c r="PEG270" s="30"/>
      <c r="PEH270" s="30"/>
      <c r="PEI270" s="30"/>
      <c r="PEJ270" s="30"/>
      <c r="PEK270" s="30"/>
      <c r="PEL270" s="30"/>
      <c r="PEM270" s="30"/>
      <c r="PEN270" s="30"/>
      <c r="PEO270" s="30"/>
      <c r="PEP270" s="30"/>
      <c r="PEQ270" s="30"/>
      <c r="PER270" s="30"/>
      <c r="PES270" s="30"/>
      <c r="PET270" s="30"/>
      <c r="PEU270" s="30"/>
      <c r="PEV270" s="30"/>
      <c r="PEW270" s="30"/>
      <c r="PEX270" s="30"/>
      <c r="PEY270" s="30"/>
      <c r="PEZ270" s="30"/>
      <c r="PFA270" s="30"/>
      <c r="PFB270" s="30"/>
      <c r="PFC270" s="30"/>
      <c r="PFD270" s="30"/>
      <c r="PFE270" s="30"/>
      <c r="PFF270" s="30"/>
      <c r="PFG270" s="30"/>
      <c r="PFH270" s="30"/>
      <c r="PFI270" s="30"/>
      <c r="PFJ270" s="30"/>
      <c r="PFK270" s="30"/>
      <c r="PFL270" s="30"/>
      <c r="PFM270" s="30"/>
      <c r="PFN270" s="30"/>
      <c r="PFO270" s="30"/>
      <c r="PFP270" s="30"/>
      <c r="PFQ270" s="30"/>
      <c r="PFR270" s="30"/>
      <c r="PFS270" s="30"/>
      <c r="PFT270" s="30"/>
      <c r="PFU270" s="30"/>
      <c r="PFV270" s="30"/>
      <c r="PFW270" s="30"/>
      <c r="PFX270" s="30"/>
      <c r="PFY270" s="30"/>
      <c r="PFZ270" s="30"/>
      <c r="PGA270" s="30"/>
      <c r="PGB270" s="30"/>
      <c r="PGC270" s="30"/>
      <c r="PGD270" s="30"/>
      <c r="PGE270" s="30"/>
      <c r="PGF270" s="30"/>
      <c r="PGG270" s="30"/>
      <c r="PGH270" s="30"/>
      <c r="PGI270" s="30"/>
      <c r="PGJ270" s="30"/>
      <c r="PGK270" s="30"/>
      <c r="PGL270" s="30"/>
      <c r="PGM270" s="30"/>
      <c r="PGN270" s="30"/>
      <c r="PGO270" s="30"/>
      <c r="PGP270" s="30"/>
      <c r="PGQ270" s="30"/>
      <c r="PGR270" s="30"/>
      <c r="PGS270" s="30"/>
      <c r="PGT270" s="30"/>
      <c r="PGU270" s="30"/>
      <c r="PGV270" s="30"/>
      <c r="PGW270" s="30"/>
      <c r="PGX270" s="30"/>
      <c r="PGY270" s="30"/>
      <c r="PGZ270" s="30"/>
      <c r="PHA270" s="30"/>
      <c r="PHB270" s="30"/>
      <c r="PHC270" s="30"/>
      <c r="PHD270" s="30"/>
      <c r="PHE270" s="30"/>
      <c r="PHF270" s="30"/>
      <c r="PHG270" s="30"/>
      <c r="PHH270" s="30"/>
      <c r="PHI270" s="30"/>
      <c r="PHJ270" s="30"/>
      <c r="PHK270" s="30"/>
      <c r="PHL270" s="30"/>
      <c r="PHM270" s="30"/>
      <c r="PHN270" s="30"/>
      <c r="PHO270" s="30"/>
      <c r="PHP270" s="30"/>
      <c r="PHQ270" s="30"/>
      <c r="PHR270" s="30"/>
      <c r="PHS270" s="30"/>
      <c r="PHT270" s="30"/>
      <c r="PHU270" s="30"/>
      <c r="PHV270" s="30"/>
      <c r="PHW270" s="30"/>
      <c r="PHX270" s="30"/>
      <c r="PHY270" s="30"/>
      <c r="PHZ270" s="30"/>
      <c r="PIA270" s="30"/>
      <c r="PIB270" s="30"/>
      <c r="PIC270" s="30"/>
      <c r="PID270" s="30"/>
      <c r="PIE270" s="30"/>
      <c r="PIF270" s="30"/>
      <c r="PIG270" s="30"/>
      <c r="PIH270" s="30"/>
      <c r="PII270" s="30"/>
      <c r="PIJ270" s="30"/>
      <c r="PIK270" s="30"/>
      <c r="PIL270" s="30"/>
      <c r="PIM270" s="30"/>
      <c r="PIN270" s="30"/>
      <c r="PIO270" s="30"/>
      <c r="PIP270" s="30"/>
      <c r="PIQ270" s="30"/>
      <c r="PIR270" s="30"/>
      <c r="PIS270" s="30"/>
      <c r="PIT270" s="30"/>
      <c r="PIU270" s="30"/>
      <c r="PIV270" s="30"/>
      <c r="PIW270" s="30"/>
      <c r="PIX270" s="30"/>
      <c r="PIY270" s="30"/>
      <c r="PIZ270" s="30"/>
      <c r="PJA270" s="30"/>
      <c r="PJB270" s="30"/>
      <c r="PJC270" s="30"/>
      <c r="PJD270" s="30"/>
      <c r="PJE270" s="30"/>
      <c r="PJF270" s="30"/>
      <c r="PJG270" s="30"/>
      <c r="PJH270" s="30"/>
      <c r="PJI270" s="30"/>
      <c r="PJJ270" s="30"/>
      <c r="PJK270" s="30"/>
      <c r="PJL270" s="30"/>
      <c r="PJM270" s="30"/>
      <c r="PJN270" s="30"/>
      <c r="PJO270" s="30"/>
      <c r="PJP270" s="30"/>
      <c r="PJQ270" s="30"/>
      <c r="PJR270" s="30"/>
      <c r="PJS270" s="30"/>
      <c r="PJT270" s="30"/>
      <c r="PJU270" s="30"/>
      <c r="PJV270" s="30"/>
      <c r="PJW270" s="30"/>
      <c r="PJX270" s="30"/>
      <c r="PJY270" s="30"/>
      <c r="PJZ270" s="30"/>
      <c r="PKA270" s="30"/>
      <c r="PKB270" s="30"/>
      <c r="PKC270" s="30"/>
      <c r="PKD270" s="30"/>
      <c r="PKE270" s="30"/>
      <c r="PKF270" s="30"/>
      <c r="PKG270" s="30"/>
      <c r="PKH270" s="30"/>
      <c r="PKI270" s="30"/>
      <c r="PKJ270" s="30"/>
      <c r="PKK270" s="30"/>
      <c r="PKL270" s="30"/>
      <c r="PKM270" s="30"/>
      <c r="PKN270" s="30"/>
      <c r="PKO270" s="30"/>
      <c r="PKP270" s="30"/>
      <c r="PKQ270" s="30"/>
      <c r="PKR270" s="30"/>
      <c r="PKS270" s="30"/>
      <c r="PKT270" s="30"/>
      <c r="PKU270" s="30"/>
      <c r="PKV270" s="30"/>
      <c r="PKW270" s="30"/>
      <c r="PKX270" s="30"/>
      <c r="PKY270" s="30"/>
      <c r="PKZ270" s="30"/>
      <c r="PLA270" s="30"/>
      <c r="PLB270" s="30"/>
      <c r="PLC270" s="30"/>
      <c r="PLD270" s="30"/>
      <c r="PLE270" s="30"/>
      <c r="PLF270" s="30"/>
      <c r="PLG270" s="30"/>
      <c r="PLH270" s="30"/>
      <c r="PLI270" s="30"/>
      <c r="PLJ270" s="30"/>
      <c r="PLK270" s="30"/>
      <c r="PLL270" s="30"/>
      <c r="PLM270" s="30"/>
      <c r="PLN270" s="30"/>
      <c r="PLO270" s="30"/>
      <c r="PLP270" s="30"/>
      <c r="PLQ270" s="30"/>
      <c r="PLR270" s="30"/>
      <c r="PLS270" s="30"/>
      <c r="PLT270" s="30"/>
      <c r="PLU270" s="30"/>
      <c r="PLV270" s="30"/>
      <c r="PLW270" s="30"/>
      <c r="PLX270" s="30"/>
      <c r="PLY270" s="30"/>
      <c r="PLZ270" s="30"/>
      <c r="PMA270" s="30"/>
      <c r="PMB270" s="30"/>
      <c r="PMC270" s="30"/>
      <c r="PMD270" s="30"/>
      <c r="PME270" s="30"/>
      <c r="PMF270" s="30"/>
      <c r="PMG270" s="30"/>
      <c r="PMH270" s="30"/>
      <c r="PMI270" s="30"/>
      <c r="PMJ270" s="30"/>
      <c r="PMK270" s="30"/>
      <c r="PML270" s="30"/>
      <c r="PMM270" s="30"/>
      <c r="PMN270" s="30"/>
      <c r="PMO270" s="30"/>
      <c r="PMP270" s="30"/>
      <c r="PMQ270" s="30"/>
      <c r="PMR270" s="30"/>
      <c r="PMS270" s="30"/>
      <c r="PMT270" s="30"/>
      <c r="PMU270" s="30"/>
      <c r="PMV270" s="30"/>
      <c r="PMW270" s="30"/>
      <c r="PMX270" s="30"/>
      <c r="PMY270" s="30"/>
      <c r="PMZ270" s="30"/>
      <c r="PNA270" s="30"/>
      <c r="PNB270" s="30"/>
      <c r="PNC270" s="30"/>
      <c r="PND270" s="30"/>
      <c r="PNE270" s="30"/>
      <c r="PNF270" s="30"/>
      <c r="PNG270" s="30"/>
      <c r="PNH270" s="30"/>
      <c r="PNI270" s="30"/>
      <c r="PNJ270" s="30"/>
      <c r="PNK270" s="30"/>
      <c r="PNL270" s="30"/>
      <c r="PNM270" s="30"/>
      <c r="PNN270" s="30"/>
      <c r="PNO270" s="30"/>
      <c r="PNP270" s="30"/>
      <c r="PNQ270" s="30"/>
      <c r="PNR270" s="30"/>
      <c r="PNS270" s="30"/>
      <c r="PNT270" s="30"/>
      <c r="PNU270" s="30"/>
      <c r="PNV270" s="30"/>
      <c r="PNW270" s="30"/>
      <c r="PNX270" s="30"/>
      <c r="PNY270" s="30"/>
      <c r="PNZ270" s="30"/>
      <c r="POA270" s="30"/>
      <c r="POB270" s="30"/>
      <c r="POC270" s="30"/>
      <c r="POD270" s="30"/>
      <c r="POE270" s="30"/>
      <c r="POF270" s="30"/>
      <c r="POG270" s="30"/>
      <c r="POH270" s="30"/>
      <c r="POI270" s="30"/>
      <c r="POJ270" s="30"/>
      <c r="POK270" s="30"/>
      <c r="POL270" s="30"/>
      <c r="POM270" s="30"/>
      <c r="PON270" s="30"/>
      <c r="POO270" s="30"/>
      <c r="POP270" s="30"/>
      <c r="POQ270" s="30"/>
      <c r="POR270" s="30"/>
      <c r="POS270" s="30"/>
      <c r="POT270" s="30"/>
      <c r="POU270" s="30"/>
      <c r="POV270" s="30"/>
      <c r="POW270" s="30"/>
      <c r="POX270" s="30"/>
      <c r="POY270" s="30"/>
      <c r="POZ270" s="30"/>
      <c r="PPA270" s="30"/>
      <c r="PPB270" s="30"/>
      <c r="PPC270" s="30"/>
      <c r="PPD270" s="30"/>
      <c r="PPE270" s="30"/>
      <c r="PPF270" s="30"/>
      <c r="PPG270" s="30"/>
      <c r="PPH270" s="30"/>
      <c r="PPI270" s="30"/>
      <c r="PPJ270" s="30"/>
      <c r="PPK270" s="30"/>
      <c r="PPL270" s="30"/>
      <c r="PPM270" s="30"/>
      <c r="PPN270" s="30"/>
      <c r="PPO270" s="30"/>
      <c r="PPP270" s="30"/>
      <c r="PPQ270" s="30"/>
      <c r="PPR270" s="30"/>
      <c r="PPS270" s="30"/>
      <c r="PPT270" s="30"/>
      <c r="PPU270" s="30"/>
      <c r="PPV270" s="30"/>
      <c r="PPW270" s="30"/>
      <c r="PPX270" s="30"/>
      <c r="PPY270" s="30"/>
      <c r="PPZ270" s="30"/>
      <c r="PQA270" s="30"/>
      <c r="PQB270" s="30"/>
      <c r="PQC270" s="30"/>
      <c r="PQD270" s="30"/>
      <c r="PQE270" s="30"/>
      <c r="PQF270" s="30"/>
      <c r="PQG270" s="30"/>
      <c r="PQH270" s="30"/>
      <c r="PQI270" s="30"/>
      <c r="PQJ270" s="30"/>
      <c r="PQK270" s="30"/>
      <c r="PQL270" s="30"/>
      <c r="PQM270" s="30"/>
      <c r="PQN270" s="30"/>
      <c r="PQO270" s="30"/>
      <c r="PQP270" s="30"/>
      <c r="PQQ270" s="30"/>
      <c r="PQR270" s="30"/>
      <c r="PQS270" s="30"/>
      <c r="PQT270" s="30"/>
      <c r="PQU270" s="30"/>
      <c r="PQV270" s="30"/>
      <c r="PQW270" s="30"/>
      <c r="PQX270" s="30"/>
      <c r="PQY270" s="30"/>
      <c r="PQZ270" s="30"/>
      <c r="PRA270" s="30"/>
      <c r="PRB270" s="30"/>
      <c r="PRC270" s="30"/>
      <c r="PRD270" s="30"/>
      <c r="PRE270" s="30"/>
      <c r="PRF270" s="30"/>
      <c r="PRG270" s="30"/>
      <c r="PRH270" s="30"/>
      <c r="PRI270" s="30"/>
      <c r="PRJ270" s="30"/>
      <c r="PRK270" s="30"/>
      <c r="PRL270" s="30"/>
      <c r="PRM270" s="30"/>
      <c r="PRN270" s="30"/>
      <c r="PRO270" s="30"/>
      <c r="PRP270" s="30"/>
      <c r="PRQ270" s="30"/>
      <c r="PRR270" s="30"/>
      <c r="PRS270" s="30"/>
      <c r="PRT270" s="30"/>
      <c r="PRU270" s="30"/>
      <c r="PRV270" s="30"/>
      <c r="PRW270" s="30"/>
      <c r="PRX270" s="30"/>
      <c r="PRY270" s="30"/>
      <c r="PRZ270" s="30"/>
      <c r="PSA270" s="30"/>
      <c r="PSB270" s="30"/>
      <c r="PSC270" s="30"/>
      <c r="PSD270" s="30"/>
      <c r="PSE270" s="30"/>
      <c r="PSF270" s="30"/>
      <c r="PSG270" s="30"/>
      <c r="PSH270" s="30"/>
      <c r="PSI270" s="30"/>
      <c r="PSJ270" s="30"/>
      <c r="PSK270" s="30"/>
      <c r="PSL270" s="30"/>
      <c r="PSM270" s="30"/>
      <c r="PSN270" s="30"/>
      <c r="PSO270" s="30"/>
      <c r="PSP270" s="30"/>
      <c r="PSQ270" s="30"/>
      <c r="PSR270" s="30"/>
      <c r="PSS270" s="30"/>
      <c r="PST270" s="30"/>
      <c r="PSU270" s="30"/>
      <c r="PSV270" s="30"/>
      <c r="PSW270" s="30"/>
      <c r="PSX270" s="30"/>
      <c r="PSY270" s="30"/>
      <c r="PSZ270" s="30"/>
      <c r="PTA270" s="30"/>
      <c r="PTB270" s="30"/>
      <c r="PTC270" s="30"/>
      <c r="PTD270" s="30"/>
      <c r="PTE270" s="30"/>
      <c r="PTF270" s="30"/>
      <c r="PTG270" s="30"/>
      <c r="PTH270" s="30"/>
      <c r="PTI270" s="30"/>
      <c r="PTJ270" s="30"/>
      <c r="PTK270" s="30"/>
      <c r="PTL270" s="30"/>
      <c r="PTM270" s="30"/>
      <c r="PTN270" s="30"/>
      <c r="PTO270" s="30"/>
      <c r="PTP270" s="30"/>
      <c r="PTQ270" s="30"/>
      <c r="PTR270" s="30"/>
      <c r="PTS270" s="30"/>
      <c r="PTT270" s="30"/>
      <c r="PTU270" s="30"/>
      <c r="PTV270" s="30"/>
      <c r="PTW270" s="30"/>
      <c r="PTX270" s="30"/>
      <c r="PTY270" s="30"/>
      <c r="PTZ270" s="30"/>
      <c r="PUA270" s="30"/>
      <c r="PUB270" s="30"/>
      <c r="PUC270" s="30"/>
      <c r="PUD270" s="30"/>
      <c r="PUE270" s="30"/>
      <c r="PUF270" s="30"/>
      <c r="PUG270" s="30"/>
      <c r="PUH270" s="30"/>
      <c r="PUI270" s="30"/>
      <c r="PUJ270" s="30"/>
      <c r="PUK270" s="30"/>
      <c r="PUL270" s="30"/>
      <c r="PUM270" s="30"/>
      <c r="PUN270" s="30"/>
      <c r="PUO270" s="30"/>
      <c r="PUP270" s="30"/>
      <c r="PUQ270" s="30"/>
      <c r="PUR270" s="30"/>
      <c r="PUS270" s="30"/>
      <c r="PUT270" s="30"/>
      <c r="PUU270" s="30"/>
      <c r="PUV270" s="30"/>
      <c r="PUW270" s="30"/>
      <c r="PUX270" s="30"/>
      <c r="PUY270" s="30"/>
      <c r="PUZ270" s="30"/>
      <c r="PVA270" s="30"/>
      <c r="PVB270" s="30"/>
      <c r="PVC270" s="30"/>
      <c r="PVD270" s="30"/>
      <c r="PVE270" s="30"/>
      <c r="PVF270" s="30"/>
      <c r="PVG270" s="30"/>
      <c r="PVH270" s="30"/>
      <c r="PVI270" s="30"/>
      <c r="PVJ270" s="30"/>
      <c r="PVK270" s="30"/>
      <c r="PVL270" s="30"/>
      <c r="PVM270" s="30"/>
      <c r="PVN270" s="30"/>
      <c r="PVO270" s="30"/>
      <c r="PVP270" s="30"/>
      <c r="PVQ270" s="30"/>
      <c r="PVR270" s="30"/>
      <c r="PVS270" s="30"/>
      <c r="PVT270" s="30"/>
      <c r="PVU270" s="30"/>
      <c r="PVV270" s="30"/>
      <c r="PVW270" s="30"/>
      <c r="PVX270" s="30"/>
      <c r="PVY270" s="30"/>
      <c r="PVZ270" s="30"/>
      <c r="PWA270" s="30"/>
      <c r="PWB270" s="30"/>
      <c r="PWC270" s="30"/>
      <c r="PWD270" s="30"/>
      <c r="PWE270" s="30"/>
      <c r="PWF270" s="30"/>
      <c r="PWG270" s="30"/>
      <c r="PWH270" s="30"/>
      <c r="PWI270" s="30"/>
      <c r="PWJ270" s="30"/>
      <c r="PWK270" s="30"/>
      <c r="PWL270" s="30"/>
      <c r="PWM270" s="30"/>
      <c r="PWN270" s="30"/>
      <c r="PWO270" s="30"/>
      <c r="PWP270" s="30"/>
      <c r="PWQ270" s="30"/>
      <c r="PWR270" s="30"/>
      <c r="PWS270" s="30"/>
      <c r="PWT270" s="30"/>
      <c r="PWU270" s="30"/>
      <c r="PWV270" s="30"/>
      <c r="PWW270" s="30"/>
      <c r="PWX270" s="30"/>
      <c r="PWY270" s="30"/>
      <c r="PWZ270" s="30"/>
      <c r="PXA270" s="30"/>
      <c r="PXB270" s="30"/>
      <c r="PXC270" s="30"/>
      <c r="PXD270" s="30"/>
      <c r="PXE270" s="30"/>
      <c r="PXF270" s="30"/>
      <c r="PXG270" s="30"/>
      <c r="PXH270" s="30"/>
      <c r="PXI270" s="30"/>
      <c r="PXJ270" s="30"/>
      <c r="PXK270" s="30"/>
      <c r="PXL270" s="30"/>
      <c r="PXM270" s="30"/>
      <c r="PXN270" s="30"/>
      <c r="PXO270" s="30"/>
      <c r="PXP270" s="30"/>
      <c r="PXQ270" s="30"/>
      <c r="PXR270" s="30"/>
      <c r="PXS270" s="30"/>
      <c r="PXT270" s="30"/>
      <c r="PXU270" s="30"/>
      <c r="PXV270" s="30"/>
      <c r="PXW270" s="30"/>
      <c r="PXX270" s="30"/>
      <c r="PXY270" s="30"/>
      <c r="PXZ270" s="30"/>
      <c r="PYA270" s="30"/>
      <c r="PYB270" s="30"/>
      <c r="PYC270" s="30"/>
      <c r="PYD270" s="30"/>
      <c r="PYE270" s="30"/>
      <c r="PYF270" s="30"/>
      <c r="PYG270" s="30"/>
      <c r="PYH270" s="30"/>
      <c r="PYI270" s="30"/>
      <c r="PYJ270" s="30"/>
      <c r="PYK270" s="30"/>
      <c r="PYL270" s="30"/>
      <c r="PYM270" s="30"/>
      <c r="PYN270" s="30"/>
      <c r="PYO270" s="30"/>
      <c r="PYP270" s="30"/>
      <c r="PYQ270" s="30"/>
      <c r="PYR270" s="30"/>
      <c r="PYS270" s="30"/>
      <c r="PYT270" s="30"/>
      <c r="PYU270" s="30"/>
      <c r="PYV270" s="30"/>
      <c r="PYW270" s="30"/>
      <c r="PYX270" s="30"/>
      <c r="PYY270" s="30"/>
      <c r="PYZ270" s="30"/>
      <c r="PZA270" s="30"/>
      <c r="PZB270" s="30"/>
      <c r="PZC270" s="30"/>
      <c r="PZD270" s="30"/>
      <c r="PZE270" s="30"/>
      <c r="PZF270" s="30"/>
      <c r="PZG270" s="30"/>
      <c r="PZH270" s="30"/>
      <c r="PZI270" s="30"/>
      <c r="PZJ270" s="30"/>
      <c r="PZK270" s="30"/>
      <c r="PZL270" s="30"/>
      <c r="PZM270" s="30"/>
      <c r="PZN270" s="30"/>
      <c r="PZO270" s="30"/>
      <c r="PZP270" s="30"/>
      <c r="PZQ270" s="30"/>
      <c r="PZR270" s="30"/>
      <c r="PZS270" s="30"/>
      <c r="PZT270" s="30"/>
      <c r="PZU270" s="30"/>
      <c r="PZV270" s="30"/>
      <c r="PZW270" s="30"/>
      <c r="PZX270" s="30"/>
      <c r="PZY270" s="30"/>
      <c r="PZZ270" s="30"/>
      <c r="QAA270" s="30"/>
      <c r="QAB270" s="30"/>
      <c r="QAC270" s="30"/>
      <c r="QAD270" s="30"/>
      <c r="QAE270" s="30"/>
      <c r="QAF270" s="30"/>
      <c r="QAG270" s="30"/>
      <c r="QAH270" s="30"/>
      <c r="QAI270" s="30"/>
      <c r="QAJ270" s="30"/>
      <c r="QAK270" s="30"/>
      <c r="QAL270" s="30"/>
      <c r="QAM270" s="30"/>
      <c r="QAN270" s="30"/>
      <c r="QAO270" s="30"/>
      <c r="QAP270" s="30"/>
      <c r="QAQ270" s="30"/>
      <c r="QAR270" s="30"/>
      <c r="QAS270" s="30"/>
      <c r="QAT270" s="30"/>
      <c r="QAU270" s="30"/>
      <c r="QAV270" s="30"/>
      <c r="QAW270" s="30"/>
      <c r="QAX270" s="30"/>
      <c r="QAY270" s="30"/>
      <c r="QAZ270" s="30"/>
      <c r="QBA270" s="30"/>
      <c r="QBB270" s="30"/>
      <c r="QBC270" s="30"/>
      <c r="QBD270" s="30"/>
      <c r="QBE270" s="30"/>
      <c r="QBF270" s="30"/>
      <c r="QBG270" s="30"/>
      <c r="QBH270" s="30"/>
      <c r="QBI270" s="30"/>
      <c r="QBJ270" s="30"/>
      <c r="QBK270" s="30"/>
      <c r="QBL270" s="30"/>
      <c r="QBM270" s="30"/>
      <c r="QBN270" s="30"/>
      <c r="QBO270" s="30"/>
      <c r="QBP270" s="30"/>
      <c r="QBQ270" s="30"/>
      <c r="QBR270" s="30"/>
      <c r="QBS270" s="30"/>
      <c r="QBT270" s="30"/>
      <c r="QBU270" s="30"/>
      <c r="QBV270" s="30"/>
      <c r="QBW270" s="30"/>
      <c r="QBX270" s="30"/>
      <c r="QBY270" s="30"/>
      <c r="QBZ270" s="30"/>
      <c r="QCA270" s="30"/>
      <c r="QCB270" s="30"/>
      <c r="QCC270" s="30"/>
      <c r="QCD270" s="30"/>
      <c r="QCE270" s="30"/>
      <c r="QCF270" s="30"/>
      <c r="QCG270" s="30"/>
      <c r="QCH270" s="30"/>
      <c r="QCI270" s="30"/>
      <c r="QCJ270" s="30"/>
      <c r="QCK270" s="30"/>
      <c r="QCL270" s="30"/>
      <c r="QCM270" s="30"/>
      <c r="QCN270" s="30"/>
      <c r="QCO270" s="30"/>
      <c r="QCP270" s="30"/>
      <c r="QCQ270" s="30"/>
      <c r="QCR270" s="30"/>
      <c r="QCS270" s="30"/>
      <c r="QCT270" s="30"/>
      <c r="QCU270" s="30"/>
      <c r="QCV270" s="30"/>
      <c r="QCW270" s="30"/>
      <c r="QCX270" s="30"/>
      <c r="QCY270" s="30"/>
      <c r="QCZ270" s="30"/>
      <c r="QDA270" s="30"/>
      <c r="QDB270" s="30"/>
      <c r="QDC270" s="30"/>
      <c r="QDD270" s="30"/>
      <c r="QDE270" s="30"/>
      <c r="QDF270" s="30"/>
      <c r="QDG270" s="30"/>
      <c r="QDH270" s="30"/>
      <c r="QDI270" s="30"/>
      <c r="QDJ270" s="30"/>
      <c r="QDK270" s="30"/>
      <c r="QDL270" s="30"/>
      <c r="QDM270" s="30"/>
      <c r="QDN270" s="30"/>
      <c r="QDO270" s="30"/>
      <c r="QDP270" s="30"/>
      <c r="QDQ270" s="30"/>
      <c r="QDR270" s="30"/>
      <c r="QDS270" s="30"/>
      <c r="QDT270" s="30"/>
      <c r="QDU270" s="30"/>
      <c r="QDV270" s="30"/>
      <c r="QDW270" s="30"/>
      <c r="QDX270" s="30"/>
      <c r="QDY270" s="30"/>
      <c r="QDZ270" s="30"/>
      <c r="QEA270" s="30"/>
      <c r="QEB270" s="30"/>
      <c r="QEC270" s="30"/>
      <c r="QED270" s="30"/>
      <c r="QEE270" s="30"/>
      <c r="QEF270" s="30"/>
      <c r="QEG270" s="30"/>
      <c r="QEH270" s="30"/>
      <c r="QEI270" s="30"/>
      <c r="QEJ270" s="30"/>
      <c r="QEK270" s="30"/>
      <c r="QEL270" s="30"/>
      <c r="QEM270" s="30"/>
      <c r="QEN270" s="30"/>
      <c r="QEO270" s="30"/>
      <c r="QEP270" s="30"/>
      <c r="QEQ270" s="30"/>
      <c r="QER270" s="30"/>
      <c r="QES270" s="30"/>
      <c r="QET270" s="30"/>
      <c r="QEU270" s="30"/>
      <c r="QEV270" s="30"/>
      <c r="QEW270" s="30"/>
      <c r="QEX270" s="30"/>
      <c r="QEY270" s="30"/>
      <c r="QEZ270" s="30"/>
      <c r="QFA270" s="30"/>
      <c r="QFB270" s="30"/>
      <c r="QFC270" s="30"/>
      <c r="QFD270" s="30"/>
      <c r="QFE270" s="30"/>
      <c r="QFF270" s="30"/>
      <c r="QFG270" s="30"/>
      <c r="QFH270" s="30"/>
      <c r="QFI270" s="30"/>
      <c r="QFJ270" s="30"/>
      <c r="QFK270" s="30"/>
      <c r="QFL270" s="30"/>
      <c r="QFM270" s="30"/>
      <c r="QFN270" s="30"/>
      <c r="QFO270" s="30"/>
      <c r="QFP270" s="30"/>
      <c r="QFQ270" s="30"/>
      <c r="QFR270" s="30"/>
      <c r="QFS270" s="30"/>
      <c r="QFT270" s="30"/>
      <c r="QFU270" s="30"/>
      <c r="QFV270" s="30"/>
      <c r="QFW270" s="30"/>
      <c r="QFX270" s="30"/>
      <c r="QFY270" s="30"/>
      <c r="QFZ270" s="30"/>
      <c r="QGA270" s="30"/>
      <c r="QGB270" s="30"/>
      <c r="QGC270" s="30"/>
      <c r="QGD270" s="30"/>
      <c r="QGE270" s="30"/>
      <c r="QGF270" s="30"/>
      <c r="QGG270" s="30"/>
      <c r="QGH270" s="30"/>
      <c r="QGI270" s="30"/>
      <c r="QGJ270" s="30"/>
      <c r="QGK270" s="30"/>
      <c r="QGL270" s="30"/>
      <c r="QGM270" s="30"/>
      <c r="QGN270" s="30"/>
      <c r="QGO270" s="30"/>
      <c r="QGP270" s="30"/>
      <c r="QGQ270" s="30"/>
      <c r="QGR270" s="30"/>
      <c r="QGS270" s="30"/>
      <c r="QGT270" s="30"/>
      <c r="QGU270" s="30"/>
      <c r="QGV270" s="30"/>
      <c r="QGW270" s="30"/>
      <c r="QGX270" s="30"/>
      <c r="QGY270" s="30"/>
      <c r="QGZ270" s="30"/>
      <c r="QHA270" s="30"/>
      <c r="QHB270" s="30"/>
      <c r="QHC270" s="30"/>
      <c r="QHD270" s="30"/>
      <c r="QHE270" s="30"/>
      <c r="QHF270" s="30"/>
      <c r="QHG270" s="30"/>
      <c r="QHH270" s="30"/>
      <c r="QHI270" s="30"/>
      <c r="QHJ270" s="30"/>
      <c r="QHK270" s="30"/>
      <c r="QHL270" s="30"/>
      <c r="QHM270" s="30"/>
      <c r="QHN270" s="30"/>
      <c r="QHO270" s="30"/>
      <c r="QHP270" s="30"/>
      <c r="QHQ270" s="30"/>
      <c r="QHR270" s="30"/>
      <c r="QHS270" s="30"/>
      <c r="QHT270" s="30"/>
      <c r="QHU270" s="30"/>
      <c r="QHV270" s="30"/>
      <c r="QHW270" s="30"/>
      <c r="QHX270" s="30"/>
      <c r="QHY270" s="30"/>
      <c r="QHZ270" s="30"/>
      <c r="QIA270" s="30"/>
      <c r="QIB270" s="30"/>
      <c r="QIC270" s="30"/>
      <c r="QID270" s="30"/>
      <c r="QIE270" s="30"/>
      <c r="QIF270" s="30"/>
      <c r="QIG270" s="30"/>
      <c r="QIH270" s="30"/>
      <c r="QII270" s="30"/>
      <c r="QIJ270" s="30"/>
      <c r="QIK270" s="30"/>
      <c r="QIL270" s="30"/>
      <c r="QIM270" s="30"/>
      <c r="QIN270" s="30"/>
      <c r="QIO270" s="30"/>
      <c r="QIP270" s="30"/>
      <c r="QIQ270" s="30"/>
      <c r="QIR270" s="30"/>
      <c r="QIS270" s="30"/>
      <c r="QIT270" s="30"/>
      <c r="QIU270" s="30"/>
      <c r="QIV270" s="30"/>
      <c r="QIW270" s="30"/>
      <c r="QIX270" s="30"/>
      <c r="QIY270" s="30"/>
      <c r="QIZ270" s="30"/>
      <c r="QJA270" s="30"/>
      <c r="QJB270" s="30"/>
      <c r="QJC270" s="30"/>
      <c r="QJD270" s="30"/>
      <c r="QJE270" s="30"/>
      <c r="QJF270" s="30"/>
      <c r="QJG270" s="30"/>
      <c r="QJH270" s="30"/>
      <c r="QJI270" s="30"/>
      <c r="QJJ270" s="30"/>
      <c r="QJK270" s="30"/>
      <c r="QJL270" s="30"/>
      <c r="QJM270" s="30"/>
      <c r="QJN270" s="30"/>
      <c r="QJO270" s="30"/>
      <c r="QJP270" s="30"/>
      <c r="QJQ270" s="30"/>
      <c r="QJR270" s="30"/>
      <c r="QJS270" s="30"/>
      <c r="QJT270" s="30"/>
      <c r="QJU270" s="30"/>
      <c r="QJV270" s="30"/>
      <c r="QJW270" s="30"/>
      <c r="QJX270" s="30"/>
      <c r="QJY270" s="30"/>
      <c r="QJZ270" s="30"/>
      <c r="QKA270" s="30"/>
      <c r="QKB270" s="30"/>
      <c r="QKC270" s="30"/>
      <c r="QKD270" s="30"/>
      <c r="QKE270" s="30"/>
      <c r="QKF270" s="30"/>
      <c r="QKG270" s="30"/>
      <c r="QKH270" s="30"/>
      <c r="QKI270" s="30"/>
      <c r="QKJ270" s="30"/>
      <c r="QKK270" s="30"/>
      <c r="QKL270" s="30"/>
      <c r="QKM270" s="30"/>
      <c r="QKN270" s="30"/>
      <c r="QKO270" s="30"/>
      <c r="QKP270" s="30"/>
      <c r="QKQ270" s="30"/>
      <c r="QKR270" s="30"/>
      <c r="QKS270" s="30"/>
      <c r="QKT270" s="30"/>
      <c r="QKU270" s="30"/>
      <c r="QKV270" s="30"/>
      <c r="QKW270" s="30"/>
      <c r="QKX270" s="30"/>
      <c r="QKY270" s="30"/>
      <c r="QKZ270" s="30"/>
      <c r="QLA270" s="30"/>
      <c r="QLB270" s="30"/>
      <c r="QLC270" s="30"/>
      <c r="QLD270" s="30"/>
      <c r="QLE270" s="30"/>
      <c r="QLF270" s="30"/>
      <c r="QLG270" s="30"/>
      <c r="QLH270" s="30"/>
      <c r="QLI270" s="30"/>
      <c r="QLJ270" s="30"/>
      <c r="QLK270" s="30"/>
      <c r="QLL270" s="30"/>
      <c r="QLM270" s="30"/>
      <c r="QLN270" s="30"/>
      <c r="QLO270" s="30"/>
      <c r="QLP270" s="30"/>
      <c r="QLQ270" s="30"/>
      <c r="QLR270" s="30"/>
      <c r="QLS270" s="30"/>
      <c r="QLT270" s="30"/>
      <c r="QLU270" s="30"/>
      <c r="QLV270" s="30"/>
      <c r="QLW270" s="30"/>
      <c r="QLX270" s="30"/>
      <c r="QLY270" s="30"/>
      <c r="QLZ270" s="30"/>
      <c r="QMA270" s="30"/>
      <c r="QMB270" s="30"/>
      <c r="QMC270" s="30"/>
      <c r="QMD270" s="30"/>
      <c r="QME270" s="30"/>
      <c r="QMF270" s="30"/>
      <c r="QMG270" s="30"/>
      <c r="QMH270" s="30"/>
      <c r="QMI270" s="30"/>
      <c r="QMJ270" s="30"/>
      <c r="QMK270" s="30"/>
      <c r="QML270" s="30"/>
      <c r="QMM270" s="30"/>
      <c r="QMN270" s="30"/>
      <c r="QMO270" s="30"/>
      <c r="QMP270" s="30"/>
      <c r="QMQ270" s="30"/>
      <c r="QMR270" s="30"/>
      <c r="QMS270" s="30"/>
      <c r="QMT270" s="30"/>
      <c r="QMU270" s="30"/>
      <c r="QMV270" s="30"/>
      <c r="QMW270" s="30"/>
      <c r="QMX270" s="30"/>
      <c r="QMY270" s="30"/>
      <c r="QMZ270" s="30"/>
      <c r="QNA270" s="30"/>
      <c r="QNB270" s="30"/>
      <c r="QNC270" s="30"/>
      <c r="QND270" s="30"/>
      <c r="QNE270" s="30"/>
      <c r="QNF270" s="30"/>
      <c r="QNG270" s="30"/>
      <c r="QNH270" s="30"/>
      <c r="QNI270" s="30"/>
      <c r="QNJ270" s="30"/>
      <c r="QNK270" s="30"/>
      <c r="QNL270" s="30"/>
      <c r="QNM270" s="30"/>
      <c r="QNN270" s="30"/>
      <c r="QNO270" s="30"/>
      <c r="QNP270" s="30"/>
      <c r="QNQ270" s="30"/>
      <c r="QNR270" s="30"/>
      <c r="QNS270" s="30"/>
      <c r="QNT270" s="30"/>
      <c r="QNU270" s="30"/>
      <c r="QNV270" s="30"/>
      <c r="QNW270" s="30"/>
      <c r="QNX270" s="30"/>
      <c r="QNY270" s="30"/>
      <c r="QNZ270" s="30"/>
      <c r="QOA270" s="30"/>
      <c r="QOB270" s="30"/>
      <c r="QOC270" s="30"/>
      <c r="QOD270" s="30"/>
      <c r="QOE270" s="30"/>
      <c r="QOF270" s="30"/>
      <c r="QOG270" s="30"/>
      <c r="QOH270" s="30"/>
      <c r="QOI270" s="30"/>
      <c r="QOJ270" s="30"/>
      <c r="QOK270" s="30"/>
      <c r="QOL270" s="30"/>
      <c r="QOM270" s="30"/>
      <c r="QON270" s="30"/>
      <c r="QOO270" s="30"/>
      <c r="QOP270" s="30"/>
      <c r="QOQ270" s="30"/>
      <c r="QOR270" s="30"/>
      <c r="QOS270" s="30"/>
      <c r="QOT270" s="30"/>
      <c r="QOU270" s="30"/>
      <c r="QOV270" s="30"/>
      <c r="QOW270" s="30"/>
      <c r="QOX270" s="30"/>
      <c r="QOY270" s="30"/>
      <c r="QOZ270" s="30"/>
      <c r="QPA270" s="30"/>
      <c r="QPB270" s="30"/>
      <c r="QPC270" s="30"/>
      <c r="QPD270" s="30"/>
      <c r="QPE270" s="30"/>
      <c r="QPF270" s="30"/>
      <c r="QPG270" s="30"/>
      <c r="QPH270" s="30"/>
      <c r="QPI270" s="30"/>
      <c r="QPJ270" s="30"/>
      <c r="QPK270" s="30"/>
      <c r="QPL270" s="30"/>
      <c r="QPM270" s="30"/>
      <c r="QPN270" s="30"/>
      <c r="QPO270" s="30"/>
      <c r="QPP270" s="30"/>
      <c r="QPQ270" s="30"/>
      <c r="QPR270" s="30"/>
      <c r="QPS270" s="30"/>
      <c r="QPT270" s="30"/>
      <c r="QPU270" s="30"/>
      <c r="QPV270" s="30"/>
      <c r="QPW270" s="30"/>
      <c r="QPX270" s="30"/>
      <c r="QPY270" s="30"/>
      <c r="QPZ270" s="30"/>
      <c r="QQA270" s="30"/>
      <c r="QQB270" s="30"/>
      <c r="QQC270" s="30"/>
      <c r="QQD270" s="30"/>
      <c r="QQE270" s="30"/>
      <c r="QQF270" s="30"/>
      <c r="QQG270" s="30"/>
      <c r="QQH270" s="30"/>
      <c r="QQI270" s="30"/>
      <c r="QQJ270" s="30"/>
      <c r="QQK270" s="30"/>
      <c r="QQL270" s="30"/>
      <c r="QQM270" s="30"/>
      <c r="QQN270" s="30"/>
      <c r="QQO270" s="30"/>
      <c r="QQP270" s="30"/>
      <c r="QQQ270" s="30"/>
      <c r="QQR270" s="30"/>
      <c r="QQS270" s="30"/>
      <c r="QQT270" s="30"/>
      <c r="QQU270" s="30"/>
      <c r="QQV270" s="30"/>
      <c r="QQW270" s="30"/>
      <c r="QQX270" s="30"/>
      <c r="QQY270" s="30"/>
      <c r="QQZ270" s="30"/>
      <c r="QRA270" s="30"/>
      <c r="QRB270" s="30"/>
      <c r="QRC270" s="30"/>
      <c r="QRD270" s="30"/>
      <c r="QRE270" s="30"/>
      <c r="QRF270" s="30"/>
      <c r="QRG270" s="30"/>
      <c r="QRH270" s="30"/>
      <c r="QRI270" s="30"/>
      <c r="QRJ270" s="30"/>
      <c r="QRK270" s="30"/>
      <c r="QRL270" s="30"/>
      <c r="QRM270" s="30"/>
      <c r="QRN270" s="30"/>
      <c r="QRO270" s="30"/>
      <c r="QRP270" s="30"/>
      <c r="QRQ270" s="30"/>
      <c r="QRR270" s="30"/>
      <c r="QRS270" s="30"/>
      <c r="QRT270" s="30"/>
      <c r="QRU270" s="30"/>
      <c r="QRV270" s="30"/>
      <c r="QRW270" s="30"/>
      <c r="QRX270" s="30"/>
      <c r="QRY270" s="30"/>
      <c r="QRZ270" s="30"/>
      <c r="QSA270" s="30"/>
      <c r="QSB270" s="30"/>
      <c r="QSC270" s="30"/>
      <c r="QSD270" s="30"/>
      <c r="QSE270" s="30"/>
      <c r="QSF270" s="30"/>
      <c r="QSG270" s="30"/>
      <c r="QSH270" s="30"/>
      <c r="QSI270" s="30"/>
      <c r="QSJ270" s="30"/>
      <c r="QSK270" s="30"/>
      <c r="QSL270" s="30"/>
      <c r="QSM270" s="30"/>
      <c r="QSN270" s="30"/>
      <c r="QSO270" s="30"/>
      <c r="QSP270" s="30"/>
      <c r="QSQ270" s="30"/>
      <c r="QSR270" s="30"/>
      <c r="QSS270" s="30"/>
      <c r="QST270" s="30"/>
      <c r="QSU270" s="30"/>
      <c r="QSV270" s="30"/>
      <c r="QSW270" s="30"/>
      <c r="QSX270" s="30"/>
      <c r="QSY270" s="30"/>
      <c r="QSZ270" s="30"/>
      <c r="QTA270" s="30"/>
      <c r="QTB270" s="30"/>
      <c r="QTC270" s="30"/>
      <c r="QTD270" s="30"/>
      <c r="QTE270" s="30"/>
      <c r="QTF270" s="30"/>
      <c r="QTG270" s="30"/>
      <c r="QTH270" s="30"/>
      <c r="QTI270" s="30"/>
      <c r="QTJ270" s="30"/>
      <c r="QTK270" s="30"/>
      <c r="QTL270" s="30"/>
      <c r="QTM270" s="30"/>
      <c r="QTN270" s="30"/>
      <c r="QTO270" s="30"/>
      <c r="QTP270" s="30"/>
      <c r="QTQ270" s="30"/>
      <c r="QTR270" s="30"/>
      <c r="QTS270" s="30"/>
      <c r="QTT270" s="30"/>
      <c r="QTU270" s="30"/>
      <c r="QTV270" s="30"/>
      <c r="QTW270" s="30"/>
      <c r="QTX270" s="30"/>
      <c r="QTY270" s="30"/>
      <c r="QTZ270" s="30"/>
      <c r="QUA270" s="30"/>
      <c r="QUB270" s="30"/>
      <c r="QUC270" s="30"/>
      <c r="QUD270" s="30"/>
      <c r="QUE270" s="30"/>
      <c r="QUF270" s="30"/>
      <c r="QUG270" s="30"/>
      <c r="QUH270" s="30"/>
      <c r="QUI270" s="30"/>
      <c r="QUJ270" s="30"/>
      <c r="QUK270" s="30"/>
      <c r="QUL270" s="30"/>
      <c r="QUM270" s="30"/>
      <c r="QUN270" s="30"/>
      <c r="QUO270" s="30"/>
      <c r="QUP270" s="30"/>
      <c r="QUQ270" s="30"/>
      <c r="QUR270" s="30"/>
      <c r="QUS270" s="30"/>
      <c r="QUT270" s="30"/>
      <c r="QUU270" s="30"/>
      <c r="QUV270" s="30"/>
      <c r="QUW270" s="30"/>
      <c r="QUX270" s="30"/>
      <c r="QUY270" s="30"/>
      <c r="QUZ270" s="30"/>
      <c r="QVA270" s="30"/>
      <c r="QVB270" s="30"/>
      <c r="QVC270" s="30"/>
      <c r="QVD270" s="30"/>
      <c r="QVE270" s="30"/>
      <c r="QVF270" s="30"/>
      <c r="QVG270" s="30"/>
      <c r="QVH270" s="30"/>
      <c r="QVI270" s="30"/>
      <c r="QVJ270" s="30"/>
      <c r="QVK270" s="30"/>
      <c r="QVL270" s="30"/>
      <c r="QVM270" s="30"/>
      <c r="QVN270" s="30"/>
      <c r="QVO270" s="30"/>
      <c r="QVP270" s="30"/>
      <c r="QVQ270" s="30"/>
      <c r="QVR270" s="30"/>
      <c r="QVS270" s="30"/>
      <c r="QVT270" s="30"/>
      <c r="QVU270" s="30"/>
      <c r="QVV270" s="30"/>
      <c r="QVW270" s="30"/>
      <c r="QVX270" s="30"/>
      <c r="QVY270" s="30"/>
      <c r="QVZ270" s="30"/>
      <c r="QWA270" s="30"/>
      <c r="QWB270" s="30"/>
      <c r="QWC270" s="30"/>
      <c r="QWD270" s="30"/>
      <c r="QWE270" s="30"/>
      <c r="QWF270" s="30"/>
      <c r="QWG270" s="30"/>
      <c r="QWH270" s="30"/>
      <c r="QWI270" s="30"/>
      <c r="QWJ270" s="30"/>
      <c r="QWK270" s="30"/>
      <c r="QWL270" s="30"/>
      <c r="QWM270" s="30"/>
      <c r="QWN270" s="30"/>
      <c r="QWO270" s="30"/>
      <c r="QWP270" s="30"/>
      <c r="QWQ270" s="30"/>
      <c r="QWR270" s="30"/>
      <c r="QWS270" s="30"/>
      <c r="QWT270" s="30"/>
      <c r="QWU270" s="30"/>
      <c r="QWV270" s="30"/>
      <c r="QWW270" s="30"/>
      <c r="QWX270" s="30"/>
      <c r="QWY270" s="30"/>
      <c r="QWZ270" s="30"/>
      <c r="QXA270" s="30"/>
      <c r="QXB270" s="30"/>
      <c r="QXC270" s="30"/>
      <c r="QXD270" s="30"/>
      <c r="QXE270" s="30"/>
      <c r="QXF270" s="30"/>
      <c r="QXG270" s="30"/>
      <c r="QXH270" s="30"/>
      <c r="QXI270" s="30"/>
      <c r="QXJ270" s="30"/>
      <c r="QXK270" s="30"/>
      <c r="QXL270" s="30"/>
      <c r="QXM270" s="30"/>
      <c r="QXN270" s="30"/>
      <c r="QXO270" s="30"/>
      <c r="QXP270" s="30"/>
      <c r="QXQ270" s="30"/>
      <c r="QXR270" s="30"/>
      <c r="QXS270" s="30"/>
      <c r="QXT270" s="30"/>
      <c r="QXU270" s="30"/>
      <c r="QXV270" s="30"/>
      <c r="QXW270" s="30"/>
      <c r="QXX270" s="30"/>
      <c r="QXY270" s="30"/>
      <c r="QXZ270" s="30"/>
      <c r="QYA270" s="30"/>
      <c r="QYB270" s="30"/>
      <c r="QYC270" s="30"/>
      <c r="QYD270" s="30"/>
      <c r="QYE270" s="30"/>
      <c r="QYF270" s="30"/>
      <c r="QYG270" s="30"/>
      <c r="QYH270" s="30"/>
      <c r="QYI270" s="30"/>
      <c r="QYJ270" s="30"/>
      <c r="QYK270" s="30"/>
      <c r="QYL270" s="30"/>
      <c r="QYM270" s="30"/>
      <c r="QYN270" s="30"/>
      <c r="QYO270" s="30"/>
      <c r="QYP270" s="30"/>
      <c r="QYQ270" s="30"/>
      <c r="QYR270" s="30"/>
      <c r="QYS270" s="30"/>
      <c r="QYT270" s="30"/>
      <c r="QYU270" s="30"/>
      <c r="QYV270" s="30"/>
      <c r="QYW270" s="30"/>
      <c r="QYX270" s="30"/>
      <c r="QYY270" s="30"/>
      <c r="QYZ270" s="30"/>
      <c r="QZA270" s="30"/>
      <c r="QZB270" s="30"/>
      <c r="QZC270" s="30"/>
      <c r="QZD270" s="30"/>
      <c r="QZE270" s="30"/>
      <c r="QZF270" s="30"/>
      <c r="QZG270" s="30"/>
      <c r="QZH270" s="30"/>
      <c r="QZI270" s="30"/>
      <c r="QZJ270" s="30"/>
      <c r="QZK270" s="30"/>
      <c r="QZL270" s="30"/>
      <c r="QZM270" s="30"/>
      <c r="QZN270" s="30"/>
      <c r="QZO270" s="30"/>
      <c r="QZP270" s="30"/>
      <c r="QZQ270" s="30"/>
      <c r="QZR270" s="30"/>
      <c r="QZS270" s="30"/>
      <c r="QZT270" s="30"/>
      <c r="QZU270" s="30"/>
      <c r="QZV270" s="30"/>
      <c r="QZW270" s="30"/>
      <c r="QZX270" s="30"/>
      <c r="QZY270" s="30"/>
      <c r="QZZ270" s="30"/>
      <c r="RAA270" s="30"/>
      <c r="RAB270" s="30"/>
      <c r="RAC270" s="30"/>
      <c r="RAD270" s="30"/>
      <c r="RAE270" s="30"/>
      <c r="RAF270" s="30"/>
      <c r="RAG270" s="30"/>
      <c r="RAH270" s="30"/>
      <c r="RAI270" s="30"/>
      <c r="RAJ270" s="30"/>
      <c r="RAK270" s="30"/>
      <c r="RAL270" s="30"/>
      <c r="RAM270" s="30"/>
      <c r="RAN270" s="30"/>
      <c r="RAO270" s="30"/>
      <c r="RAP270" s="30"/>
      <c r="RAQ270" s="30"/>
      <c r="RAR270" s="30"/>
      <c r="RAS270" s="30"/>
      <c r="RAT270" s="30"/>
      <c r="RAU270" s="30"/>
      <c r="RAV270" s="30"/>
      <c r="RAW270" s="30"/>
      <c r="RAX270" s="30"/>
      <c r="RAY270" s="30"/>
      <c r="RAZ270" s="30"/>
      <c r="RBA270" s="30"/>
      <c r="RBB270" s="30"/>
      <c r="RBC270" s="30"/>
      <c r="RBD270" s="30"/>
      <c r="RBE270" s="30"/>
      <c r="RBF270" s="30"/>
      <c r="RBG270" s="30"/>
      <c r="RBH270" s="30"/>
      <c r="RBI270" s="30"/>
      <c r="RBJ270" s="30"/>
      <c r="RBK270" s="30"/>
      <c r="RBL270" s="30"/>
      <c r="RBM270" s="30"/>
      <c r="RBN270" s="30"/>
      <c r="RBO270" s="30"/>
      <c r="RBP270" s="30"/>
      <c r="RBQ270" s="30"/>
      <c r="RBR270" s="30"/>
      <c r="RBS270" s="30"/>
      <c r="RBT270" s="30"/>
      <c r="RBU270" s="30"/>
      <c r="RBV270" s="30"/>
      <c r="RBW270" s="30"/>
      <c r="RBX270" s="30"/>
      <c r="RBY270" s="30"/>
      <c r="RBZ270" s="30"/>
      <c r="RCA270" s="30"/>
      <c r="RCB270" s="30"/>
      <c r="RCC270" s="30"/>
      <c r="RCD270" s="30"/>
      <c r="RCE270" s="30"/>
      <c r="RCF270" s="30"/>
      <c r="RCG270" s="30"/>
      <c r="RCH270" s="30"/>
      <c r="RCI270" s="30"/>
      <c r="RCJ270" s="30"/>
      <c r="RCK270" s="30"/>
      <c r="RCL270" s="30"/>
      <c r="RCM270" s="30"/>
      <c r="RCN270" s="30"/>
      <c r="RCO270" s="30"/>
      <c r="RCP270" s="30"/>
      <c r="RCQ270" s="30"/>
      <c r="RCR270" s="30"/>
      <c r="RCS270" s="30"/>
      <c r="RCT270" s="30"/>
      <c r="RCU270" s="30"/>
      <c r="RCV270" s="30"/>
      <c r="RCW270" s="30"/>
      <c r="RCX270" s="30"/>
      <c r="RCY270" s="30"/>
      <c r="RCZ270" s="30"/>
      <c r="RDA270" s="30"/>
      <c r="RDB270" s="30"/>
      <c r="RDC270" s="30"/>
      <c r="RDD270" s="30"/>
      <c r="RDE270" s="30"/>
      <c r="RDF270" s="30"/>
      <c r="RDG270" s="30"/>
      <c r="RDH270" s="30"/>
      <c r="RDI270" s="30"/>
      <c r="RDJ270" s="30"/>
      <c r="RDK270" s="30"/>
      <c r="RDL270" s="30"/>
      <c r="RDM270" s="30"/>
      <c r="RDN270" s="30"/>
      <c r="RDO270" s="30"/>
      <c r="RDP270" s="30"/>
      <c r="RDQ270" s="30"/>
      <c r="RDR270" s="30"/>
      <c r="RDS270" s="30"/>
      <c r="RDT270" s="30"/>
      <c r="RDU270" s="30"/>
      <c r="RDV270" s="30"/>
      <c r="RDW270" s="30"/>
      <c r="RDX270" s="30"/>
      <c r="RDY270" s="30"/>
      <c r="RDZ270" s="30"/>
      <c r="REA270" s="30"/>
      <c r="REB270" s="30"/>
      <c r="REC270" s="30"/>
      <c r="RED270" s="30"/>
      <c r="REE270" s="30"/>
      <c r="REF270" s="30"/>
      <c r="REG270" s="30"/>
      <c r="REH270" s="30"/>
      <c r="REI270" s="30"/>
      <c r="REJ270" s="30"/>
      <c r="REK270" s="30"/>
      <c r="REL270" s="30"/>
      <c r="REM270" s="30"/>
      <c r="REN270" s="30"/>
      <c r="REO270" s="30"/>
      <c r="REP270" s="30"/>
      <c r="REQ270" s="30"/>
      <c r="RER270" s="30"/>
      <c r="RES270" s="30"/>
      <c r="RET270" s="30"/>
      <c r="REU270" s="30"/>
      <c r="REV270" s="30"/>
      <c r="REW270" s="30"/>
      <c r="REX270" s="30"/>
      <c r="REY270" s="30"/>
      <c r="REZ270" s="30"/>
      <c r="RFA270" s="30"/>
      <c r="RFB270" s="30"/>
      <c r="RFC270" s="30"/>
      <c r="RFD270" s="30"/>
      <c r="RFE270" s="30"/>
      <c r="RFF270" s="30"/>
      <c r="RFG270" s="30"/>
      <c r="RFH270" s="30"/>
      <c r="RFI270" s="30"/>
      <c r="RFJ270" s="30"/>
      <c r="RFK270" s="30"/>
      <c r="RFL270" s="30"/>
      <c r="RFM270" s="30"/>
      <c r="RFN270" s="30"/>
      <c r="RFO270" s="30"/>
      <c r="RFP270" s="30"/>
      <c r="RFQ270" s="30"/>
      <c r="RFR270" s="30"/>
      <c r="RFS270" s="30"/>
      <c r="RFT270" s="30"/>
      <c r="RFU270" s="30"/>
      <c r="RFV270" s="30"/>
      <c r="RFW270" s="30"/>
      <c r="RFX270" s="30"/>
      <c r="RFY270" s="30"/>
      <c r="RFZ270" s="30"/>
      <c r="RGA270" s="30"/>
      <c r="RGB270" s="30"/>
      <c r="RGC270" s="30"/>
      <c r="RGD270" s="30"/>
      <c r="RGE270" s="30"/>
      <c r="RGF270" s="30"/>
      <c r="RGG270" s="30"/>
      <c r="RGH270" s="30"/>
      <c r="RGI270" s="30"/>
      <c r="RGJ270" s="30"/>
      <c r="RGK270" s="30"/>
      <c r="RGL270" s="30"/>
      <c r="RGM270" s="30"/>
      <c r="RGN270" s="30"/>
      <c r="RGO270" s="30"/>
      <c r="RGP270" s="30"/>
      <c r="RGQ270" s="30"/>
      <c r="RGR270" s="30"/>
      <c r="RGS270" s="30"/>
      <c r="RGT270" s="30"/>
      <c r="RGU270" s="30"/>
      <c r="RGV270" s="30"/>
      <c r="RGW270" s="30"/>
      <c r="RGX270" s="30"/>
      <c r="RGY270" s="30"/>
      <c r="RGZ270" s="30"/>
      <c r="RHA270" s="30"/>
      <c r="RHB270" s="30"/>
      <c r="RHC270" s="30"/>
      <c r="RHD270" s="30"/>
      <c r="RHE270" s="30"/>
      <c r="RHF270" s="30"/>
      <c r="RHG270" s="30"/>
      <c r="RHH270" s="30"/>
      <c r="RHI270" s="30"/>
      <c r="RHJ270" s="30"/>
      <c r="RHK270" s="30"/>
      <c r="RHL270" s="30"/>
      <c r="RHM270" s="30"/>
      <c r="RHN270" s="30"/>
      <c r="RHO270" s="30"/>
      <c r="RHP270" s="30"/>
      <c r="RHQ270" s="30"/>
      <c r="RHR270" s="30"/>
      <c r="RHS270" s="30"/>
      <c r="RHT270" s="30"/>
      <c r="RHU270" s="30"/>
      <c r="RHV270" s="30"/>
      <c r="RHW270" s="30"/>
      <c r="RHX270" s="30"/>
      <c r="RHY270" s="30"/>
      <c r="RHZ270" s="30"/>
      <c r="RIA270" s="30"/>
      <c r="RIB270" s="30"/>
      <c r="RIC270" s="30"/>
      <c r="RID270" s="30"/>
      <c r="RIE270" s="30"/>
      <c r="RIF270" s="30"/>
      <c r="RIG270" s="30"/>
      <c r="RIH270" s="30"/>
      <c r="RII270" s="30"/>
      <c r="RIJ270" s="30"/>
      <c r="RIK270" s="30"/>
      <c r="RIL270" s="30"/>
      <c r="RIM270" s="30"/>
      <c r="RIN270" s="30"/>
      <c r="RIO270" s="30"/>
      <c r="RIP270" s="30"/>
      <c r="RIQ270" s="30"/>
      <c r="RIR270" s="30"/>
      <c r="RIS270" s="30"/>
      <c r="RIT270" s="30"/>
      <c r="RIU270" s="30"/>
      <c r="RIV270" s="30"/>
      <c r="RIW270" s="30"/>
      <c r="RIX270" s="30"/>
      <c r="RIY270" s="30"/>
      <c r="RIZ270" s="30"/>
      <c r="RJA270" s="30"/>
      <c r="RJB270" s="30"/>
      <c r="RJC270" s="30"/>
      <c r="RJD270" s="30"/>
      <c r="RJE270" s="30"/>
      <c r="RJF270" s="30"/>
      <c r="RJG270" s="30"/>
      <c r="RJH270" s="30"/>
      <c r="RJI270" s="30"/>
      <c r="RJJ270" s="30"/>
      <c r="RJK270" s="30"/>
      <c r="RJL270" s="30"/>
      <c r="RJM270" s="30"/>
      <c r="RJN270" s="30"/>
      <c r="RJO270" s="30"/>
      <c r="RJP270" s="30"/>
      <c r="RJQ270" s="30"/>
      <c r="RJR270" s="30"/>
      <c r="RJS270" s="30"/>
      <c r="RJT270" s="30"/>
      <c r="RJU270" s="30"/>
      <c r="RJV270" s="30"/>
      <c r="RJW270" s="30"/>
      <c r="RJX270" s="30"/>
      <c r="RJY270" s="30"/>
      <c r="RJZ270" s="30"/>
      <c r="RKA270" s="30"/>
      <c r="RKB270" s="30"/>
      <c r="RKC270" s="30"/>
      <c r="RKD270" s="30"/>
      <c r="RKE270" s="30"/>
      <c r="RKF270" s="30"/>
      <c r="RKG270" s="30"/>
      <c r="RKH270" s="30"/>
      <c r="RKI270" s="30"/>
      <c r="RKJ270" s="30"/>
      <c r="RKK270" s="30"/>
      <c r="RKL270" s="30"/>
      <c r="RKM270" s="30"/>
      <c r="RKN270" s="30"/>
      <c r="RKO270" s="30"/>
      <c r="RKP270" s="30"/>
      <c r="RKQ270" s="30"/>
      <c r="RKR270" s="30"/>
      <c r="RKS270" s="30"/>
      <c r="RKT270" s="30"/>
      <c r="RKU270" s="30"/>
      <c r="RKV270" s="30"/>
      <c r="RKW270" s="30"/>
      <c r="RKX270" s="30"/>
      <c r="RKY270" s="30"/>
      <c r="RKZ270" s="30"/>
      <c r="RLA270" s="30"/>
      <c r="RLB270" s="30"/>
      <c r="RLC270" s="30"/>
      <c r="RLD270" s="30"/>
      <c r="RLE270" s="30"/>
      <c r="RLF270" s="30"/>
      <c r="RLG270" s="30"/>
      <c r="RLH270" s="30"/>
      <c r="RLI270" s="30"/>
      <c r="RLJ270" s="30"/>
      <c r="RLK270" s="30"/>
      <c r="RLL270" s="30"/>
      <c r="RLM270" s="30"/>
      <c r="RLN270" s="30"/>
      <c r="RLO270" s="30"/>
      <c r="RLP270" s="30"/>
      <c r="RLQ270" s="30"/>
      <c r="RLR270" s="30"/>
      <c r="RLS270" s="30"/>
      <c r="RLT270" s="30"/>
      <c r="RLU270" s="30"/>
      <c r="RLV270" s="30"/>
      <c r="RLW270" s="30"/>
      <c r="RLX270" s="30"/>
      <c r="RLY270" s="30"/>
      <c r="RLZ270" s="30"/>
      <c r="RMA270" s="30"/>
      <c r="RMB270" s="30"/>
      <c r="RMC270" s="30"/>
      <c r="RMD270" s="30"/>
      <c r="RME270" s="30"/>
      <c r="RMF270" s="30"/>
      <c r="RMG270" s="30"/>
      <c r="RMH270" s="30"/>
      <c r="RMI270" s="30"/>
      <c r="RMJ270" s="30"/>
      <c r="RMK270" s="30"/>
      <c r="RML270" s="30"/>
      <c r="RMM270" s="30"/>
      <c r="RMN270" s="30"/>
      <c r="RMO270" s="30"/>
      <c r="RMP270" s="30"/>
      <c r="RMQ270" s="30"/>
      <c r="RMR270" s="30"/>
      <c r="RMS270" s="30"/>
      <c r="RMT270" s="30"/>
      <c r="RMU270" s="30"/>
      <c r="RMV270" s="30"/>
      <c r="RMW270" s="30"/>
      <c r="RMX270" s="30"/>
      <c r="RMY270" s="30"/>
      <c r="RMZ270" s="30"/>
      <c r="RNA270" s="30"/>
      <c r="RNB270" s="30"/>
      <c r="RNC270" s="30"/>
      <c r="RND270" s="30"/>
      <c r="RNE270" s="30"/>
      <c r="RNF270" s="30"/>
      <c r="RNG270" s="30"/>
      <c r="RNH270" s="30"/>
      <c r="RNI270" s="30"/>
      <c r="RNJ270" s="30"/>
      <c r="RNK270" s="30"/>
      <c r="RNL270" s="30"/>
      <c r="RNM270" s="30"/>
      <c r="RNN270" s="30"/>
      <c r="RNO270" s="30"/>
      <c r="RNP270" s="30"/>
      <c r="RNQ270" s="30"/>
      <c r="RNR270" s="30"/>
      <c r="RNS270" s="30"/>
      <c r="RNT270" s="30"/>
      <c r="RNU270" s="30"/>
      <c r="RNV270" s="30"/>
      <c r="RNW270" s="30"/>
      <c r="RNX270" s="30"/>
      <c r="RNY270" s="30"/>
      <c r="RNZ270" s="30"/>
      <c r="ROA270" s="30"/>
      <c r="ROB270" s="30"/>
      <c r="ROC270" s="30"/>
      <c r="ROD270" s="30"/>
      <c r="ROE270" s="30"/>
      <c r="ROF270" s="30"/>
      <c r="ROG270" s="30"/>
      <c r="ROH270" s="30"/>
      <c r="ROI270" s="30"/>
      <c r="ROJ270" s="30"/>
      <c r="ROK270" s="30"/>
      <c r="ROL270" s="30"/>
      <c r="ROM270" s="30"/>
      <c r="RON270" s="30"/>
      <c r="ROO270" s="30"/>
      <c r="ROP270" s="30"/>
      <c r="ROQ270" s="30"/>
      <c r="ROR270" s="30"/>
      <c r="ROS270" s="30"/>
      <c r="ROT270" s="30"/>
      <c r="ROU270" s="30"/>
      <c r="ROV270" s="30"/>
      <c r="ROW270" s="30"/>
      <c r="ROX270" s="30"/>
      <c r="ROY270" s="30"/>
      <c r="ROZ270" s="30"/>
      <c r="RPA270" s="30"/>
      <c r="RPB270" s="30"/>
      <c r="RPC270" s="30"/>
      <c r="RPD270" s="30"/>
      <c r="RPE270" s="30"/>
      <c r="RPF270" s="30"/>
      <c r="RPG270" s="30"/>
      <c r="RPH270" s="30"/>
      <c r="RPI270" s="30"/>
      <c r="RPJ270" s="30"/>
      <c r="RPK270" s="30"/>
      <c r="RPL270" s="30"/>
      <c r="RPM270" s="30"/>
      <c r="RPN270" s="30"/>
      <c r="RPO270" s="30"/>
      <c r="RPP270" s="30"/>
      <c r="RPQ270" s="30"/>
      <c r="RPR270" s="30"/>
      <c r="RPS270" s="30"/>
      <c r="RPT270" s="30"/>
      <c r="RPU270" s="30"/>
      <c r="RPV270" s="30"/>
      <c r="RPW270" s="30"/>
      <c r="RPX270" s="30"/>
      <c r="RPY270" s="30"/>
      <c r="RPZ270" s="30"/>
      <c r="RQA270" s="30"/>
      <c r="RQB270" s="30"/>
      <c r="RQC270" s="30"/>
      <c r="RQD270" s="30"/>
      <c r="RQE270" s="30"/>
      <c r="RQF270" s="30"/>
      <c r="RQG270" s="30"/>
      <c r="RQH270" s="30"/>
      <c r="RQI270" s="30"/>
      <c r="RQJ270" s="30"/>
      <c r="RQK270" s="30"/>
      <c r="RQL270" s="30"/>
      <c r="RQM270" s="30"/>
      <c r="RQN270" s="30"/>
      <c r="RQO270" s="30"/>
      <c r="RQP270" s="30"/>
      <c r="RQQ270" s="30"/>
      <c r="RQR270" s="30"/>
      <c r="RQS270" s="30"/>
      <c r="RQT270" s="30"/>
      <c r="RQU270" s="30"/>
      <c r="RQV270" s="30"/>
      <c r="RQW270" s="30"/>
      <c r="RQX270" s="30"/>
      <c r="RQY270" s="30"/>
      <c r="RQZ270" s="30"/>
      <c r="RRA270" s="30"/>
      <c r="RRB270" s="30"/>
      <c r="RRC270" s="30"/>
      <c r="RRD270" s="30"/>
      <c r="RRE270" s="30"/>
      <c r="RRF270" s="30"/>
      <c r="RRG270" s="30"/>
      <c r="RRH270" s="30"/>
      <c r="RRI270" s="30"/>
      <c r="RRJ270" s="30"/>
      <c r="RRK270" s="30"/>
      <c r="RRL270" s="30"/>
      <c r="RRM270" s="30"/>
      <c r="RRN270" s="30"/>
      <c r="RRO270" s="30"/>
      <c r="RRP270" s="30"/>
      <c r="RRQ270" s="30"/>
      <c r="RRR270" s="30"/>
      <c r="RRS270" s="30"/>
      <c r="RRT270" s="30"/>
      <c r="RRU270" s="30"/>
      <c r="RRV270" s="30"/>
      <c r="RRW270" s="30"/>
      <c r="RRX270" s="30"/>
      <c r="RRY270" s="30"/>
      <c r="RRZ270" s="30"/>
      <c r="RSA270" s="30"/>
      <c r="RSB270" s="30"/>
      <c r="RSC270" s="30"/>
      <c r="RSD270" s="30"/>
      <c r="RSE270" s="30"/>
      <c r="RSF270" s="30"/>
      <c r="RSG270" s="30"/>
      <c r="RSH270" s="30"/>
      <c r="RSI270" s="30"/>
      <c r="RSJ270" s="30"/>
      <c r="RSK270" s="30"/>
      <c r="RSL270" s="30"/>
      <c r="RSM270" s="30"/>
      <c r="RSN270" s="30"/>
      <c r="RSO270" s="30"/>
      <c r="RSP270" s="30"/>
      <c r="RSQ270" s="30"/>
      <c r="RSR270" s="30"/>
      <c r="RSS270" s="30"/>
      <c r="RST270" s="30"/>
      <c r="RSU270" s="30"/>
      <c r="RSV270" s="30"/>
      <c r="RSW270" s="30"/>
      <c r="RSX270" s="30"/>
      <c r="RSY270" s="30"/>
      <c r="RSZ270" s="30"/>
      <c r="RTA270" s="30"/>
      <c r="RTB270" s="30"/>
      <c r="RTC270" s="30"/>
      <c r="RTD270" s="30"/>
      <c r="RTE270" s="30"/>
      <c r="RTF270" s="30"/>
      <c r="RTG270" s="30"/>
      <c r="RTH270" s="30"/>
      <c r="RTI270" s="30"/>
      <c r="RTJ270" s="30"/>
      <c r="RTK270" s="30"/>
      <c r="RTL270" s="30"/>
      <c r="RTM270" s="30"/>
      <c r="RTN270" s="30"/>
      <c r="RTO270" s="30"/>
      <c r="RTP270" s="30"/>
      <c r="RTQ270" s="30"/>
      <c r="RTR270" s="30"/>
      <c r="RTS270" s="30"/>
      <c r="RTT270" s="30"/>
      <c r="RTU270" s="30"/>
      <c r="RTV270" s="30"/>
      <c r="RTW270" s="30"/>
      <c r="RTX270" s="30"/>
      <c r="RTY270" s="30"/>
      <c r="RTZ270" s="30"/>
      <c r="RUA270" s="30"/>
      <c r="RUB270" s="30"/>
      <c r="RUC270" s="30"/>
      <c r="RUD270" s="30"/>
      <c r="RUE270" s="30"/>
      <c r="RUF270" s="30"/>
      <c r="RUG270" s="30"/>
      <c r="RUH270" s="30"/>
      <c r="RUI270" s="30"/>
      <c r="RUJ270" s="30"/>
      <c r="RUK270" s="30"/>
      <c r="RUL270" s="30"/>
      <c r="RUM270" s="30"/>
      <c r="RUN270" s="30"/>
      <c r="RUO270" s="30"/>
      <c r="RUP270" s="30"/>
      <c r="RUQ270" s="30"/>
      <c r="RUR270" s="30"/>
      <c r="RUS270" s="30"/>
      <c r="RUT270" s="30"/>
      <c r="RUU270" s="30"/>
      <c r="RUV270" s="30"/>
      <c r="RUW270" s="30"/>
      <c r="RUX270" s="30"/>
      <c r="RUY270" s="30"/>
      <c r="RUZ270" s="30"/>
      <c r="RVA270" s="30"/>
      <c r="RVB270" s="30"/>
      <c r="RVC270" s="30"/>
      <c r="RVD270" s="30"/>
      <c r="RVE270" s="30"/>
      <c r="RVF270" s="30"/>
      <c r="RVG270" s="30"/>
      <c r="RVH270" s="30"/>
      <c r="RVI270" s="30"/>
      <c r="RVJ270" s="30"/>
      <c r="RVK270" s="30"/>
      <c r="RVL270" s="30"/>
      <c r="RVM270" s="30"/>
      <c r="RVN270" s="30"/>
      <c r="RVO270" s="30"/>
      <c r="RVP270" s="30"/>
      <c r="RVQ270" s="30"/>
      <c r="RVR270" s="30"/>
      <c r="RVS270" s="30"/>
      <c r="RVT270" s="30"/>
      <c r="RVU270" s="30"/>
      <c r="RVV270" s="30"/>
      <c r="RVW270" s="30"/>
      <c r="RVX270" s="30"/>
      <c r="RVY270" s="30"/>
      <c r="RVZ270" s="30"/>
      <c r="RWA270" s="30"/>
      <c r="RWB270" s="30"/>
      <c r="RWC270" s="30"/>
      <c r="RWD270" s="30"/>
      <c r="RWE270" s="30"/>
      <c r="RWF270" s="30"/>
      <c r="RWG270" s="30"/>
      <c r="RWH270" s="30"/>
      <c r="RWI270" s="30"/>
      <c r="RWJ270" s="30"/>
      <c r="RWK270" s="30"/>
      <c r="RWL270" s="30"/>
      <c r="RWM270" s="30"/>
      <c r="RWN270" s="30"/>
      <c r="RWO270" s="30"/>
      <c r="RWP270" s="30"/>
      <c r="RWQ270" s="30"/>
      <c r="RWR270" s="30"/>
      <c r="RWS270" s="30"/>
      <c r="RWT270" s="30"/>
      <c r="RWU270" s="30"/>
      <c r="RWV270" s="30"/>
      <c r="RWW270" s="30"/>
      <c r="RWX270" s="30"/>
      <c r="RWY270" s="30"/>
      <c r="RWZ270" s="30"/>
      <c r="RXA270" s="30"/>
      <c r="RXB270" s="30"/>
      <c r="RXC270" s="30"/>
      <c r="RXD270" s="30"/>
      <c r="RXE270" s="30"/>
      <c r="RXF270" s="30"/>
      <c r="RXG270" s="30"/>
      <c r="RXH270" s="30"/>
      <c r="RXI270" s="30"/>
      <c r="RXJ270" s="30"/>
      <c r="RXK270" s="30"/>
      <c r="RXL270" s="30"/>
      <c r="RXM270" s="30"/>
      <c r="RXN270" s="30"/>
      <c r="RXO270" s="30"/>
      <c r="RXP270" s="30"/>
      <c r="RXQ270" s="30"/>
      <c r="RXR270" s="30"/>
      <c r="RXS270" s="30"/>
      <c r="RXT270" s="30"/>
      <c r="RXU270" s="30"/>
      <c r="RXV270" s="30"/>
      <c r="RXW270" s="30"/>
      <c r="RXX270" s="30"/>
      <c r="RXY270" s="30"/>
      <c r="RXZ270" s="30"/>
      <c r="RYA270" s="30"/>
      <c r="RYB270" s="30"/>
      <c r="RYC270" s="30"/>
      <c r="RYD270" s="30"/>
      <c r="RYE270" s="30"/>
      <c r="RYF270" s="30"/>
      <c r="RYG270" s="30"/>
      <c r="RYH270" s="30"/>
      <c r="RYI270" s="30"/>
      <c r="RYJ270" s="30"/>
      <c r="RYK270" s="30"/>
      <c r="RYL270" s="30"/>
      <c r="RYM270" s="30"/>
      <c r="RYN270" s="30"/>
      <c r="RYO270" s="30"/>
      <c r="RYP270" s="30"/>
      <c r="RYQ270" s="30"/>
      <c r="RYR270" s="30"/>
      <c r="RYS270" s="30"/>
      <c r="RYT270" s="30"/>
      <c r="RYU270" s="30"/>
      <c r="RYV270" s="30"/>
      <c r="RYW270" s="30"/>
      <c r="RYX270" s="30"/>
      <c r="RYY270" s="30"/>
      <c r="RYZ270" s="30"/>
      <c r="RZA270" s="30"/>
      <c r="RZB270" s="30"/>
      <c r="RZC270" s="30"/>
      <c r="RZD270" s="30"/>
      <c r="RZE270" s="30"/>
      <c r="RZF270" s="30"/>
      <c r="RZG270" s="30"/>
      <c r="RZH270" s="30"/>
      <c r="RZI270" s="30"/>
      <c r="RZJ270" s="30"/>
      <c r="RZK270" s="30"/>
      <c r="RZL270" s="30"/>
      <c r="RZM270" s="30"/>
      <c r="RZN270" s="30"/>
      <c r="RZO270" s="30"/>
      <c r="RZP270" s="30"/>
      <c r="RZQ270" s="30"/>
      <c r="RZR270" s="30"/>
      <c r="RZS270" s="30"/>
      <c r="RZT270" s="30"/>
      <c r="RZU270" s="30"/>
      <c r="RZV270" s="30"/>
      <c r="RZW270" s="30"/>
      <c r="RZX270" s="30"/>
      <c r="RZY270" s="30"/>
      <c r="RZZ270" s="30"/>
      <c r="SAA270" s="30"/>
      <c r="SAB270" s="30"/>
      <c r="SAC270" s="30"/>
      <c r="SAD270" s="30"/>
      <c r="SAE270" s="30"/>
      <c r="SAF270" s="30"/>
      <c r="SAG270" s="30"/>
      <c r="SAH270" s="30"/>
      <c r="SAI270" s="30"/>
      <c r="SAJ270" s="30"/>
      <c r="SAK270" s="30"/>
      <c r="SAL270" s="30"/>
      <c r="SAM270" s="30"/>
      <c r="SAN270" s="30"/>
      <c r="SAO270" s="30"/>
      <c r="SAP270" s="30"/>
      <c r="SAQ270" s="30"/>
      <c r="SAR270" s="30"/>
      <c r="SAS270" s="30"/>
      <c r="SAT270" s="30"/>
      <c r="SAU270" s="30"/>
      <c r="SAV270" s="30"/>
      <c r="SAW270" s="30"/>
      <c r="SAX270" s="30"/>
      <c r="SAY270" s="30"/>
      <c r="SAZ270" s="30"/>
      <c r="SBA270" s="30"/>
      <c r="SBB270" s="30"/>
      <c r="SBC270" s="30"/>
      <c r="SBD270" s="30"/>
      <c r="SBE270" s="30"/>
      <c r="SBF270" s="30"/>
      <c r="SBG270" s="30"/>
      <c r="SBH270" s="30"/>
      <c r="SBI270" s="30"/>
      <c r="SBJ270" s="30"/>
      <c r="SBK270" s="30"/>
      <c r="SBL270" s="30"/>
      <c r="SBM270" s="30"/>
      <c r="SBN270" s="30"/>
      <c r="SBO270" s="30"/>
      <c r="SBP270" s="30"/>
      <c r="SBQ270" s="30"/>
      <c r="SBR270" s="30"/>
      <c r="SBS270" s="30"/>
      <c r="SBT270" s="30"/>
      <c r="SBU270" s="30"/>
      <c r="SBV270" s="30"/>
      <c r="SBW270" s="30"/>
      <c r="SBX270" s="30"/>
      <c r="SBY270" s="30"/>
      <c r="SBZ270" s="30"/>
      <c r="SCA270" s="30"/>
      <c r="SCB270" s="30"/>
      <c r="SCC270" s="30"/>
      <c r="SCD270" s="30"/>
      <c r="SCE270" s="30"/>
      <c r="SCF270" s="30"/>
      <c r="SCG270" s="30"/>
      <c r="SCH270" s="30"/>
      <c r="SCI270" s="30"/>
      <c r="SCJ270" s="30"/>
      <c r="SCK270" s="30"/>
      <c r="SCL270" s="30"/>
      <c r="SCM270" s="30"/>
      <c r="SCN270" s="30"/>
      <c r="SCO270" s="30"/>
      <c r="SCP270" s="30"/>
      <c r="SCQ270" s="30"/>
      <c r="SCR270" s="30"/>
      <c r="SCS270" s="30"/>
      <c r="SCT270" s="30"/>
      <c r="SCU270" s="30"/>
      <c r="SCV270" s="30"/>
      <c r="SCW270" s="30"/>
      <c r="SCX270" s="30"/>
      <c r="SCY270" s="30"/>
      <c r="SCZ270" s="30"/>
      <c r="SDA270" s="30"/>
      <c r="SDB270" s="30"/>
      <c r="SDC270" s="30"/>
      <c r="SDD270" s="30"/>
      <c r="SDE270" s="30"/>
      <c r="SDF270" s="30"/>
      <c r="SDG270" s="30"/>
      <c r="SDH270" s="30"/>
      <c r="SDI270" s="30"/>
      <c r="SDJ270" s="30"/>
      <c r="SDK270" s="30"/>
      <c r="SDL270" s="30"/>
      <c r="SDM270" s="30"/>
      <c r="SDN270" s="30"/>
      <c r="SDO270" s="30"/>
      <c r="SDP270" s="30"/>
      <c r="SDQ270" s="30"/>
      <c r="SDR270" s="30"/>
      <c r="SDS270" s="30"/>
      <c r="SDT270" s="30"/>
      <c r="SDU270" s="30"/>
      <c r="SDV270" s="30"/>
      <c r="SDW270" s="30"/>
      <c r="SDX270" s="30"/>
      <c r="SDY270" s="30"/>
      <c r="SDZ270" s="30"/>
      <c r="SEA270" s="30"/>
      <c r="SEB270" s="30"/>
      <c r="SEC270" s="30"/>
      <c r="SED270" s="30"/>
      <c r="SEE270" s="30"/>
      <c r="SEF270" s="30"/>
      <c r="SEG270" s="30"/>
      <c r="SEH270" s="30"/>
      <c r="SEI270" s="30"/>
      <c r="SEJ270" s="30"/>
      <c r="SEK270" s="30"/>
      <c r="SEL270" s="30"/>
      <c r="SEM270" s="30"/>
      <c r="SEN270" s="30"/>
      <c r="SEO270" s="30"/>
      <c r="SEP270" s="30"/>
      <c r="SEQ270" s="30"/>
      <c r="SER270" s="30"/>
      <c r="SES270" s="30"/>
      <c r="SET270" s="30"/>
      <c r="SEU270" s="30"/>
      <c r="SEV270" s="30"/>
      <c r="SEW270" s="30"/>
      <c r="SEX270" s="30"/>
      <c r="SEY270" s="30"/>
      <c r="SEZ270" s="30"/>
      <c r="SFA270" s="30"/>
      <c r="SFB270" s="30"/>
      <c r="SFC270" s="30"/>
      <c r="SFD270" s="30"/>
      <c r="SFE270" s="30"/>
      <c r="SFF270" s="30"/>
      <c r="SFG270" s="30"/>
      <c r="SFH270" s="30"/>
      <c r="SFI270" s="30"/>
      <c r="SFJ270" s="30"/>
      <c r="SFK270" s="30"/>
      <c r="SFL270" s="30"/>
      <c r="SFM270" s="30"/>
      <c r="SFN270" s="30"/>
      <c r="SFO270" s="30"/>
      <c r="SFP270" s="30"/>
      <c r="SFQ270" s="30"/>
      <c r="SFR270" s="30"/>
      <c r="SFS270" s="30"/>
      <c r="SFT270" s="30"/>
      <c r="SFU270" s="30"/>
      <c r="SFV270" s="30"/>
      <c r="SFW270" s="30"/>
      <c r="SFX270" s="30"/>
      <c r="SFY270" s="30"/>
      <c r="SFZ270" s="30"/>
      <c r="SGA270" s="30"/>
      <c r="SGB270" s="30"/>
      <c r="SGC270" s="30"/>
      <c r="SGD270" s="30"/>
      <c r="SGE270" s="30"/>
      <c r="SGF270" s="30"/>
      <c r="SGG270" s="30"/>
      <c r="SGH270" s="30"/>
      <c r="SGI270" s="30"/>
      <c r="SGJ270" s="30"/>
      <c r="SGK270" s="30"/>
      <c r="SGL270" s="30"/>
      <c r="SGM270" s="30"/>
      <c r="SGN270" s="30"/>
      <c r="SGO270" s="30"/>
      <c r="SGP270" s="30"/>
      <c r="SGQ270" s="30"/>
      <c r="SGR270" s="30"/>
      <c r="SGS270" s="30"/>
      <c r="SGT270" s="30"/>
      <c r="SGU270" s="30"/>
      <c r="SGV270" s="30"/>
      <c r="SGW270" s="30"/>
      <c r="SGX270" s="30"/>
      <c r="SGY270" s="30"/>
      <c r="SGZ270" s="30"/>
      <c r="SHA270" s="30"/>
      <c r="SHB270" s="30"/>
      <c r="SHC270" s="30"/>
      <c r="SHD270" s="30"/>
      <c r="SHE270" s="30"/>
      <c r="SHF270" s="30"/>
      <c r="SHG270" s="30"/>
      <c r="SHH270" s="30"/>
      <c r="SHI270" s="30"/>
      <c r="SHJ270" s="30"/>
      <c r="SHK270" s="30"/>
      <c r="SHL270" s="30"/>
      <c r="SHM270" s="30"/>
      <c r="SHN270" s="30"/>
      <c r="SHO270" s="30"/>
      <c r="SHP270" s="30"/>
      <c r="SHQ270" s="30"/>
      <c r="SHR270" s="30"/>
      <c r="SHS270" s="30"/>
      <c r="SHT270" s="30"/>
      <c r="SHU270" s="30"/>
      <c r="SHV270" s="30"/>
      <c r="SHW270" s="30"/>
      <c r="SHX270" s="30"/>
      <c r="SHY270" s="30"/>
      <c r="SHZ270" s="30"/>
      <c r="SIA270" s="30"/>
      <c r="SIB270" s="30"/>
      <c r="SIC270" s="30"/>
      <c r="SID270" s="30"/>
      <c r="SIE270" s="30"/>
      <c r="SIF270" s="30"/>
      <c r="SIG270" s="30"/>
      <c r="SIH270" s="30"/>
      <c r="SII270" s="30"/>
      <c r="SIJ270" s="30"/>
      <c r="SIK270" s="30"/>
      <c r="SIL270" s="30"/>
      <c r="SIM270" s="30"/>
      <c r="SIN270" s="30"/>
      <c r="SIO270" s="30"/>
      <c r="SIP270" s="30"/>
      <c r="SIQ270" s="30"/>
      <c r="SIR270" s="30"/>
      <c r="SIS270" s="30"/>
      <c r="SIT270" s="30"/>
      <c r="SIU270" s="30"/>
      <c r="SIV270" s="30"/>
      <c r="SIW270" s="30"/>
      <c r="SIX270" s="30"/>
      <c r="SIY270" s="30"/>
      <c r="SIZ270" s="30"/>
      <c r="SJA270" s="30"/>
      <c r="SJB270" s="30"/>
      <c r="SJC270" s="30"/>
      <c r="SJD270" s="30"/>
      <c r="SJE270" s="30"/>
      <c r="SJF270" s="30"/>
      <c r="SJG270" s="30"/>
      <c r="SJH270" s="30"/>
      <c r="SJI270" s="30"/>
      <c r="SJJ270" s="30"/>
      <c r="SJK270" s="30"/>
      <c r="SJL270" s="30"/>
      <c r="SJM270" s="30"/>
      <c r="SJN270" s="30"/>
      <c r="SJO270" s="30"/>
      <c r="SJP270" s="30"/>
      <c r="SJQ270" s="30"/>
      <c r="SJR270" s="30"/>
      <c r="SJS270" s="30"/>
      <c r="SJT270" s="30"/>
      <c r="SJU270" s="30"/>
      <c r="SJV270" s="30"/>
      <c r="SJW270" s="30"/>
      <c r="SJX270" s="30"/>
      <c r="SJY270" s="30"/>
      <c r="SJZ270" s="30"/>
      <c r="SKA270" s="30"/>
      <c r="SKB270" s="30"/>
      <c r="SKC270" s="30"/>
      <c r="SKD270" s="30"/>
      <c r="SKE270" s="30"/>
      <c r="SKF270" s="30"/>
      <c r="SKG270" s="30"/>
      <c r="SKH270" s="30"/>
      <c r="SKI270" s="30"/>
      <c r="SKJ270" s="30"/>
      <c r="SKK270" s="30"/>
      <c r="SKL270" s="30"/>
      <c r="SKM270" s="30"/>
      <c r="SKN270" s="30"/>
      <c r="SKO270" s="30"/>
      <c r="SKP270" s="30"/>
      <c r="SKQ270" s="30"/>
      <c r="SKR270" s="30"/>
      <c r="SKS270" s="30"/>
      <c r="SKT270" s="30"/>
      <c r="SKU270" s="30"/>
      <c r="SKV270" s="30"/>
      <c r="SKW270" s="30"/>
      <c r="SKX270" s="30"/>
      <c r="SKY270" s="30"/>
      <c r="SKZ270" s="30"/>
      <c r="SLA270" s="30"/>
      <c r="SLB270" s="30"/>
      <c r="SLC270" s="30"/>
      <c r="SLD270" s="30"/>
      <c r="SLE270" s="30"/>
      <c r="SLF270" s="30"/>
      <c r="SLG270" s="30"/>
      <c r="SLH270" s="30"/>
      <c r="SLI270" s="30"/>
      <c r="SLJ270" s="30"/>
      <c r="SLK270" s="30"/>
      <c r="SLL270" s="30"/>
      <c r="SLM270" s="30"/>
      <c r="SLN270" s="30"/>
      <c r="SLO270" s="30"/>
      <c r="SLP270" s="30"/>
      <c r="SLQ270" s="30"/>
      <c r="SLR270" s="30"/>
      <c r="SLS270" s="30"/>
      <c r="SLT270" s="30"/>
      <c r="SLU270" s="30"/>
      <c r="SLV270" s="30"/>
      <c r="SLW270" s="30"/>
      <c r="SLX270" s="30"/>
      <c r="SLY270" s="30"/>
      <c r="SLZ270" s="30"/>
      <c r="SMA270" s="30"/>
      <c r="SMB270" s="30"/>
      <c r="SMC270" s="30"/>
      <c r="SMD270" s="30"/>
      <c r="SME270" s="30"/>
      <c r="SMF270" s="30"/>
      <c r="SMG270" s="30"/>
      <c r="SMH270" s="30"/>
      <c r="SMI270" s="30"/>
      <c r="SMJ270" s="30"/>
      <c r="SMK270" s="30"/>
      <c r="SML270" s="30"/>
      <c r="SMM270" s="30"/>
      <c r="SMN270" s="30"/>
      <c r="SMO270" s="30"/>
      <c r="SMP270" s="30"/>
      <c r="SMQ270" s="30"/>
      <c r="SMR270" s="30"/>
      <c r="SMS270" s="30"/>
      <c r="SMT270" s="30"/>
      <c r="SMU270" s="30"/>
      <c r="SMV270" s="30"/>
      <c r="SMW270" s="30"/>
      <c r="SMX270" s="30"/>
      <c r="SMY270" s="30"/>
      <c r="SMZ270" s="30"/>
      <c r="SNA270" s="30"/>
      <c r="SNB270" s="30"/>
      <c r="SNC270" s="30"/>
      <c r="SND270" s="30"/>
      <c r="SNE270" s="30"/>
      <c r="SNF270" s="30"/>
      <c r="SNG270" s="30"/>
      <c r="SNH270" s="30"/>
      <c r="SNI270" s="30"/>
      <c r="SNJ270" s="30"/>
      <c r="SNK270" s="30"/>
      <c r="SNL270" s="30"/>
      <c r="SNM270" s="30"/>
      <c r="SNN270" s="30"/>
      <c r="SNO270" s="30"/>
      <c r="SNP270" s="30"/>
      <c r="SNQ270" s="30"/>
      <c r="SNR270" s="30"/>
      <c r="SNS270" s="30"/>
      <c r="SNT270" s="30"/>
      <c r="SNU270" s="30"/>
      <c r="SNV270" s="30"/>
      <c r="SNW270" s="30"/>
      <c r="SNX270" s="30"/>
      <c r="SNY270" s="30"/>
      <c r="SNZ270" s="30"/>
      <c r="SOA270" s="30"/>
      <c r="SOB270" s="30"/>
      <c r="SOC270" s="30"/>
      <c r="SOD270" s="30"/>
      <c r="SOE270" s="30"/>
      <c r="SOF270" s="30"/>
      <c r="SOG270" s="30"/>
      <c r="SOH270" s="30"/>
      <c r="SOI270" s="30"/>
      <c r="SOJ270" s="30"/>
      <c r="SOK270" s="30"/>
      <c r="SOL270" s="30"/>
      <c r="SOM270" s="30"/>
      <c r="SON270" s="30"/>
      <c r="SOO270" s="30"/>
      <c r="SOP270" s="30"/>
      <c r="SOQ270" s="30"/>
      <c r="SOR270" s="30"/>
      <c r="SOS270" s="30"/>
      <c r="SOT270" s="30"/>
      <c r="SOU270" s="30"/>
      <c r="SOV270" s="30"/>
      <c r="SOW270" s="30"/>
      <c r="SOX270" s="30"/>
      <c r="SOY270" s="30"/>
      <c r="SOZ270" s="30"/>
      <c r="SPA270" s="30"/>
      <c r="SPB270" s="30"/>
      <c r="SPC270" s="30"/>
      <c r="SPD270" s="30"/>
      <c r="SPE270" s="30"/>
      <c r="SPF270" s="30"/>
      <c r="SPG270" s="30"/>
      <c r="SPH270" s="30"/>
      <c r="SPI270" s="30"/>
      <c r="SPJ270" s="30"/>
      <c r="SPK270" s="30"/>
      <c r="SPL270" s="30"/>
      <c r="SPM270" s="30"/>
      <c r="SPN270" s="30"/>
      <c r="SPO270" s="30"/>
      <c r="SPP270" s="30"/>
      <c r="SPQ270" s="30"/>
      <c r="SPR270" s="30"/>
      <c r="SPS270" s="30"/>
      <c r="SPT270" s="30"/>
      <c r="SPU270" s="30"/>
      <c r="SPV270" s="30"/>
      <c r="SPW270" s="30"/>
      <c r="SPX270" s="30"/>
      <c r="SPY270" s="30"/>
      <c r="SPZ270" s="30"/>
      <c r="SQA270" s="30"/>
      <c r="SQB270" s="30"/>
      <c r="SQC270" s="30"/>
      <c r="SQD270" s="30"/>
      <c r="SQE270" s="30"/>
      <c r="SQF270" s="30"/>
      <c r="SQG270" s="30"/>
      <c r="SQH270" s="30"/>
      <c r="SQI270" s="30"/>
      <c r="SQJ270" s="30"/>
      <c r="SQK270" s="30"/>
      <c r="SQL270" s="30"/>
      <c r="SQM270" s="30"/>
      <c r="SQN270" s="30"/>
      <c r="SQO270" s="30"/>
      <c r="SQP270" s="30"/>
      <c r="SQQ270" s="30"/>
      <c r="SQR270" s="30"/>
      <c r="SQS270" s="30"/>
      <c r="SQT270" s="30"/>
      <c r="SQU270" s="30"/>
      <c r="SQV270" s="30"/>
      <c r="SQW270" s="30"/>
      <c r="SQX270" s="30"/>
      <c r="SQY270" s="30"/>
      <c r="SQZ270" s="30"/>
      <c r="SRA270" s="30"/>
      <c r="SRB270" s="30"/>
      <c r="SRC270" s="30"/>
      <c r="SRD270" s="30"/>
      <c r="SRE270" s="30"/>
      <c r="SRF270" s="30"/>
      <c r="SRG270" s="30"/>
      <c r="SRH270" s="30"/>
      <c r="SRI270" s="30"/>
      <c r="SRJ270" s="30"/>
      <c r="SRK270" s="30"/>
      <c r="SRL270" s="30"/>
      <c r="SRM270" s="30"/>
      <c r="SRN270" s="30"/>
      <c r="SRO270" s="30"/>
      <c r="SRP270" s="30"/>
      <c r="SRQ270" s="30"/>
      <c r="SRR270" s="30"/>
      <c r="SRS270" s="30"/>
      <c r="SRT270" s="30"/>
      <c r="SRU270" s="30"/>
      <c r="SRV270" s="30"/>
      <c r="SRW270" s="30"/>
      <c r="SRX270" s="30"/>
      <c r="SRY270" s="30"/>
      <c r="SRZ270" s="30"/>
      <c r="SSA270" s="30"/>
      <c r="SSB270" s="30"/>
      <c r="SSC270" s="30"/>
      <c r="SSD270" s="30"/>
      <c r="SSE270" s="30"/>
      <c r="SSF270" s="30"/>
      <c r="SSG270" s="30"/>
      <c r="SSH270" s="30"/>
      <c r="SSI270" s="30"/>
      <c r="SSJ270" s="30"/>
      <c r="SSK270" s="30"/>
      <c r="SSL270" s="30"/>
      <c r="SSM270" s="30"/>
      <c r="SSN270" s="30"/>
      <c r="SSO270" s="30"/>
      <c r="SSP270" s="30"/>
      <c r="SSQ270" s="30"/>
      <c r="SSR270" s="30"/>
      <c r="SSS270" s="30"/>
      <c r="SST270" s="30"/>
      <c r="SSU270" s="30"/>
      <c r="SSV270" s="30"/>
      <c r="SSW270" s="30"/>
      <c r="SSX270" s="30"/>
      <c r="SSY270" s="30"/>
      <c r="SSZ270" s="30"/>
      <c r="STA270" s="30"/>
      <c r="STB270" s="30"/>
      <c r="STC270" s="30"/>
      <c r="STD270" s="30"/>
      <c r="STE270" s="30"/>
      <c r="STF270" s="30"/>
      <c r="STG270" s="30"/>
      <c r="STH270" s="30"/>
      <c r="STI270" s="30"/>
      <c r="STJ270" s="30"/>
      <c r="STK270" s="30"/>
      <c r="STL270" s="30"/>
      <c r="STM270" s="30"/>
      <c r="STN270" s="30"/>
      <c r="STO270" s="30"/>
      <c r="STP270" s="30"/>
      <c r="STQ270" s="30"/>
      <c r="STR270" s="30"/>
      <c r="STS270" s="30"/>
      <c r="STT270" s="30"/>
      <c r="STU270" s="30"/>
      <c r="STV270" s="30"/>
      <c r="STW270" s="30"/>
      <c r="STX270" s="30"/>
      <c r="STY270" s="30"/>
      <c r="STZ270" s="30"/>
      <c r="SUA270" s="30"/>
      <c r="SUB270" s="30"/>
      <c r="SUC270" s="30"/>
      <c r="SUD270" s="30"/>
      <c r="SUE270" s="30"/>
      <c r="SUF270" s="30"/>
      <c r="SUG270" s="30"/>
      <c r="SUH270" s="30"/>
      <c r="SUI270" s="30"/>
      <c r="SUJ270" s="30"/>
      <c r="SUK270" s="30"/>
      <c r="SUL270" s="30"/>
      <c r="SUM270" s="30"/>
      <c r="SUN270" s="30"/>
      <c r="SUO270" s="30"/>
      <c r="SUP270" s="30"/>
      <c r="SUQ270" s="30"/>
      <c r="SUR270" s="30"/>
      <c r="SUS270" s="30"/>
      <c r="SUT270" s="30"/>
      <c r="SUU270" s="30"/>
      <c r="SUV270" s="30"/>
      <c r="SUW270" s="30"/>
      <c r="SUX270" s="30"/>
      <c r="SUY270" s="30"/>
      <c r="SUZ270" s="30"/>
      <c r="SVA270" s="30"/>
      <c r="SVB270" s="30"/>
      <c r="SVC270" s="30"/>
      <c r="SVD270" s="30"/>
      <c r="SVE270" s="30"/>
      <c r="SVF270" s="30"/>
      <c r="SVG270" s="30"/>
      <c r="SVH270" s="30"/>
      <c r="SVI270" s="30"/>
      <c r="SVJ270" s="30"/>
      <c r="SVK270" s="30"/>
      <c r="SVL270" s="30"/>
      <c r="SVM270" s="30"/>
      <c r="SVN270" s="30"/>
      <c r="SVO270" s="30"/>
      <c r="SVP270" s="30"/>
      <c r="SVQ270" s="30"/>
      <c r="SVR270" s="30"/>
      <c r="SVS270" s="30"/>
      <c r="SVT270" s="30"/>
      <c r="SVU270" s="30"/>
      <c r="SVV270" s="30"/>
      <c r="SVW270" s="30"/>
      <c r="SVX270" s="30"/>
      <c r="SVY270" s="30"/>
      <c r="SVZ270" s="30"/>
      <c r="SWA270" s="30"/>
      <c r="SWB270" s="30"/>
      <c r="SWC270" s="30"/>
      <c r="SWD270" s="30"/>
      <c r="SWE270" s="30"/>
      <c r="SWF270" s="30"/>
      <c r="SWG270" s="30"/>
      <c r="SWH270" s="30"/>
      <c r="SWI270" s="30"/>
      <c r="SWJ270" s="30"/>
      <c r="SWK270" s="30"/>
      <c r="SWL270" s="30"/>
      <c r="SWM270" s="30"/>
      <c r="SWN270" s="30"/>
      <c r="SWO270" s="30"/>
      <c r="SWP270" s="30"/>
      <c r="SWQ270" s="30"/>
      <c r="SWR270" s="30"/>
      <c r="SWS270" s="30"/>
      <c r="SWT270" s="30"/>
      <c r="SWU270" s="30"/>
      <c r="SWV270" s="30"/>
      <c r="SWW270" s="30"/>
      <c r="SWX270" s="30"/>
      <c r="SWY270" s="30"/>
      <c r="SWZ270" s="30"/>
      <c r="SXA270" s="30"/>
      <c r="SXB270" s="30"/>
      <c r="SXC270" s="30"/>
      <c r="SXD270" s="30"/>
      <c r="SXE270" s="30"/>
      <c r="SXF270" s="30"/>
      <c r="SXG270" s="30"/>
      <c r="SXH270" s="30"/>
      <c r="SXI270" s="30"/>
      <c r="SXJ270" s="30"/>
      <c r="SXK270" s="30"/>
      <c r="SXL270" s="30"/>
      <c r="SXM270" s="30"/>
      <c r="SXN270" s="30"/>
      <c r="SXO270" s="30"/>
      <c r="SXP270" s="30"/>
      <c r="SXQ270" s="30"/>
      <c r="SXR270" s="30"/>
      <c r="SXS270" s="30"/>
      <c r="SXT270" s="30"/>
      <c r="SXU270" s="30"/>
      <c r="SXV270" s="30"/>
      <c r="SXW270" s="30"/>
      <c r="SXX270" s="30"/>
      <c r="SXY270" s="30"/>
      <c r="SXZ270" s="30"/>
      <c r="SYA270" s="30"/>
      <c r="SYB270" s="30"/>
      <c r="SYC270" s="30"/>
      <c r="SYD270" s="30"/>
      <c r="SYE270" s="30"/>
      <c r="SYF270" s="30"/>
      <c r="SYG270" s="30"/>
      <c r="SYH270" s="30"/>
      <c r="SYI270" s="30"/>
      <c r="SYJ270" s="30"/>
      <c r="SYK270" s="30"/>
      <c r="SYL270" s="30"/>
      <c r="SYM270" s="30"/>
      <c r="SYN270" s="30"/>
      <c r="SYO270" s="30"/>
      <c r="SYP270" s="30"/>
      <c r="SYQ270" s="30"/>
      <c r="SYR270" s="30"/>
      <c r="SYS270" s="30"/>
      <c r="SYT270" s="30"/>
      <c r="SYU270" s="30"/>
      <c r="SYV270" s="30"/>
      <c r="SYW270" s="30"/>
      <c r="SYX270" s="30"/>
      <c r="SYY270" s="30"/>
      <c r="SYZ270" s="30"/>
      <c r="SZA270" s="30"/>
      <c r="SZB270" s="30"/>
      <c r="SZC270" s="30"/>
      <c r="SZD270" s="30"/>
      <c r="SZE270" s="30"/>
      <c r="SZF270" s="30"/>
      <c r="SZG270" s="30"/>
      <c r="SZH270" s="30"/>
      <c r="SZI270" s="30"/>
      <c r="SZJ270" s="30"/>
      <c r="SZK270" s="30"/>
      <c r="SZL270" s="30"/>
      <c r="SZM270" s="30"/>
      <c r="SZN270" s="30"/>
      <c r="SZO270" s="30"/>
      <c r="SZP270" s="30"/>
      <c r="SZQ270" s="30"/>
      <c r="SZR270" s="30"/>
      <c r="SZS270" s="30"/>
      <c r="SZT270" s="30"/>
      <c r="SZU270" s="30"/>
      <c r="SZV270" s="30"/>
      <c r="SZW270" s="30"/>
      <c r="SZX270" s="30"/>
      <c r="SZY270" s="30"/>
      <c r="SZZ270" s="30"/>
      <c r="TAA270" s="30"/>
      <c r="TAB270" s="30"/>
      <c r="TAC270" s="30"/>
      <c r="TAD270" s="30"/>
      <c r="TAE270" s="30"/>
      <c r="TAF270" s="30"/>
      <c r="TAG270" s="30"/>
      <c r="TAH270" s="30"/>
      <c r="TAI270" s="30"/>
      <c r="TAJ270" s="30"/>
      <c r="TAK270" s="30"/>
      <c r="TAL270" s="30"/>
      <c r="TAM270" s="30"/>
      <c r="TAN270" s="30"/>
      <c r="TAO270" s="30"/>
      <c r="TAP270" s="30"/>
      <c r="TAQ270" s="30"/>
      <c r="TAR270" s="30"/>
      <c r="TAS270" s="30"/>
      <c r="TAT270" s="30"/>
      <c r="TAU270" s="30"/>
      <c r="TAV270" s="30"/>
      <c r="TAW270" s="30"/>
      <c r="TAX270" s="30"/>
      <c r="TAY270" s="30"/>
      <c r="TAZ270" s="30"/>
      <c r="TBA270" s="30"/>
      <c r="TBB270" s="30"/>
      <c r="TBC270" s="30"/>
      <c r="TBD270" s="30"/>
      <c r="TBE270" s="30"/>
      <c r="TBF270" s="30"/>
      <c r="TBG270" s="30"/>
      <c r="TBH270" s="30"/>
      <c r="TBI270" s="30"/>
      <c r="TBJ270" s="30"/>
      <c r="TBK270" s="30"/>
      <c r="TBL270" s="30"/>
      <c r="TBM270" s="30"/>
      <c r="TBN270" s="30"/>
      <c r="TBO270" s="30"/>
      <c r="TBP270" s="30"/>
      <c r="TBQ270" s="30"/>
      <c r="TBR270" s="30"/>
      <c r="TBS270" s="30"/>
      <c r="TBT270" s="30"/>
      <c r="TBU270" s="30"/>
      <c r="TBV270" s="30"/>
      <c r="TBW270" s="30"/>
      <c r="TBX270" s="30"/>
      <c r="TBY270" s="30"/>
      <c r="TBZ270" s="30"/>
      <c r="TCA270" s="30"/>
      <c r="TCB270" s="30"/>
      <c r="TCC270" s="30"/>
      <c r="TCD270" s="30"/>
      <c r="TCE270" s="30"/>
      <c r="TCF270" s="30"/>
      <c r="TCG270" s="30"/>
      <c r="TCH270" s="30"/>
      <c r="TCI270" s="30"/>
      <c r="TCJ270" s="30"/>
      <c r="TCK270" s="30"/>
      <c r="TCL270" s="30"/>
      <c r="TCM270" s="30"/>
      <c r="TCN270" s="30"/>
      <c r="TCO270" s="30"/>
      <c r="TCP270" s="30"/>
      <c r="TCQ270" s="30"/>
      <c r="TCR270" s="30"/>
      <c r="TCS270" s="30"/>
      <c r="TCT270" s="30"/>
      <c r="TCU270" s="30"/>
      <c r="TCV270" s="30"/>
      <c r="TCW270" s="30"/>
      <c r="TCX270" s="30"/>
      <c r="TCY270" s="30"/>
      <c r="TCZ270" s="30"/>
      <c r="TDA270" s="30"/>
      <c r="TDB270" s="30"/>
      <c r="TDC270" s="30"/>
      <c r="TDD270" s="30"/>
      <c r="TDE270" s="30"/>
      <c r="TDF270" s="30"/>
      <c r="TDG270" s="30"/>
      <c r="TDH270" s="30"/>
      <c r="TDI270" s="30"/>
      <c r="TDJ270" s="30"/>
      <c r="TDK270" s="30"/>
      <c r="TDL270" s="30"/>
      <c r="TDM270" s="30"/>
      <c r="TDN270" s="30"/>
      <c r="TDO270" s="30"/>
      <c r="TDP270" s="30"/>
      <c r="TDQ270" s="30"/>
      <c r="TDR270" s="30"/>
      <c r="TDS270" s="30"/>
      <c r="TDT270" s="30"/>
      <c r="TDU270" s="30"/>
      <c r="TDV270" s="30"/>
      <c r="TDW270" s="30"/>
      <c r="TDX270" s="30"/>
      <c r="TDY270" s="30"/>
      <c r="TDZ270" s="30"/>
      <c r="TEA270" s="30"/>
      <c r="TEB270" s="30"/>
      <c r="TEC270" s="30"/>
      <c r="TED270" s="30"/>
      <c r="TEE270" s="30"/>
      <c r="TEF270" s="30"/>
      <c r="TEG270" s="30"/>
      <c r="TEH270" s="30"/>
      <c r="TEI270" s="30"/>
      <c r="TEJ270" s="30"/>
      <c r="TEK270" s="30"/>
      <c r="TEL270" s="30"/>
      <c r="TEM270" s="30"/>
      <c r="TEN270" s="30"/>
      <c r="TEO270" s="30"/>
      <c r="TEP270" s="30"/>
      <c r="TEQ270" s="30"/>
      <c r="TER270" s="30"/>
      <c r="TES270" s="30"/>
      <c r="TET270" s="30"/>
      <c r="TEU270" s="30"/>
      <c r="TEV270" s="30"/>
      <c r="TEW270" s="30"/>
      <c r="TEX270" s="30"/>
      <c r="TEY270" s="30"/>
      <c r="TEZ270" s="30"/>
      <c r="TFA270" s="30"/>
      <c r="TFB270" s="30"/>
      <c r="TFC270" s="30"/>
      <c r="TFD270" s="30"/>
      <c r="TFE270" s="30"/>
      <c r="TFF270" s="30"/>
      <c r="TFG270" s="30"/>
      <c r="TFH270" s="30"/>
      <c r="TFI270" s="30"/>
      <c r="TFJ270" s="30"/>
      <c r="TFK270" s="30"/>
      <c r="TFL270" s="30"/>
      <c r="TFM270" s="30"/>
      <c r="TFN270" s="30"/>
      <c r="TFO270" s="30"/>
      <c r="TFP270" s="30"/>
      <c r="TFQ270" s="30"/>
      <c r="TFR270" s="30"/>
      <c r="TFS270" s="30"/>
      <c r="TFT270" s="30"/>
      <c r="TFU270" s="30"/>
      <c r="TFV270" s="30"/>
      <c r="TFW270" s="30"/>
      <c r="TFX270" s="30"/>
      <c r="TFY270" s="30"/>
      <c r="TFZ270" s="30"/>
      <c r="TGA270" s="30"/>
      <c r="TGB270" s="30"/>
      <c r="TGC270" s="30"/>
      <c r="TGD270" s="30"/>
      <c r="TGE270" s="30"/>
      <c r="TGF270" s="30"/>
      <c r="TGG270" s="30"/>
      <c r="TGH270" s="30"/>
      <c r="TGI270" s="30"/>
      <c r="TGJ270" s="30"/>
      <c r="TGK270" s="30"/>
      <c r="TGL270" s="30"/>
      <c r="TGM270" s="30"/>
      <c r="TGN270" s="30"/>
      <c r="TGO270" s="30"/>
      <c r="TGP270" s="30"/>
      <c r="TGQ270" s="30"/>
      <c r="TGR270" s="30"/>
      <c r="TGS270" s="30"/>
      <c r="TGT270" s="30"/>
      <c r="TGU270" s="30"/>
      <c r="TGV270" s="30"/>
      <c r="TGW270" s="30"/>
      <c r="TGX270" s="30"/>
      <c r="TGY270" s="30"/>
      <c r="TGZ270" s="30"/>
      <c r="THA270" s="30"/>
      <c r="THB270" s="30"/>
      <c r="THC270" s="30"/>
      <c r="THD270" s="30"/>
      <c r="THE270" s="30"/>
      <c r="THF270" s="30"/>
      <c r="THG270" s="30"/>
      <c r="THH270" s="30"/>
      <c r="THI270" s="30"/>
      <c r="THJ270" s="30"/>
      <c r="THK270" s="30"/>
      <c r="THL270" s="30"/>
      <c r="THM270" s="30"/>
      <c r="THN270" s="30"/>
      <c r="THO270" s="30"/>
      <c r="THP270" s="30"/>
      <c r="THQ270" s="30"/>
      <c r="THR270" s="30"/>
      <c r="THS270" s="30"/>
      <c r="THT270" s="30"/>
      <c r="THU270" s="30"/>
      <c r="THV270" s="30"/>
      <c r="THW270" s="30"/>
      <c r="THX270" s="30"/>
      <c r="THY270" s="30"/>
      <c r="THZ270" s="30"/>
      <c r="TIA270" s="30"/>
      <c r="TIB270" s="30"/>
      <c r="TIC270" s="30"/>
      <c r="TID270" s="30"/>
      <c r="TIE270" s="30"/>
      <c r="TIF270" s="30"/>
      <c r="TIG270" s="30"/>
      <c r="TIH270" s="30"/>
      <c r="TII270" s="30"/>
      <c r="TIJ270" s="30"/>
      <c r="TIK270" s="30"/>
      <c r="TIL270" s="30"/>
      <c r="TIM270" s="30"/>
      <c r="TIN270" s="30"/>
      <c r="TIO270" s="30"/>
      <c r="TIP270" s="30"/>
      <c r="TIQ270" s="30"/>
      <c r="TIR270" s="30"/>
      <c r="TIS270" s="30"/>
      <c r="TIT270" s="30"/>
      <c r="TIU270" s="30"/>
      <c r="TIV270" s="30"/>
      <c r="TIW270" s="30"/>
      <c r="TIX270" s="30"/>
      <c r="TIY270" s="30"/>
      <c r="TIZ270" s="30"/>
      <c r="TJA270" s="30"/>
      <c r="TJB270" s="30"/>
      <c r="TJC270" s="30"/>
      <c r="TJD270" s="30"/>
      <c r="TJE270" s="30"/>
      <c r="TJF270" s="30"/>
      <c r="TJG270" s="30"/>
      <c r="TJH270" s="30"/>
      <c r="TJI270" s="30"/>
      <c r="TJJ270" s="30"/>
      <c r="TJK270" s="30"/>
      <c r="TJL270" s="30"/>
      <c r="TJM270" s="30"/>
      <c r="TJN270" s="30"/>
      <c r="TJO270" s="30"/>
      <c r="TJP270" s="30"/>
      <c r="TJQ270" s="30"/>
      <c r="TJR270" s="30"/>
      <c r="TJS270" s="30"/>
      <c r="TJT270" s="30"/>
      <c r="TJU270" s="30"/>
      <c r="TJV270" s="30"/>
      <c r="TJW270" s="30"/>
      <c r="TJX270" s="30"/>
      <c r="TJY270" s="30"/>
      <c r="TJZ270" s="30"/>
      <c r="TKA270" s="30"/>
      <c r="TKB270" s="30"/>
      <c r="TKC270" s="30"/>
      <c r="TKD270" s="30"/>
      <c r="TKE270" s="30"/>
      <c r="TKF270" s="30"/>
      <c r="TKG270" s="30"/>
      <c r="TKH270" s="30"/>
      <c r="TKI270" s="30"/>
      <c r="TKJ270" s="30"/>
      <c r="TKK270" s="30"/>
      <c r="TKL270" s="30"/>
      <c r="TKM270" s="30"/>
      <c r="TKN270" s="30"/>
      <c r="TKO270" s="30"/>
      <c r="TKP270" s="30"/>
      <c r="TKQ270" s="30"/>
      <c r="TKR270" s="30"/>
      <c r="TKS270" s="30"/>
      <c r="TKT270" s="30"/>
      <c r="TKU270" s="30"/>
      <c r="TKV270" s="30"/>
      <c r="TKW270" s="30"/>
      <c r="TKX270" s="30"/>
      <c r="TKY270" s="30"/>
      <c r="TKZ270" s="30"/>
      <c r="TLA270" s="30"/>
      <c r="TLB270" s="30"/>
      <c r="TLC270" s="30"/>
      <c r="TLD270" s="30"/>
      <c r="TLE270" s="30"/>
      <c r="TLF270" s="30"/>
      <c r="TLG270" s="30"/>
      <c r="TLH270" s="30"/>
      <c r="TLI270" s="30"/>
      <c r="TLJ270" s="30"/>
      <c r="TLK270" s="30"/>
      <c r="TLL270" s="30"/>
      <c r="TLM270" s="30"/>
      <c r="TLN270" s="30"/>
      <c r="TLO270" s="30"/>
      <c r="TLP270" s="30"/>
      <c r="TLQ270" s="30"/>
      <c r="TLR270" s="30"/>
      <c r="TLS270" s="30"/>
      <c r="TLT270" s="30"/>
      <c r="TLU270" s="30"/>
      <c r="TLV270" s="30"/>
      <c r="TLW270" s="30"/>
      <c r="TLX270" s="30"/>
      <c r="TLY270" s="30"/>
      <c r="TLZ270" s="30"/>
      <c r="TMA270" s="30"/>
      <c r="TMB270" s="30"/>
      <c r="TMC270" s="30"/>
      <c r="TMD270" s="30"/>
      <c r="TME270" s="30"/>
      <c r="TMF270" s="30"/>
      <c r="TMG270" s="30"/>
      <c r="TMH270" s="30"/>
      <c r="TMI270" s="30"/>
      <c r="TMJ270" s="30"/>
      <c r="TMK270" s="30"/>
      <c r="TML270" s="30"/>
      <c r="TMM270" s="30"/>
      <c r="TMN270" s="30"/>
      <c r="TMO270" s="30"/>
      <c r="TMP270" s="30"/>
      <c r="TMQ270" s="30"/>
      <c r="TMR270" s="30"/>
      <c r="TMS270" s="30"/>
      <c r="TMT270" s="30"/>
      <c r="TMU270" s="30"/>
      <c r="TMV270" s="30"/>
      <c r="TMW270" s="30"/>
      <c r="TMX270" s="30"/>
      <c r="TMY270" s="30"/>
      <c r="TMZ270" s="30"/>
      <c r="TNA270" s="30"/>
      <c r="TNB270" s="30"/>
      <c r="TNC270" s="30"/>
      <c r="TND270" s="30"/>
      <c r="TNE270" s="30"/>
      <c r="TNF270" s="30"/>
      <c r="TNG270" s="30"/>
      <c r="TNH270" s="30"/>
      <c r="TNI270" s="30"/>
      <c r="TNJ270" s="30"/>
      <c r="TNK270" s="30"/>
      <c r="TNL270" s="30"/>
      <c r="TNM270" s="30"/>
      <c r="TNN270" s="30"/>
      <c r="TNO270" s="30"/>
      <c r="TNP270" s="30"/>
      <c r="TNQ270" s="30"/>
      <c r="TNR270" s="30"/>
      <c r="TNS270" s="30"/>
      <c r="TNT270" s="30"/>
      <c r="TNU270" s="30"/>
      <c r="TNV270" s="30"/>
      <c r="TNW270" s="30"/>
      <c r="TNX270" s="30"/>
      <c r="TNY270" s="30"/>
      <c r="TNZ270" s="30"/>
      <c r="TOA270" s="30"/>
      <c r="TOB270" s="30"/>
      <c r="TOC270" s="30"/>
      <c r="TOD270" s="30"/>
      <c r="TOE270" s="30"/>
      <c r="TOF270" s="30"/>
      <c r="TOG270" s="30"/>
      <c r="TOH270" s="30"/>
      <c r="TOI270" s="30"/>
      <c r="TOJ270" s="30"/>
      <c r="TOK270" s="30"/>
      <c r="TOL270" s="30"/>
      <c r="TOM270" s="30"/>
      <c r="TON270" s="30"/>
      <c r="TOO270" s="30"/>
      <c r="TOP270" s="30"/>
      <c r="TOQ270" s="30"/>
      <c r="TOR270" s="30"/>
      <c r="TOS270" s="30"/>
      <c r="TOT270" s="30"/>
      <c r="TOU270" s="30"/>
      <c r="TOV270" s="30"/>
      <c r="TOW270" s="30"/>
      <c r="TOX270" s="30"/>
      <c r="TOY270" s="30"/>
      <c r="TOZ270" s="30"/>
      <c r="TPA270" s="30"/>
      <c r="TPB270" s="30"/>
      <c r="TPC270" s="30"/>
      <c r="TPD270" s="30"/>
      <c r="TPE270" s="30"/>
      <c r="TPF270" s="30"/>
      <c r="TPG270" s="30"/>
      <c r="TPH270" s="30"/>
      <c r="TPI270" s="30"/>
      <c r="TPJ270" s="30"/>
      <c r="TPK270" s="30"/>
      <c r="TPL270" s="30"/>
      <c r="TPM270" s="30"/>
      <c r="TPN270" s="30"/>
      <c r="TPO270" s="30"/>
      <c r="TPP270" s="30"/>
      <c r="TPQ270" s="30"/>
      <c r="TPR270" s="30"/>
      <c r="TPS270" s="30"/>
      <c r="TPT270" s="30"/>
      <c r="TPU270" s="30"/>
      <c r="TPV270" s="30"/>
      <c r="TPW270" s="30"/>
      <c r="TPX270" s="30"/>
      <c r="TPY270" s="30"/>
      <c r="TPZ270" s="30"/>
      <c r="TQA270" s="30"/>
      <c r="TQB270" s="30"/>
      <c r="TQC270" s="30"/>
      <c r="TQD270" s="30"/>
      <c r="TQE270" s="30"/>
      <c r="TQF270" s="30"/>
      <c r="TQG270" s="30"/>
      <c r="TQH270" s="30"/>
      <c r="TQI270" s="30"/>
      <c r="TQJ270" s="30"/>
      <c r="TQK270" s="30"/>
      <c r="TQL270" s="30"/>
      <c r="TQM270" s="30"/>
      <c r="TQN270" s="30"/>
      <c r="TQO270" s="30"/>
      <c r="TQP270" s="30"/>
      <c r="TQQ270" s="30"/>
      <c r="TQR270" s="30"/>
      <c r="TQS270" s="30"/>
      <c r="TQT270" s="30"/>
      <c r="TQU270" s="30"/>
      <c r="TQV270" s="30"/>
      <c r="TQW270" s="30"/>
      <c r="TQX270" s="30"/>
      <c r="TQY270" s="30"/>
      <c r="TQZ270" s="30"/>
      <c r="TRA270" s="30"/>
      <c r="TRB270" s="30"/>
      <c r="TRC270" s="30"/>
      <c r="TRD270" s="30"/>
      <c r="TRE270" s="30"/>
      <c r="TRF270" s="30"/>
      <c r="TRG270" s="30"/>
      <c r="TRH270" s="30"/>
      <c r="TRI270" s="30"/>
      <c r="TRJ270" s="30"/>
      <c r="TRK270" s="30"/>
      <c r="TRL270" s="30"/>
      <c r="TRM270" s="30"/>
      <c r="TRN270" s="30"/>
      <c r="TRO270" s="30"/>
      <c r="TRP270" s="30"/>
      <c r="TRQ270" s="30"/>
      <c r="TRR270" s="30"/>
      <c r="TRS270" s="30"/>
      <c r="TRT270" s="30"/>
      <c r="TRU270" s="30"/>
      <c r="TRV270" s="30"/>
      <c r="TRW270" s="30"/>
      <c r="TRX270" s="30"/>
      <c r="TRY270" s="30"/>
      <c r="TRZ270" s="30"/>
      <c r="TSA270" s="30"/>
      <c r="TSB270" s="30"/>
      <c r="TSC270" s="30"/>
      <c r="TSD270" s="30"/>
      <c r="TSE270" s="30"/>
      <c r="TSF270" s="30"/>
      <c r="TSG270" s="30"/>
      <c r="TSH270" s="30"/>
      <c r="TSI270" s="30"/>
      <c r="TSJ270" s="30"/>
      <c r="TSK270" s="30"/>
      <c r="TSL270" s="30"/>
      <c r="TSM270" s="30"/>
      <c r="TSN270" s="30"/>
      <c r="TSO270" s="30"/>
      <c r="TSP270" s="30"/>
      <c r="TSQ270" s="30"/>
      <c r="TSR270" s="30"/>
      <c r="TSS270" s="30"/>
      <c r="TST270" s="30"/>
      <c r="TSU270" s="30"/>
      <c r="TSV270" s="30"/>
      <c r="TSW270" s="30"/>
      <c r="TSX270" s="30"/>
      <c r="TSY270" s="30"/>
      <c r="TSZ270" s="30"/>
      <c r="TTA270" s="30"/>
      <c r="TTB270" s="30"/>
      <c r="TTC270" s="30"/>
      <c r="TTD270" s="30"/>
      <c r="TTE270" s="30"/>
      <c r="TTF270" s="30"/>
      <c r="TTG270" s="30"/>
      <c r="TTH270" s="30"/>
      <c r="TTI270" s="30"/>
      <c r="TTJ270" s="30"/>
      <c r="TTK270" s="30"/>
      <c r="TTL270" s="30"/>
      <c r="TTM270" s="30"/>
      <c r="TTN270" s="30"/>
      <c r="TTO270" s="30"/>
      <c r="TTP270" s="30"/>
      <c r="TTQ270" s="30"/>
      <c r="TTR270" s="30"/>
      <c r="TTS270" s="30"/>
      <c r="TTT270" s="30"/>
      <c r="TTU270" s="30"/>
      <c r="TTV270" s="30"/>
      <c r="TTW270" s="30"/>
      <c r="TTX270" s="30"/>
      <c r="TTY270" s="30"/>
      <c r="TTZ270" s="30"/>
      <c r="TUA270" s="30"/>
      <c r="TUB270" s="30"/>
      <c r="TUC270" s="30"/>
      <c r="TUD270" s="30"/>
      <c r="TUE270" s="30"/>
      <c r="TUF270" s="30"/>
      <c r="TUG270" s="30"/>
      <c r="TUH270" s="30"/>
      <c r="TUI270" s="30"/>
      <c r="TUJ270" s="30"/>
      <c r="TUK270" s="30"/>
      <c r="TUL270" s="30"/>
      <c r="TUM270" s="30"/>
      <c r="TUN270" s="30"/>
      <c r="TUO270" s="30"/>
      <c r="TUP270" s="30"/>
      <c r="TUQ270" s="30"/>
      <c r="TUR270" s="30"/>
      <c r="TUS270" s="30"/>
      <c r="TUT270" s="30"/>
      <c r="TUU270" s="30"/>
      <c r="TUV270" s="30"/>
      <c r="TUW270" s="30"/>
      <c r="TUX270" s="30"/>
      <c r="TUY270" s="30"/>
      <c r="TUZ270" s="30"/>
      <c r="TVA270" s="30"/>
      <c r="TVB270" s="30"/>
      <c r="TVC270" s="30"/>
      <c r="TVD270" s="30"/>
      <c r="TVE270" s="30"/>
      <c r="TVF270" s="30"/>
      <c r="TVG270" s="30"/>
      <c r="TVH270" s="30"/>
      <c r="TVI270" s="30"/>
      <c r="TVJ270" s="30"/>
      <c r="TVK270" s="30"/>
      <c r="TVL270" s="30"/>
      <c r="TVM270" s="30"/>
      <c r="TVN270" s="30"/>
      <c r="TVO270" s="30"/>
      <c r="TVP270" s="30"/>
      <c r="TVQ270" s="30"/>
      <c r="TVR270" s="30"/>
      <c r="TVS270" s="30"/>
      <c r="TVT270" s="30"/>
      <c r="TVU270" s="30"/>
      <c r="TVV270" s="30"/>
      <c r="TVW270" s="30"/>
      <c r="TVX270" s="30"/>
      <c r="TVY270" s="30"/>
      <c r="TVZ270" s="30"/>
      <c r="TWA270" s="30"/>
      <c r="TWB270" s="30"/>
      <c r="TWC270" s="30"/>
      <c r="TWD270" s="30"/>
      <c r="TWE270" s="30"/>
      <c r="TWF270" s="30"/>
      <c r="TWG270" s="30"/>
      <c r="TWH270" s="30"/>
      <c r="TWI270" s="30"/>
      <c r="TWJ270" s="30"/>
      <c r="TWK270" s="30"/>
      <c r="TWL270" s="30"/>
      <c r="TWM270" s="30"/>
      <c r="TWN270" s="30"/>
      <c r="TWO270" s="30"/>
      <c r="TWP270" s="30"/>
      <c r="TWQ270" s="30"/>
      <c r="TWR270" s="30"/>
      <c r="TWS270" s="30"/>
      <c r="TWT270" s="30"/>
      <c r="TWU270" s="30"/>
      <c r="TWV270" s="30"/>
      <c r="TWW270" s="30"/>
      <c r="TWX270" s="30"/>
      <c r="TWY270" s="30"/>
      <c r="TWZ270" s="30"/>
      <c r="TXA270" s="30"/>
      <c r="TXB270" s="30"/>
      <c r="TXC270" s="30"/>
      <c r="TXD270" s="30"/>
      <c r="TXE270" s="30"/>
      <c r="TXF270" s="30"/>
      <c r="TXG270" s="30"/>
      <c r="TXH270" s="30"/>
      <c r="TXI270" s="30"/>
      <c r="TXJ270" s="30"/>
      <c r="TXK270" s="30"/>
      <c r="TXL270" s="30"/>
      <c r="TXM270" s="30"/>
      <c r="TXN270" s="30"/>
      <c r="TXO270" s="30"/>
      <c r="TXP270" s="30"/>
      <c r="TXQ270" s="30"/>
      <c r="TXR270" s="30"/>
      <c r="TXS270" s="30"/>
      <c r="TXT270" s="30"/>
      <c r="TXU270" s="30"/>
      <c r="TXV270" s="30"/>
      <c r="TXW270" s="30"/>
      <c r="TXX270" s="30"/>
      <c r="TXY270" s="30"/>
      <c r="TXZ270" s="30"/>
      <c r="TYA270" s="30"/>
      <c r="TYB270" s="30"/>
      <c r="TYC270" s="30"/>
      <c r="TYD270" s="30"/>
      <c r="TYE270" s="30"/>
      <c r="TYF270" s="30"/>
      <c r="TYG270" s="30"/>
      <c r="TYH270" s="30"/>
      <c r="TYI270" s="30"/>
      <c r="TYJ270" s="30"/>
      <c r="TYK270" s="30"/>
      <c r="TYL270" s="30"/>
      <c r="TYM270" s="30"/>
      <c r="TYN270" s="30"/>
      <c r="TYO270" s="30"/>
      <c r="TYP270" s="30"/>
      <c r="TYQ270" s="30"/>
      <c r="TYR270" s="30"/>
      <c r="TYS270" s="30"/>
      <c r="TYT270" s="30"/>
      <c r="TYU270" s="30"/>
      <c r="TYV270" s="30"/>
      <c r="TYW270" s="30"/>
      <c r="TYX270" s="30"/>
      <c r="TYY270" s="30"/>
      <c r="TYZ270" s="30"/>
      <c r="TZA270" s="30"/>
      <c r="TZB270" s="30"/>
      <c r="TZC270" s="30"/>
      <c r="TZD270" s="30"/>
      <c r="TZE270" s="30"/>
      <c r="TZF270" s="30"/>
      <c r="TZG270" s="30"/>
      <c r="TZH270" s="30"/>
      <c r="TZI270" s="30"/>
      <c r="TZJ270" s="30"/>
      <c r="TZK270" s="30"/>
      <c r="TZL270" s="30"/>
      <c r="TZM270" s="30"/>
      <c r="TZN270" s="30"/>
      <c r="TZO270" s="30"/>
      <c r="TZP270" s="30"/>
      <c r="TZQ270" s="30"/>
      <c r="TZR270" s="30"/>
      <c r="TZS270" s="30"/>
      <c r="TZT270" s="30"/>
      <c r="TZU270" s="30"/>
      <c r="TZV270" s="30"/>
      <c r="TZW270" s="30"/>
      <c r="TZX270" s="30"/>
      <c r="TZY270" s="30"/>
      <c r="TZZ270" s="30"/>
      <c r="UAA270" s="30"/>
      <c r="UAB270" s="30"/>
      <c r="UAC270" s="30"/>
      <c r="UAD270" s="30"/>
      <c r="UAE270" s="30"/>
      <c r="UAF270" s="30"/>
      <c r="UAG270" s="30"/>
      <c r="UAH270" s="30"/>
      <c r="UAI270" s="30"/>
      <c r="UAJ270" s="30"/>
      <c r="UAK270" s="30"/>
      <c r="UAL270" s="30"/>
      <c r="UAM270" s="30"/>
      <c r="UAN270" s="30"/>
      <c r="UAO270" s="30"/>
      <c r="UAP270" s="30"/>
      <c r="UAQ270" s="30"/>
      <c r="UAR270" s="30"/>
      <c r="UAS270" s="30"/>
      <c r="UAT270" s="30"/>
      <c r="UAU270" s="30"/>
      <c r="UAV270" s="30"/>
      <c r="UAW270" s="30"/>
      <c r="UAX270" s="30"/>
      <c r="UAY270" s="30"/>
      <c r="UAZ270" s="30"/>
      <c r="UBA270" s="30"/>
      <c r="UBB270" s="30"/>
      <c r="UBC270" s="30"/>
      <c r="UBD270" s="30"/>
      <c r="UBE270" s="30"/>
      <c r="UBF270" s="30"/>
      <c r="UBG270" s="30"/>
      <c r="UBH270" s="30"/>
      <c r="UBI270" s="30"/>
      <c r="UBJ270" s="30"/>
      <c r="UBK270" s="30"/>
      <c r="UBL270" s="30"/>
      <c r="UBM270" s="30"/>
      <c r="UBN270" s="30"/>
      <c r="UBO270" s="30"/>
      <c r="UBP270" s="30"/>
      <c r="UBQ270" s="30"/>
      <c r="UBR270" s="30"/>
      <c r="UBS270" s="30"/>
      <c r="UBT270" s="30"/>
      <c r="UBU270" s="30"/>
      <c r="UBV270" s="30"/>
      <c r="UBW270" s="30"/>
      <c r="UBX270" s="30"/>
      <c r="UBY270" s="30"/>
      <c r="UBZ270" s="30"/>
      <c r="UCA270" s="30"/>
      <c r="UCB270" s="30"/>
      <c r="UCC270" s="30"/>
      <c r="UCD270" s="30"/>
      <c r="UCE270" s="30"/>
      <c r="UCF270" s="30"/>
      <c r="UCG270" s="30"/>
      <c r="UCH270" s="30"/>
      <c r="UCI270" s="30"/>
      <c r="UCJ270" s="30"/>
      <c r="UCK270" s="30"/>
      <c r="UCL270" s="30"/>
      <c r="UCM270" s="30"/>
      <c r="UCN270" s="30"/>
      <c r="UCO270" s="30"/>
      <c r="UCP270" s="30"/>
      <c r="UCQ270" s="30"/>
      <c r="UCR270" s="30"/>
      <c r="UCS270" s="30"/>
      <c r="UCT270" s="30"/>
      <c r="UCU270" s="30"/>
      <c r="UCV270" s="30"/>
      <c r="UCW270" s="30"/>
      <c r="UCX270" s="30"/>
      <c r="UCY270" s="30"/>
      <c r="UCZ270" s="30"/>
      <c r="UDA270" s="30"/>
      <c r="UDB270" s="30"/>
      <c r="UDC270" s="30"/>
      <c r="UDD270" s="30"/>
      <c r="UDE270" s="30"/>
      <c r="UDF270" s="30"/>
      <c r="UDG270" s="30"/>
      <c r="UDH270" s="30"/>
      <c r="UDI270" s="30"/>
      <c r="UDJ270" s="30"/>
      <c r="UDK270" s="30"/>
      <c r="UDL270" s="30"/>
      <c r="UDM270" s="30"/>
      <c r="UDN270" s="30"/>
      <c r="UDO270" s="30"/>
      <c r="UDP270" s="30"/>
      <c r="UDQ270" s="30"/>
      <c r="UDR270" s="30"/>
      <c r="UDS270" s="30"/>
      <c r="UDT270" s="30"/>
      <c r="UDU270" s="30"/>
      <c r="UDV270" s="30"/>
      <c r="UDW270" s="30"/>
      <c r="UDX270" s="30"/>
      <c r="UDY270" s="30"/>
      <c r="UDZ270" s="30"/>
      <c r="UEA270" s="30"/>
      <c r="UEB270" s="30"/>
      <c r="UEC270" s="30"/>
      <c r="UED270" s="30"/>
      <c r="UEE270" s="30"/>
      <c r="UEF270" s="30"/>
      <c r="UEG270" s="30"/>
      <c r="UEH270" s="30"/>
      <c r="UEI270" s="30"/>
      <c r="UEJ270" s="30"/>
      <c r="UEK270" s="30"/>
      <c r="UEL270" s="30"/>
      <c r="UEM270" s="30"/>
      <c r="UEN270" s="30"/>
      <c r="UEO270" s="30"/>
      <c r="UEP270" s="30"/>
      <c r="UEQ270" s="30"/>
      <c r="UER270" s="30"/>
      <c r="UES270" s="30"/>
      <c r="UET270" s="30"/>
      <c r="UEU270" s="30"/>
      <c r="UEV270" s="30"/>
      <c r="UEW270" s="30"/>
      <c r="UEX270" s="30"/>
      <c r="UEY270" s="30"/>
      <c r="UEZ270" s="30"/>
      <c r="UFA270" s="30"/>
      <c r="UFB270" s="30"/>
      <c r="UFC270" s="30"/>
      <c r="UFD270" s="30"/>
      <c r="UFE270" s="30"/>
      <c r="UFF270" s="30"/>
      <c r="UFG270" s="30"/>
      <c r="UFH270" s="30"/>
      <c r="UFI270" s="30"/>
      <c r="UFJ270" s="30"/>
      <c r="UFK270" s="30"/>
      <c r="UFL270" s="30"/>
      <c r="UFM270" s="30"/>
      <c r="UFN270" s="30"/>
      <c r="UFO270" s="30"/>
      <c r="UFP270" s="30"/>
      <c r="UFQ270" s="30"/>
      <c r="UFR270" s="30"/>
      <c r="UFS270" s="30"/>
      <c r="UFT270" s="30"/>
      <c r="UFU270" s="30"/>
      <c r="UFV270" s="30"/>
      <c r="UFW270" s="30"/>
      <c r="UFX270" s="30"/>
      <c r="UFY270" s="30"/>
      <c r="UFZ270" s="30"/>
      <c r="UGA270" s="30"/>
      <c r="UGB270" s="30"/>
      <c r="UGC270" s="30"/>
      <c r="UGD270" s="30"/>
      <c r="UGE270" s="30"/>
      <c r="UGF270" s="30"/>
      <c r="UGG270" s="30"/>
      <c r="UGH270" s="30"/>
      <c r="UGI270" s="30"/>
      <c r="UGJ270" s="30"/>
      <c r="UGK270" s="30"/>
      <c r="UGL270" s="30"/>
      <c r="UGM270" s="30"/>
      <c r="UGN270" s="30"/>
      <c r="UGO270" s="30"/>
      <c r="UGP270" s="30"/>
      <c r="UGQ270" s="30"/>
      <c r="UGR270" s="30"/>
      <c r="UGS270" s="30"/>
      <c r="UGT270" s="30"/>
      <c r="UGU270" s="30"/>
      <c r="UGV270" s="30"/>
      <c r="UGW270" s="30"/>
      <c r="UGX270" s="30"/>
      <c r="UGY270" s="30"/>
      <c r="UGZ270" s="30"/>
      <c r="UHA270" s="30"/>
      <c r="UHB270" s="30"/>
      <c r="UHC270" s="30"/>
      <c r="UHD270" s="30"/>
      <c r="UHE270" s="30"/>
      <c r="UHF270" s="30"/>
      <c r="UHG270" s="30"/>
      <c r="UHH270" s="30"/>
      <c r="UHI270" s="30"/>
      <c r="UHJ270" s="30"/>
      <c r="UHK270" s="30"/>
      <c r="UHL270" s="30"/>
      <c r="UHM270" s="30"/>
      <c r="UHN270" s="30"/>
      <c r="UHO270" s="30"/>
      <c r="UHP270" s="30"/>
      <c r="UHQ270" s="30"/>
      <c r="UHR270" s="30"/>
      <c r="UHS270" s="30"/>
      <c r="UHT270" s="30"/>
      <c r="UHU270" s="30"/>
      <c r="UHV270" s="30"/>
      <c r="UHW270" s="30"/>
      <c r="UHX270" s="30"/>
      <c r="UHY270" s="30"/>
      <c r="UHZ270" s="30"/>
      <c r="UIA270" s="30"/>
      <c r="UIB270" s="30"/>
      <c r="UIC270" s="30"/>
      <c r="UID270" s="30"/>
      <c r="UIE270" s="30"/>
      <c r="UIF270" s="30"/>
      <c r="UIG270" s="30"/>
      <c r="UIH270" s="30"/>
      <c r="UII270" s="30"/>
      <c r="UIJ270" s="30"/>
      <c r="UIK270" s="30"/>
      <c r="UIL270" s="30"/>
      <c r="UIM270" s="30"/>
      <c r="UIN270" s="30"/>
      <c r="UIO270" s="30"/>
      <c r="UIP270" s="30"/>
      <c r="UIQ270" s="30"/>
      <c r="UIR270" s="30"/>
      <c r="UIS270" s="30"/>
      <c r="UIT270" s="30"/>
      <c r="UIU270" s="30"/>
      <c r="UIV270" s="30"/>
      <c r="UIW270" s="30"/>
      <c r="UIX270" s="30"/>
      <c r="UIY270" s="30"/>
      <c r="UIZ270" s="30"/>
      <c r="UJA270" s="30"/>
      <c r="UJB270" s="30"/>
      <c r="UJC270" s="30"/>
      <c r="UJD270" s="30"/>
      <c r="UJE270" s="30"/>
      <c r="UJF270" s="30"/>
      <c r="UJG270" s="30"/>
      <c r="UJH270" s="30"/>
      <c r="UJI270" s="30"/>
      <c r="UJJ270" s="30"/>
      <c r="UJK270" s="30"/>
      <c r="UJL270" s="30"/>
      <c r="UJM270" s="30"/>
      <c r="UJN270" s="30"/>
      <c r="UJO270" s="30"/>
      <c r="UJP270" s="30"/>
      <c r="UJQ270" s="30"/>
      <c r="UJR270" s="30"/>
      <c r="UJS270" s="30"/>
      <c r="UJT270" s="30"/>
      <c r="UJU270" s="30"/>
      <c r="UJV270" s="30"/>
      <c r="UJW270" s="30"/>
      <c r="UJX270" s="30"/>
      <c r="UJY270" s="30"/>
      <c r="UJZ270" s="30"/>
      <c r="UKA270" s="30"/>
      <c r="UKB270" s="30"/>
      <c r="UKC270" s="30"/>
      <c r="UKD270" s="30"/>
      <c r="UKE270" s="30"/>
      <c r="UKF270" s="30"/>
      <c r="UKG270" s="30"/>
      <c r="UKH270" s="30"/>
      <c r="UKI270" s="30"/>
      <c r="UKJ270" s="30"/>
      <c r="UKK270" s="30"/>
      <c r="UKL270" s="30"/>
      <c r="UKM270" s="30"/>
      <c r="UKN270" s="30"/>
      <c r="UKO270" s="30"/>
      <c r="UKP270" s="30"/>
      <c r="UKQ270" s="30"/>
      <c r="UKR270" s="30"/>
      <c r="UKS270" s="30"/>
      <c r="UKT270" s="30"/>
      <c r="UKU270" s="30"/>
      <c r="UKV270" s="30"/>
      <c r="UKW270" s="30"/>
      <c r="UKX270" s="30"/>
      <c r="UKY270" s="30"/>
      <c r="UKZ270" s="30"/>
      <c r="ULA270" s="30"/>
      <c r="ULB270" s="30"/>
      <c r="ULC270" s="30"/>
      <c r="ULD270" s="30"/>
      <c r="ULE270" s="30"/>
      <c r="ULF270" s="30"/>
      <c r="ULG270" s="30"/>
      <c r="ULH270" s="30"/>
      <c r="ULI270" s="30"/>
      <c r="ULJ270" s="30"/>
      <c r="ULK270" s="30"/>
      <c r="ULL270" s="30"/>
      <c r="ULM270" s="30"/>
      <c r="ULN270" s="30"/>
      <c r="ULO270" s="30"/>
      <c r="ULP270" s="30"/>
      <c r="ULQ270" s="30"/>
      <c r="ULR270" s="30"/>
      <c r="ULS270" s="30"/>
      <c r="ULT270" s="30"/>
      <c r="ULU270" s="30"/>
      <c r="ULV270" s="30"/>
      <c r="ULW270" s="30"/>
      <c r="ULX270" s="30"/>
      <c r="ULY270" s="30"/>
      <c r="ULZ270" s="30"/>
      <c r="UMA270" s="30"/>
      <c r="UMB270" s="30"/>
      <c r="UMC270" s="30"/>
      <c r="UMD270" s="30"/>
      <c r="UME270" s="30"/>
      <c r="UMF270" s="30"/>
      <c r="UMG270" s="30"/>
      <c r="UMH270" s="30"/>
      <c r="UMI270" s="30"/>
      <c r="UMJ270" s="30"/>
      <c r="UMK270" s="30"/>
      <c r="UML270" s="30"/>
      <c r="UMM270" s="30"/>
      <c r="UMN270" s="30"/>
      <c r="UMO270" s="30"/>
      <c r="UMP270" s="30"/>
      <c r="UMQ270" s="30"/>
      <c r="UMR270" s="30"/>
      <c r="UMS270" s="30"/>
      <c r="UMT270" s="30"/>
      <c r="UMU270" s="30"/>
      <c r="UMV270" s="30"/>
      <c r="UMW270" s="30"/>
      <c r="UMX270" s="30"/>
      <c r="UMY270" s="30"/>
      <c r="UMZ270" s="30"/>
      <c r="UNA270" s="30"/>
      <c r="UNB270" s="30"/>
      <c r="UNC270" s="30"/>
      <c r="UND270" s="30"/>
      <c r="UNE270" s="30"/>
      <c r="UNF270" s="30"/>
      <c r="UNG270" s="30"/>
      <c r="UNH270" s="30"/>
      <c r="UNI270" s="30"/>
      <c r="UNJ270" s="30"/>
      <c r="UNK270" s="30"/>
      <c r="UNL270" s="30"/>
      <c r="UNM270" s="30"/>
      <c r="UNN270" s="30"/>
      <c r="UNO270" s="30"/>
      <c r="UNP270" s="30"/>
      <c r="UNQ270" s="30"/>
      <c r="UNR270" s="30"/>
      <c r="UNS270" s="30"/>
      <c r="UNT270" s="30"/>
      <c r="UNU270" s="30"/>
      <c r="UNV270" s="30"/>
      <c r="UNW270" s="30"/>
      <c r="UNX270" s="30"/>
      <c r="UNY270" s="30"/>
      <c r="UNZ270" s="30"/>
      <c r="UOA270" s="30"/>
      <c r="UOB270" s="30"/>
      <c r="UOC270" s="30"/>
      <c r="UOD270" s="30"/>
      <c r="UOE270" s="30"/>
      <c r="UOF270" s="30"/>
      <c r="UOG270" s="30"/>
      <c r="UOH270" s="30"/>
      <c r="UOI270" s="30"/>
      <c r="UOJ270" s="30"/>
      <c r="UOK270" s="30"/>
      <c r="UOL270" s="30"/>
      <c r="UOM270" s="30"/>
      <c r="UON270" s="30"/>
      <c r="UOO270" s="30"/>
      <c r="UOP270" s="30"/>
      <c r="UOQ270" s="30"/>
      <c r="UOR270" s="30"/>
      <c r="UOS270" s="30"/>
      <c r="UOT270" s="30"/>
      <c r="UOU270" s="30"/>
      <c r="UOV270" s="30"/>
      <c r="UOW270" s="30"/>
      <c r="UOX270" s="30"/>
      <c r="UOY270" s="30"/>
      <c r="UOZ270" s="30"/>
      <c r="UPA270" s="30"/>
      <c r="UPB270" s="30"/>
      <c r="UPC270" s="30"/>
      <c r="UPD270" s="30"/>
      <c r="UPE270" s="30"/>
      <c r="UPF270" s="30"/>
      <c r="UPG270" s="30"/>
      <c r="UPH270" s="30"/>
      <c r="UPI270" s="30"/>
      <c r="UPJ270" s="30"/>
      <c r="UPK270" s="30"/>
      <c r="UPL270" s="30"/>
      <c r="UPM270" s="30"/>
      <c r="UPN270" s="30"/>
      <c r="UPO270" s="30"/>
      <c r="UPP270" s="30"/>
      <c r="UPQ270" s="30"/>
      <c r="UPR270" s="30"/>
      <c r="UPS270" s="30"/>
      <c r="UPT270" s="30"/>
      <c r="UPU270" s="30"/>
      <c r="UPV270" s="30"/>
      <c r="UPW270" s="30"/>
      <c r="UPX270" s="30"/>
      <c r="UPY270" s="30"/>
      <c r="UPZ270" s="30"/>
      <c r="UQA270" s="30"/>
      <c r="UQB270" s="30"/>
      <c r="UQC270" s="30"/>
      <c r="UQD270" s="30"/>
      <c r="UQE270" s="30"/>
      <c r="UQF270" s="30"/>
      <c r="UQG270" s="30"/>
      <c r="UQH270" s="30"/>
      <c r="UQI270" s="30"/>
      <c r="UQJ270" s="30"/>
      <c r="UQK270" s="30"/>
      <c r="UQL270" s="30"/>
      <c r="UQM270" s="30"/>
      <c r="UQN270" s="30"/>
      <c r="UQO270" s="30"/>
      <c r="UQP270" s="30"/>
      <c r="UQQ270" s="30"/>
      <c r="UQR270" s="30"/>
      <c r="UQS270" s="30"/>
      <c r="UQT270" s="30"/>
      <c r="UQU270" s="30"/>
      <c r="UQV270" s="30"/>
      <c r="UQW270" s="30"/>
      <c r="UQX270" s="30"/>
      <c r="UQY270" s="30"/>
      <c r="UQZ270" s="30"/>
      <c r="URA270" s="30"/>
      <c r="URB270" s="30"/>
      <c r="URC270" s="30"/>
      <c r="URD270" s="30"/>
      <c r="URE270" s="30"/>
      <c r="URF270" s="30"/>
      <c r="URG270" s="30"/>
      <c r="URH270" s="30"/>
      <c r="URI270" s="30"/>
      <c r="URJ270" s="30"/>
      <c r="URK270" s="30"/>
      <c r="URL270" s="30"/>
      <c r="URM270" s="30"/>
      <c r="URN270" s="30"/>
      <c r="URO270" s="30"/>
      <c r="URP270" s="30"/>
      <c r="URQ270" s="30"/>
      <c r="URR270" s="30"/>
      <c r="URS270" s="30"/>
      <c r="URT270" s="30"/>
      <c r="URU270" s="30"/>
      <c r="URV270" s="30"/>
      <c r="URW270" s="30"/>
      <c r="URX270" s="30"/>
      <c r="URY270" s="30"/>
      <c r="URZ270" s="30"/>
      <c r="USA270" s="30"/>
      <c r="USB270" s="30"/>
      <c r="USC270" s="30"/>
      <c r="USD270" s="30"/>
      <c r="USE270" s="30"/>
      <c r="USF270" s="30"/>
      <c r="USG270" s="30"/>
      <c r="USH270" s="30"/>
      <c r="USI270" s="30"/>
      <c r="USJ270" s="30"/>
      <c r="USK270" s="30"/>
      <c r="USL270" s="30"/>
      <c r="USM270" s="30"/>
      <c r="USN270" s="30"/>
      <c r="USO270" s="30"/>
      <c r="USP270" s="30"/>
      <c r="USQ270" s="30"/>
      <c r="USR270" s="30"/>
      <c r="USS270" s="30"/>
      <c r="UST270" s="30"/>
      <c r="USU270" s="30"/>
      <c r="USV270" s="30"/>
      <c r="USW270" s="30"/>
      <c r="USX270" s="30"/>
      <c r="USY270" s="30"/>
      <c r="USZ270" s="30"/>
      <c r="UTA270" s="30"/>
      <c r="UTB270" s="30"/>
      <c r="UTC270" s="30"/>
      <c r="UTD270" s="30"/>
      <c r="UTE270" s="30"/>
      <c r="UTF270" s="30"/>
      <c r="UTG270" s="30"/>
      <c r="UTH270" s="30"/>
      <c r="UTI270" s="30"/>
      <c r="UTJ270" s="30"/>
      <c r="UTK270" s="30"/>
      <c r="UTL270" s="30"/>
      <c r="UTM270" s="30"/>
      <c r="UTN270" s="30"/>
      <c r="UTO270" s="30"/>
      <c r="UTP270" s="30"/>
      <c r="UTQ270" s="30"/>
      <c r="UTR270" s="30"/>
      <c r="UTS270" s="30"/>
      <c r="UTT270" s="30"/>
      <c r="UTU270" s="30"/>
      <c r="UTV270" s="30"/>
      <c r="UTW270" s="30"/>
      <c r="UTX270" s="30"/>
      <c r="UTY270" s="30"/>
      <c r="UTZ270" s="30"/>
      <c r="UUA270" s="30"/>
      <c r="UUB270" s="30"/>
      <c r="UUC270" s="30"/>
      <c r="UUD270" s="30"/>
      <c r="UUE270" s="30"/>
      <c r="UUF270" s="30"/>
      <c r="UUG270" s="30"/>
      <c r="UUH270" s="30"/>
      <c r="UUI270" s="30"/>
      <c r="UUJ270" s="30"/>
      <c r="UUK270" s="30"/>
      <c r="UUL270" s="30"/>
      <c r="UUM270" s="30"/>
      <c r="UUN270" s="30"/>
      <c r="UUO270" s="30"/>
      <c r="UUP270" s="30"/>
      <c r="UUQ270" s="30"/>
      <c r="UUR270" s="30"/>
      <c r="UUS270" s="30"/>
      <c r="UUT270" s="30"/>
      <c r="UUU270" s="30"/>
      <c r="UUV270" s="30"/>
      <c r="UUW270" s="30"/>
      <c r="UUX270" s="30"/>
      <c r="UUY270" s="30"/>
      <c r="UUZ270" s="30"/>
      <c r="UVA270" s="30"/>
      <c r="UVB270" s="30"/>
      <c r="UVC270" s="30"/>
      <c r="UVD270" s="30"/>
      <c r="UVE270" s="30"/>
      <c r="UVF270" s="30"/>
      <c r="UVG270" s="30"/>
      <c r="UVH270" s="30"/>
      <c r="UVI270" s="30"/>
      <c r="UVJ270" s="30"/>
      <c r="UVK270" s="30"/>
      <c r="UVL270" s="30"/>
      <c r="UVM270" s="30"/>
      <c r="UVN270" s="30"/>
      <c r="UVO270" s="30"/>
      <c r="UVP270" s="30"/>
      <c r="UVQ270" s="30"/>
      <c r="UVR270" s="30"/>
      <c r="UVS270" s="30"/>
      <c r="UVT270" s="30"/>
      <c r="UVU270" s="30"/>
      <c r="UVV270" s="30"/>
      <c r="UVW270" s="30"/>
      <c r="UVX270" s="30"/>
      <c r="UVY270" s="30"/>
      <c r="UVZ270" s="30"/>
      <c r="UWA270" s="30"/>
      <c r="UWB270" s="30"/>
      <c r="UWC270" s="30"/>
      <c r="UWD270" s="30"/>
      <c r="UWE270" s="30"/>
      <c r="UWF270" s="30"/>
      <c r="UWG270" s="30"/>
      <c r="UWH270" s="30"/>
      <c r="UWI270" s="30"/>
      <c r="UWJ270" s="30"/>
      <c r="UWK270" s="30"/>
      <c r="UWL270" s="30"/>
      <c r="UWM270" s="30"/>
      <c r="UWN270" s="30"/>
      <c r="UWO270" s="30"/>
      <c r="UWP270" s="30"/>
      <c r="UWQ270" s="30"/>
      <c r="UWR270" s="30"/>
      <c r="UWS270" s="30"/>
      <c r="UWT270" s="30"/>
      <c r="UWU270" s="30"/>
      <c r="UWV270" s="30"/>
      <c r="UWW270" s="30"/>
      <c r="UWX270" s="30"/>
      <c r="UWY270" s="30"/>
      <c r="UWZ270" s="30"/>
      <c r="UXA270" s="30"/>
      <c r="UXB270" s="30"/>
      <c r="UXC270" s="30"/>
      <c r="UXD270" s="30"/>
      <c r="UXE270" s="30"/>
      <c r="UXF270" s="30"/>
      <c r="UXG270" s="30"/>
      <c r="UXH270" s="30"/>
      <c r="UXI270" s="30"/>
      <c r="UXJ270" s="30"/>
      <c r="UXK270" s="30"/>
      <c r="UXL270" s="30"/>
      <c r="UXM270" s="30"/>
      <c r="UXN270" s="30"/>
      <c r="UXO270" s="30"/>
      <c r="UXP270" s="30"/>
      <c r="UXQ270" s="30"/>
      <c r="UXR270" s="30"/>
      <c r="UXS270" s="30"/>
      <c r="UXT270" s="30"/>
      <c r="UXU270" s="30"/>
      <c r="UXV270" s="30"/>
      <c r="UXW270" s="30"/>
      <c r="UXX270" s="30"/>
      <c r="UXY270" s="30"/>
      <c r="UXZ270" s="30"/>
      <c r="UYA270" s="30"/>
      <c r="UYB270" s="30"/>
      <c r="UYC270" s="30"/>
      <c r="UYD270" s="30"/>
      <c r="UYE270" s="30"/>
      <c r="UYF270" s="30"/>
      <c r="UYG270" s="30"/>
      <c r="UYH270" s="30"/>
      <c r="UYI270" s="30"/>
      <c r="UYJ270" s="30"/>
      <c r="UYK270" s="30"/>
      <c r="UYL270" s="30"/>
      <c r="UYM270" s="30"/>
      <c r="UYN270" s="30"/>
      <c r="UYO270" s="30"/>
      <c r="UYP270" s="30"/>
      <c r="UYQ270" s="30"/>
      <c r="UYR270" s="30"/>
      <c r="UYS270" s="30"/>
      <c r="UYT270" s="30"/>
      <c r="UYU270" s="30"/>
      <c r="UYV270" s="30"/>
      <c r="UYW270" s="30"/>
      <c r="UYX270" s="30"/>
      <c r="UYY270" s="30"/>
      <c r="UYZ270" s="30"/>
      <c r="UZA270" s="30"/>
      <c r="UZB270" s="30"/>
      <c r="UZC270" s="30"/>
      <c r="UZD270" s="30"/>
      <c r="UZE270" s="30"/>
      <c r="UZF270" s="30"/>
      <c r="UZG270" s="30"/>
      <c r="UZH270" s="30"/>
      <c r="UZI270" s="30"/>
      <c r="UZJ270" s="30"/>
      <c r="UZK270" s="30"/>
      <c r="UZL270" s="30"/>
      <c r="UZM270" s="30"/>
      <c r="UZN270" s="30"/>
      <c r="UZO270" s="30"/>
      <c r="UZP270" s="30"/>
      <c r="UZQ270" s="30"/>
      <c r="UZR270" s="30"/>
      <c r="UZS270" s="30"/>
      <c r="UZT270" s="30"/>
      <c r="UZU270" s="30"/>
      <c r="UZV270" s="30"/>
      <c r="UZW270" s="30"/>
      <c r="UZX270" s="30"/>
      <c r="UZY270" s="30"/>
      <c r="UZZ270" s="30"/>
      <c r="VAA270" s="30"/>
      <c r="VAB270" s="30"/>
      <c r="VAC270" s="30"/>
      <c r="VAD270" s="30"/>
      <c r="VAE270" s="30"/>
      <c r="VAF270" s="30"/>
      <c r="VAG270" s="30"/>
      <c r="VAH270" s="30"/>
      <c r="VAI270" s="30"/>
      <c r="VAJ270" s="30"/>
      <c r="VAK270" s="30"/>
      <c r="VAL270" s="30"/>
      <c r="VAM270" s="30"/>
      <c r="VAN270" s="30"/>
      <c r="VAO270" s="30"/>
      <c r="VAP270" s="30"/>
      <c r="VAQ270" s="30"/>
      <c r="VAR270" s="30"/>
      <c r="VAS270" s="30"/>
      <c r="VAT270" s="30"/>
      <c r="VAU270" s="30"/>
      <c r="VAV270" s="30"/>
      <c r="VAW270" s="30"/>
      <c r="VAX270" s="30"/>
      <c r="VAY270" s="30"/>
      <c r="VAZ270" s="30"/>
      <c r="VBA270" s="30"/>
      <c r="VBB270" s="30"/>
      <c r="VBC270" s="30"/>
      <c r="VBD270" s="30"/>
      <c r="VBE270" s="30"/>
      <c r="VBF270" s="30"/>
      <c r="VBG270" s="30"/>
      <c r="VBH270" s="30"/>
      <c r="VBI270" s="30"/>
      <c r="VBJ270" s="30"/>
      <c r="VBK270" s="30"/>
      <c r="VBL270" s="30"/>
      <c r="VBM270" s="30"/>
      <c r="VBN270" s="30"/>
      <c r="VBO270" s="30"/>
      <c r="VBP270" s="30"/>
      <c r="VBQ270" s="30"/>
      <c r="VBR270" s="30"/>
      <c r="VBS270" s="30"/>
      <c r="VBT270" s="30"/>
      <c r="VBU270" s="30"/>
      <c r="VBV270" s="30"/>
      <c r="VBW270" s="30"/>
      <c r="VBX270" s="30"/>
      <c r="VBY270" s="30"/>
      <c r="VBZ270" s="30"/>
      <c r="VCA270" s="30"/>
      <c r="VCB270" s="30"/>
      <c r="VCC270" s="30"/>
      <c r="VCD270" s="30"/>
      <c r="VCE270" s="30"/>
      <c r="VCF270" s="30"/>
      <c r="VCG270" s="30"/>
      <c r="VCH270" s="30"/>
      <c r="VCI270" s="30"/>
      <c r="VCJ270" s="30"/>
      <c r="VCK270" s="30"/>
      <c r="VCL270" s="30"/>
      <c r="VCM270" s="30"/>
      <c r="VCN270" s="30"/>
      <c r="VCO270" s="30"/>
      <c r="VCP270" s="30"/>
      <c r="VCQ270" s="30"/>
      <c r="VCR270" s="30"/>
      <c r="VCS270" s="30"/>
      <c r="VCT270" s="30"/>
      <c r="VCU270" s="30"/>
      <c r="VCV270" s="30"/>
      <c r="VCW270" s="30"/>
      <c r="VCX270" s="30"/>
      <c r="VCY270" s="30"/>
      <c r="VCZ270" s="30"/>
      <c r="VDA270" s="30"/>
      <c r="VDB270" s="30"/>
      <c r="VDC270" s="30"/>
      <c r="VDD270" s="30"/>
      <c r="VDE270" s="30"/>
      <c r="VDF270" s="30"/>
      <c r="VDG270" s="30"/>
      <c r="VDH270" s="30"/>
      <c r="VDI270" s="30"/>
      <c r="VDJ270" s="30"/>
      <c r="VDK270" s="30"/>
      <c r="VDL270" s="30"/>
      <c r="VDM270" s="30"/>
      <c r="VDN270" s="30"/>
      <c r="VDO270" s="30"/>
      <c r="VDP270" s="30"/>
      <c r="VDQ270" s="30"/>
      <c r="VDR270" s="30"/>
      <c r="VDS270" s="30"/>
      <c r="VDT270" s="30"/>
      <c r="VDU270" s="30"/>
      <c r="VDV270" s="30"/>
      <c r="VDW270" s="30"/>
      <c r="VDX270" s="30"/>
      <c r="VDY270" s="30"/>
      <c r="VDZ270" s="30"/>
      <c r="VEA270" s="30"/>
      <c r="VEB270" s="30"/>
      <c r="VEC270" s="30"/>
      <c r="VED270" s="30"/>
      <c r="VEE270" s="30"/>
      <c r="VEF270" s="30"/>
      <c r="VEG270" s="30"/>
      <c r="VEH270" s="30"/>
      <c r="VEI270" s="30"/>
      <c r="VEJ270" s="30"/>
      <c r="VEK270" s="30"/>
      <c r="VEL270" s="30"/>
      <c r="VEM270" s="30"/>
      <c r="VEN270" s="30"/>
      <c r="VEO270" s="30"/>
      <c r="VEP270" s="30"/>
      <c r="VEQ270" s="30"/>
      <c r="VER270" s="30"/>
      <c r="VES270" s="30"/>
      <c r="VET270" s="30"/>
      <c r="VEU270" s="30"/>
      <c r="VEV270" s="30"/>
      <c r="VEW270" s="30"/>
      <c r="VEX270" s="30"/>
      <c r="VEY270" s="30"/>
      <c r="VEZ270" s="30"/>
      <c r="VFA270" s="30"/>
      <c r="VFB270" s="30"/>
      <c r="VFC270" s="30"/>
      <c r="VFD270" s="30"/>
      <c r="VFE270" s="30"/>
      <c r="VFF270" s="30"/>
      <c r="VFG270" s="30"/>
      <c r="VFH270" s="30"/>
      <c r="VFI270" s="30"/>
      <c r="VFJ270" s="30"/>
      <c r="VFK270" s="30"/>
      <c r="VFL270" s="30"/>
      <c r="VFM270" s="30"/>
      <c r="VFN270" s="30"/>
      <c r="VFO270" s="30"/>
      <c r="VFP270" s="30"/>
      <c r="VFQ270" s="30"/>
      <c r="VFR270" s="30"/>
      <c r="VFS270" s="30"/>
      <c r="VFT270" s="30"/>
      <c r="VFU270" s="30"/>
      <c r="VFV270" s="30"/>
      <c r="VFW270" s="30"/>
      <c r="VFX270" s="30"/>
      <c r="VFY270" s="30"/>
      <c r="VFZ270" s="30"/>
      <c r="VGA270" s="30"/>
      <c r="VGB270" s="30"/>
      <c r="VGC270" s="30"/>
      <c r="VGD270" s="30"/>
      <c r="VGE270" s="30"/>
      <c r="VGF270" s="30"/>
      <c r="VGG270" s="30"/>
      <c r="VGH270" s="30"/>
      <c r="VGI270" s="30"/>
      <c r="VGJ270" s="30"/>
      <c r="VGK270" s="30"/>
      <c r="VGL270" s="30"/>
      <c r="VGM270" s="30"/>
      <c r="VGN270" s="30"/>
      <c r="VGO270" s="30"/>
      <c r="VGP270" s="30"/>
      <c r="VGQ270" s="30"/>
      <c r="VGR270" s="30"/>
      <c r="VGS270" s="30"/>
      <c r="VGT270" s="30"/>
      <c r="VGU270" s="30"/>
      <c r="VGV270" s="30"/>
      <c r="VGW270" s="30"/>
      <c r="VGX270" s="30"/>
      <c r="VGY270" s="30"/>
      <c r="VGZ270" s="30"/>
      <c r="VHA270" s="30"/>
      <c r="VHB270" s="30"/>
      <c r="VHC270" s="30"/>
      <c r="VHD270" s="30"/>
      <c r="VHE270" s="30"/>
      <c r="VHF270" s="30"/>
      <c r="VHG270" s="30"/>
      <c r="VHH270" s="30"/>
      <c r="VHI270" s="30"/>
      <c r="VHJ270" s="30"/>
      <c r="VHK270" s="30"/>
      <c r="VHL270" s="30"/>
      <c r="VHM270" s="30"/>
      <c r="VHN270" s="30"/>
      <c r="VHO270" s="30"/>
      <c r="VHP270" s="30"/>
      <c r="VHQ270" s="30"/>
      <c r="VHR270" s="30"/>
      <c r="VHS270" s="30"/>
      <c r="VHT270" s="30"/>
      <c r="VHU270" s="30"/>
      <c r="VHV270" s="30"/>
      <c r="VHW270" s="30"/>
      <c r="VHX270" s="30"/>
      <c r="VHY270" s="30"/>
      <c r="VHZ270" s="30"/>
      <c r="VIA270" s="30"/>
      <c r="VIB270" s="30"/>
      <c r="VIC270" s="30"/>
      <c r="VID270" s="30"/>
      <c r="VIE270" s="30"/>
      <c r="VIF270" s="30"/>
      <c r="VIG270" s="30"/>
      <c r="VIH270" s="30"/>
      <c r="VII270" s="30"/>
      <c r="VIJ270" s="30"/>
      <c r="VIK270" s="30"/>
      <c r="VIL270" s="30"/>
      <c r="VIM270" s="30"/>
      <c r="VIN270" s="30"/>
      <c r="VIO270" s="30"/>
      <c r="VIP270" s="30"/>
      <c r="VIQ270" s="30"/>
      <c r="VIR270" s="30"/>
      <c r="VIS270" s="30"/>
      <c r="VIT270" s="30"/>
      <c r="VIU270" s="30"/>
      <c r="VIV270" s="30"/>
      <c r="VIW270" s="30"/>
      <c r="VIX270" s="30"/>
      <c r="VIY270" s="30"/>
      <c r="VIZ270" s="30"/>
      <c r="VJA270" s="30"/>
      <c r="VJB270" s="30"/>
      <c r="VJC270" s="30"/>
      <c r="VJD270" s="30"/>
      <c r="VJE270" s="30"/>
      <c r="VJF270" s="30"/>
      <c r="VJG270" s="30"/>
      <c r="VJH270" s="30"/>
      <c r="VJI270" s="30"/>
      <c r="VJJ270" s="30"/>
      <c r="VJK270" s="30"/>
      <c r="VJL270" s="30"/>
      <c r="VJM270" s="30"/>
      <c r="VJN270" s="30"/>
      <c r="VJO270" s="30"/>
      <c r="VJP270" s="30"/>
      <c r="VJQ270" s="30"/>
      <c r="VJR270" s="30"/>
      <c r="VJS270" s="30"/>
      <c r="VJT270" s="30"/>
      <c r="VJU270" s="30"/>
      <c r="VJV270" s="30"/>
      <c r="VJW270" s="30"/>
      <c r="VJX270" s="30"/>
      <c r="VJY270" s="30"/>
      <c r="VJZ270" s="30"/>
      <c r="VKA270" s="30"/>
      <c r="VKB270" s="30"/>
      <c r="VKC270" s="30"/>
      <c r="VKD270" s="30"/>
      <c r="VKE270" s="30"/>
      <c r="VKF270" s="30"/>
      <c r="VKG270" s="30"/>
      <c r="VKH270" s="30"/>
      <c r="VKI270" s="30"/>
      <c r="VKJ270" s="30"/>
      <c r="VKK270" s="30"/>
      <c r="VKL270" s="30"/>
      <c r="VKM270" s="30"/>
      <c r="VKN270" s="30"/>
      <c r="VKO270" s="30"/>
      <c r="VKP270" s="30"/>
      <c r="VKQ270" s="30"/>
      <c r="VKR270" s="30"/>
      <c r="VKS270" s="30"/>
      <c r="VKT270" s="30"/>
      <c r="VKU270" s="30"/>
      <c r="VKV270" s="30"/>
      <c r="VKW270" s="30"/>
      <c r="VKX270" s="30"/>
      <c r="VKY270" s="30"/>
      <c r="VKZ270" s="30"/>
      <c r="VLA270" s="30"/>
      <c r="VLB270" s="30"/>
      <c r="VLC270" s="30"/>
      <c r="VLD270" s="30"/>
      <c r="VLE270" s="30"/>
      <c r="VLF270" s="30"/>
      <c r="VLG270" s="30"/>
      <c r="VLH270" s="30"/>
      <c r="VLI270" s="30"/>
      <c r="VLJ270" s="30"/>
      <c r="VLK270" s="30"/>
      <c r="VLL270" s="30"/>
      <c r="VLM270" s="30"/>
      <c r="VLN270" s="30"/>
      <c r="VLO270" s="30"/>
      <c r="VLP270" s="30"/>
      <c r="VLQ270" s="30"/>
      <c r="VLR270" s="30"/>
      <c r="VLS270" s="30"/>
      <c r="VLT270" s="30"/>
      <c r="VLU270" s="30"/>
      <c r="VLV270" s="30"/>
      <c r="VLW270" s="30"/>
      <c r="VLX270" s="30"/>
      <c r="VLY270" s="30"/>
      <c r="VLZ270" s="30"/>
      <c r="VMA270" s="30"/>
      <c r="VMB270" s="30"/>
      <c r="VMC270" s="30"/>
      <c r="VMD270" s="30"/>
      <c r="VME270" s="30"/>
      <c r="VMF270" s="30"/>
      <c r="VMG270" s="30"/>
      <c r="VMH270" s="30"/>
      <c r="VMI270" s="30"/>
      <c r="VMJ270" s="30"/>
      <c r="VMK270" s="30"/>
      <c r="VML270" s="30"/>
      <c r="VMM270" s="30"/>
      <c r="VMN270" s="30"/>
      <c r="VMO270" s="30"/>
      <c r="VMP270" s="30"/>
      <c r="VMQ270" s="30"/>
      <c r="VMR270" s="30"/>
      <c r="VMS270" s="30"/>
      <c r="VMT270" s="30"/>
      <c r="VMU270" s="30"/>
      <c r="VMV270" s="30"/>
      <c r="VMW270" s="30"/>
      <c r="VMX270" s="30"/>
      <c r="VMY270" s="30"/>
      <c r="VMZ270" s="30"/>
      <c r="VNA270" s="30"/>
      <c r="VNB270" s="30"/>
      <c r="VNC270" s="30"/>
      <c r="VND270" s="30"/>
      <c r="VNE270" s="30"/>
      <c r="VNF270" s="30"/>
      <c r="VNG270" s="30"/>
      <c r="VNH270" s="30"/>
      <c r="VNI270" s="30"/>
      <c r="VNJ270" s="30"/>
      <c r="VNK270" s="30"/>
      <c r="VNL270" s="30"/>
      <c r="VNM270" s="30"/>
      <c r="VNN270" s="30"/>
      <c r="VNO270" s="30"/>
      <c r="VNP270" s="30"/>
      <c r="VNQ270" s="30"/>
      <c r="VNR270" s="30"/>
      <c r="VNS270" s="30"/>
      <c r="VNT270" s="30"/>
      <c r="VNU270" s="30"/>
      <c r="VNV270" s="30"/>
      <c r="VNW270" s="30"/>
      <c r="VNX270" s="30"/>
      <c r="VNY270" s="30"/>
      <c r="VNZ270" s="30"/>
      <c r="VOA270" s="30"/>
      <c r="VOB270" s="30"/>
      <c r="VOC270" s="30"/>
      <c r="VOD270" s="30"/>
      <c r="VOE270" s="30"/>
      <c r="VOF270" s="30"/>
      <c r="VOG270" s="30"/>
      <c r="VOH270" s="30"/>
      <c r="VOI270" s="30"/>
      <c r="VOJ270" s="30"/>
      <c r="VOK270" s="30"/>
      <c r="VOL270" s="30"/>
      <c r="VOM270" s="30"/>
      <c r="VON270" s="30"/>
      <c r="VOO270" s="30"/>
      <c r="VOP270" s="30"/>
      <c r="VOQ270" s="30"/>
      <c r="VOR270" s="30"/>
      <c r="VOS270" s="30"/>
      <c r="VOT270" s="30"/>
      <c r="VOU270" s="30"/>
      <c r="VOV270" s="30"/>
      <c r="VOW270" s="30"/>
      <c r="VOX270" s="30"/>
      <c r="VOY270" s="30"/>
      <c r="VOZ270" s="30"/>
      <c r="VPA270" s="30"/>
      <c r="VPB270" s="30"/>
      <c r="VPC270" s="30"/>
      <c r="VPD270" s="30"/>
      <c r="VPE270" s="30"/>
      <c r="VPF270" s="30"/>
      <c r="VPG270" s="30"/>
      <c r="VPH270" s="30"/>
      <c r="VPI270" s="30"/>
      <c r="VPJ270" s="30"/>
      <c r="VPK270" s="30"/>
      <c r="VPL270" s="30"/>
      <c r="VPM270" s="30"/>
      <c r="VPN270" s="30"/>
      <c r="VPO270" s="30"/>
      <c r="VPP270" s="30"/>
      <c r="VPQ270" s="30"/>
      <c r="VPR270" s="30"/>
      <c r="VPS270" s="30"/>
      <c r="VPT270" s="30"/>
      <c r="VPU270" s="30"/>
      <c r="VPV270" s="30"/>
      <c r="VPW270" s="30"/>
      <c r="VPX270" s="30"/>
      <c r="VPY270" s="30"/>
      <c r="VPZ270" s="30"/>
      <c r="VQA270" s="30"/>
      <c r="VQB270" s="30"/>
      <c r="VQC270" s="30"/>
      <c r="VQD270" s="30"/>
      <c r="VQE270" s="30"/>
      <c r="VQF270" s="30"/>
      <c r="VQG270" s="30"/>
      <c r="VQH270" s="30"/>
      <c r="VQI270" s="30"/>
      <c r="VQJ270" s="30"/>
      <c r="VQK270" s="30"/>
      <c r="VQL270" s="30"/>
      <c r="VQM270" s="30"/>
      <c r="VQN270" s="30"/>
      <c r="VQO270" s="30"/>
      <c r="VQP270" s="30"/>
      <c r="VQQ270" s="30"/>
      <c r="VQR270" s="30"/>
      <c r="VQS270" s="30"/>
      <c r="VQT270" s="30"/>
      <c r="VQU270" s="30"/>
      <c r="VQV270" s="30"/>
      <c r="VQW270" s="30"/>
      <c r="VQX270" s="30"/>
      <c r="VQY270" s="30"/>
      <c r="VQZ270" s="30"/>
      <c r="VRA270" s="30"/>
      <c r="VRB270" s="30"/>
      <c r="VRC270" s="30"/>
      <c r="VRD270" s="30"/>
      <c r="VRE270" s="30"/>
      <c r="VRF270" s="30"/>
      <c r="VRG270" s="30"/>
      <c r="VRH270" s="30"/>
      <c r="VRI270" s="30"/>
      <c r="VRJ270" s="30"/>
      <c r="VRK270" s="30"/>
      <c r="VRL270" s="30"/>
      <c r="VRM270" s="30"/>
      <c r="VRN270" s="30"/>
      <c r="VRO270" s="30"/>
      <c r="VRP270" s="30"/>
      <c r="VRQ270" s="30"/>
      <c r="VRR270" s="30"/>
      <c r="VRS270" s="30"/>
      <c r="VRT270" s="30"/>
      <c r="VRU270" s="30"/>
      <c r="VRV270" s="30"/>
      <c r="VRW270" s="30"/>
      <c r="VRX270" s="30"/>
      <c r="VRY270" s="30"/>
      <c r="VRZ270" s="30"/>
      <c r="VSA270" s="30"/>
      <c r="VSB270" s="30"/>
      <c r="VSC270" s="30"/>
      <c r="VSD270" s="30"/>
      <c r="VSE270" s="30"/>
      <c r="VSF270" s="30"/>
      <c r="VSG270" s="30"/>
      <c r="VSH270" s="30"/>
      <c r="VSI270" s="30"/>
      <c r="VSJ270" s="30"/>
      <c r="VSK270" s="30"/>
      <c r="VSL270" s="30"/>
      <c r="VSM270" s="30"/>
      <c r="VSN270" s="30"/>
      <c r="VSO270" s="30"/>
      <c r="VSP270" s="30"/>
      <c r="VSQ270" s="30"/>
      <c r="VSR270" s="30"/>
      <c r="VSS270" s="30"/>
      <c r="VST270" s="30"/>
      <c r="VSU270" s="30"/>
      <c r="VSV270" s="30"/>
      <c r="VSW270" s="30"/>
      <c r="VSX270" s="30"/>
      <c r="VSY270" s="30"/>
      <c r="VSZ270" s="30"/>
      <c r="VTA270" s="30"/>
      <c r="VTB270" s="30"/>
      <c r="VTC270" s="30"/>
      <c r="VTD270" s="30"/>
      <c r="VTE270" s="30"/>
      <c r="VTF270" s="30"/>
      <c r="VTG270" s="30"/>
      <c r="VTH270" s="30"/>
      <c r="VTI270" s="30"/>
      <c r="VTJ270" s="30"/>
      <c r="VTK270" s="30"/>
      <c r="VTL270" s="30"/>
      <c r="VTM270" s="30"/>
      <c r="VTN270" s="30"/>
      <c r="VTO270" s="30"/>
      <c r="VTP270" s="30"/>
      <c r="VTQ270" s="30"/>
      <c r="VTR270" s="30"/>
      <c r="VTS270" s="30"/>
      <c r="VTT270" s="30"/>
      <c r="VTU270" s="30"/>
      <c r="VTV270" s="30"/>
      <c r="VTW270" s="30"/>
      <c r="VTX270" s="30"/>
      <c r="VTY270" s="30"/>
      <c r="VTZ270" s="30"/>
      <c r="VUA270" s="30"/>
      <c r="VUB270" s="30"/>
      <c r="VUC270" s="30"/>
      <c r="VUD270" s="30"/>
      <c r="VUE270" s="30"/>
      <c r="VUF270" s="30"/>
      <c r="VUG270" s="30"/>
      <c r="VUH270" s="30"/>
      <c r="VUI270" s="30"/>
      <c r="VUJ270" s="30"/>
      <c r="VUK270" s="30"/>
      <c r="VUL270" s="30"/>
      <c r="VUM270" s="30"/>
      <c r="VUN270" s="30"/>
      <c r="VUO270" s="30"/>
      <c r="VUP270" s="30"/>
      <c r="VUQ270" s="30"/>
      <c r="VUR270" s="30"/>
      <c r="VUS270" s="30"/>
      <c r="VUT270" s="30"/>
      <c r="VUU270" s="30"/>
      <c r="VUV270" s="30"/>
      <c r="VUW270" s="30"/>
      <c r="VUX270" s="30"/>
      <c r="VUY270" s="30"/>
      <c r="VUZ270" s="30"/>
      <c r="VVA270" s="30"/>
      <c r="VVB270" s="30"/>
      <c r="VVC270" s="30"/>
      <c r="VVD270" s="30"/>
      <c r="VVE270" s="30"/>
      <c r="VVF270" s="30"/>
      <c r="VVG270" s="30"/>
      <c r="VVH270" s="30"/>
      <c r="VVI270" s="30"/>
      <c r="VVJ270" s="30"/>
      <c r="VVK270" s="30"/>
      <c r="VVL270" s="30"/>
      <c r="VVM270" s="30"/>
      <c r="VVN270" s="30"/>
      <c r="VVO270" s="30"/>
      <c r="VVP270" s="30"/>
      <c r="VVQ270" s="30"/>
      <c r="VVR270" s="30"/>
      <c r="VVS270" s="30"/>
      <c r="VVT270" s="30"/>
      <c r="VVU270" s="30"/>
      <c r="VVV270" s="30"/>
      <c r="VVW270" s="30"/>
      <c r="VVX270" s="30"/>
      <c r="VVY270" s="30"/>
      <c r="VVZ270" s="30"/>
      <c r="VWA270" s="30"/>
      <c r="VWB270" s="30"/>
      <c r="VWC270" s="30"/>
      <c r="VWD270" s="30"/>
      <c r="VWE270" s="30"/>
      <c r="VWF270" s="30"/>
      <c r="VWG270" s="30"/>
      <c r="VWH270" s="30"/>
      <c r="VWI270" s="30"/>
      <c r="VWJ270" s="30"/>
      <c r="VWK270" s="30"/>
      <c r="VWL270" s="30"/>
      <c r="VWM270" s="30"/>
      <c r="VWN270" s="30"/>
      <c r="VWO270" s="30"/>
      <c r="VWP270" s="30"/>
      <c r="VWQ270" s="30"/>
      <c r="VWR270" s="30"/>
      <c r="VWS270" s="30"/>
      <c r="VWT270" s="30"/>
      <c r="VWU270" s="30"/>
      <c r="VWV270" s="30"/>
      <c r="VWW270" s="30"/>
      <c r="VWX270" s="30"/>
      <c r="VWY270" s="30"/>
      <c r="VWZ270" s="30"/>
      <c r="VXA270" s="30"/>
      <c r="VXB270" s="30"/>
      <c r="VXC270" s="30"/>
      <c r="VXD270" s="30"/>
      <c r="VXE270" s="30"/>
      <c r="VXF270" s="30"/>
      <c r="VXG270" s="30"/>
      <c r="VXH270" s="30"/>
      <c r="VXI270" s="30"/>
      <c r="VXJ270" s="30"/>
      <c r="VXK270" s="30"/>
      <c r="VXL270" s="30"/>
      <c r="VXM270" s="30"/>
      <c r="VXN270" s="30"/>
      <c r="VXO270" s="30"/>
      <c r="VXP270" s="30"/>
      <c r="VXQ270" s="30"/>
      <c r="VXR270" s="30"/>
      <c r="VXS270" s="30"/>
      <c r="VXT270" s="30"/>
      <c r="VXU270" s="30"/>
      <c r="VXV270" s="30"/>
      <c r="VXW270" s="30"/>
      <c r="VXX270" s="30"/>
      <c r="VXY270" s="30"/>
      <c r="VXZ270" s="30"/>
      <c r="VYA270" s="30"/>
      <c r="VYB270" s="30"/>
      <c r="VYC270" s="30"/>
      <c r="VYD270" s="30"/>
      <c r="VYE270" s="30"/>
      <c r="VYF270" s="30"/>
      <c r="VYG270" s="30"/>
      <c r="VYH270" s="30"/>
      <c r="VYI270" s="30"/>
      <c r="VYJ270" s="30"/>
      <c r="VYK270" s="30"/>
      <c r="VYL270" s="30"/>
      <c r="VYM270" s="30"/>
      <c r="VYN270" s="30"/>
      <c r="VYO270" s="30"/>
      <c r="VYP270" s="30"/>
      <c r="VYQ270" s="30"/>
      <c r="VYR270" s="30"/>
      <c r="VYS270" s="30"/>
      <c r="VYT270" s="30"/>
      <c r="VYU270" s="30"/>
      <c r="VYV270" s="30"/>
      <c r="VYW270" s="30"/>
      <c r="VYX270" s="30"/>
      <c r="VYY270" s="30"/>
      <c r="VYZ270" s="30"/>
      <c r="VZA270" s="30"/>
      <c r="VZB270" s="30"/>
      <c r="VZC270" s="30"/>
      <c r="VZD270" s="30"/>
      <c r="VZE270" s="30"/>
      <c r="VZF270" s="30"/>
      <c r="VZG270" s="30"/>
      <c r="VZH270" s="30"/>
      <c r="VZI270" s="30"/>
      <c r="VZJ270" s="30"/>
      <c r="VZK270" s="30"/>
      <c r="VZL270" s="30"/>
      <c r="VZM270" s="30"/>
      <c r="VZN270" s="30"/>
      <c r="VZO270" s="30"/>
      <c r="VZP270" s="30"/>
      <c r="VZQ270" s="30"/>
      <c r="VZR270" s="30"/>
      <c r="VZS270" s="30"/>
      <c r="VZT270" s="30"/>
      <c r="VZU270" s="30"/>
      <c r="VZV270" s="30"/>
      <c r="VZW270" s="30"/>
      <c r="VZX270" s="30"/>
      <c r="VZY270" s="30"/>
      <c r="VZZ270" s="30"/>
      <c r="WAA270" s="30"/>
      <c r="WAB270" s="30"/>
      <c r="WAC270" s="30"/>
      <c r="WAD270" s="30"/>
      <c r="WAE270" s="30"/>
      <c r="WAF270" s="30"/>
      <c r="WAG270" s="30"/>
      <c r="WAH270" s="30"/>
      <c r="WAI270" s="30"/>
      <c r="WAJ270" s="30"/>
      <c r="WAK270" s="30"/>
      <c r="WAL270" s="30"/>
      <c r="WAM270" s="30"/>
      <c r="WAN270" s="30"/>
      <c r="WAO270" s="30"/>
      <c r="WAP270" s="30"/>
      <c r="WAQ270" s="30"/>
      <c r="WAR270" s="30"/>
      <c r="WAS270" s="30"/>
      <c r="WAT270" s="30"/>
      <c r="WAU270" s="30"/>
      <c r="WAV270" s="30"/>
      <c r="WAW270" s="30"/>
      <c r="WAX270" s="30"/>
      <c r="WAY270" s="30"/>
      <c r="WAZ270" s="30"/>
      <c r="WBA270" s="30"/>
      <c r="WBB270" s="30"/>
      <c r="WBC270" s="30"/>
      <c r="WBD270" s="30"/>
      <c r="WBE270" s="30"/>
      <c r="WBF270" s="30"/>
      <c r="WBG270" s="30"/>
      <c r="WBH270" s="30"/>
      <c r="WBI270" s="30"/>
      <c r="WBJ270" s="30"/>
      <c r="WBK270" s="30"/>
      <c r="WBL270" s="30"/>
      <c r="WBM270" s="30"/>
      <c r="WBN270" s="30"/>
      <c r="WBO270" s="30"/>
      <c r="WBP270" s="30"/>
      <c r="WBQ270" s="30"/>
      <c r="WBR270" s="30"/>
      <c r="WBS270" s="30"/>
      <c r="WBT270" s="30"/>
      <c r="WBU270" s="30"/>
      <c r="WBV270" s="30"/>
      <c r="WBW270" s="30"/>
      <c r="WBX270" s="30"/>
      <c r="WBY270" s="30"/>
      <c r="WBZ270" s="30"/>
      <c r="WCA270" s="30"/>
      <c r="WCB270" s="30"/>
      <c r="WCC270" s="30"/>
      <c r="WCD270" s="30"/>
      <c r="WCE270" s="30"/>
      <c r="WCF270" s="30"/>
      <c r="WCG270" s="30"/>
      <c r="WCH270" s="30"/>
      <c r="WCI270" s="30"/>
      <c r="WCJ270" s="30"/>
      <c r="WCK270" s="30"/>
      <c r="WCL270" s="30"/>
      <c r="WCM270" s="30"/>
      <c r="WCN270" s="30"/>
      <c r="WCO270" s="30"/>
      <c r="WCP270" s="30"/>
      <c r="WCQ270" s="30"/>
      <c r="WCR270" s="30"/>
      <c r="WCS270" s="30"/>
      <c r="WCT270" s="30"/>
      <c r="WCU270" s="30"/>
      <c r="WCV270" s="30"/>
      <c r="WCW270" s="30"/>
      <c r="WCX270" s="30"/>
      <c r="WCY270" s="30"/>
      <c r="WCZ270" s="30"/>
      <c r="WDA270" s="30"/>
      <c r="WDB270" s="30"/>
      <c r="WDC270" s="30"/>
      <c r="WDD270" s="30"/>
      <c r="WDE270" s="30"/>
      <c r="WDF270" s="30"/>
      <c r="WDG270" s="30"/>
      <c r="WDH270" s="30"/>
      <c r="WDI270" s="30"/>
      <c r="WDJ270" s="30"/>
      <c r="WDK270" s="30"/>
      <c r="WDL270" s="30"/>
      <c r="WDM270" s="30"/>
      <c r="WDN270" s="30"/>
      <c r="WDO270" s="30"/>
      <c r="WDP270" s="30"/>
      <c r="WDQ270" s="30"/>
      <c r="WDR270" s="30"/>
      <c r="WDS270" s="30"/>
      <c r="WDT270" s="30"/>
      <c r="WDU270" s="30"/>
      <c r="WDV270" s="30"/>
      <c r="WDW270" s="30"/>
      <c r="WDX270" s="30"/>
      <c r="WDY270" s="30"/>
      <c r="WDZ270" s="30"/>
      <c r="WEA270" s="30"/>
      <c r="WEB270" s="30"/>
      <c r="WEC270" s="30"/>
      <c r="WED270" s="30"/>
      <c r="WEE270" s="30"/>
      <c r="WEF270" s="30"/>
      <c r="WEG270" s="30"/>
      <c r="WEH270" s="30"/>
      <c r="WEI270" s="30"/>
      <c r="WEJ270" s="30"/>
      <c r="WEK270" s="30"/>
      <c r="WEL270" s="30"/>
      <c r="WEM270" s="30"/>
      <c r="WEN270" s="30"/>
      <c r="WEO270" s="30"/>
      <c r="WEP270" s="30"/>
      <c r="WEQ270" s="30"/>
      <c r="WER270" s="30"/>
      <c r="WES270" s="30"/>
      <c r="WET270" s="30"/>
      <c r="WEU270" s="30"/>
      <c r="WEV270" s="30"/>
      <c r="WEW270" s="30"/>
      <c r="WEX270" s="30"/>
      <c r="WEY270" s="30"/>
      <c r="WEZ270" s="30"/>
      <c r="WFA270" s="30"/>
      <c r="WFB270" s="30"/>
      <c r="WFC270" s="30"/>
      <c r="WFD270" s="30"/>
      <c r="WFE270" s="30"/>
      <c r="WFF270" s="30"/>
      <c r="WFG270" s="30"/>
      <c r="WFH270" s="30"/>
      <c r="WFI270" s="30"/>
      <c r="WFJ270" s="30"/>
      <c r="WFK270" s="30"/>
      <c r="WFL270" s="30"/>
      <c r="WFM270" s="30"/>
      <c r="WFN270" s="30"/>
      <c r="WFO270" s="30"/>
      <c r="WFP270" s="30"/>
      <c r="WFQ270" s="30"/>
      <c r="WFR270" s="30"/>
      <c r="WFS270" s="30"/>
      <c r="WFT270" s="30"/>
      <c r="WFU270" s="30"/>
      <c r="WFV270" s="30"/>
      <c r="WFW270" s="30"/>
      <c r="WFX270" s="30"/>
      <c r="WFY270" s="30"/>
      <c r="WFZ270" s="30"/>
      <c r="WGA270" s="30"/>
      <c r="WGB270" s="30"/>
      <c r="WGC270" s="30"/>
      <c r="WGD270" s="30"/>
      <c r="WGE270" s="30"/>
      <c r="WGF270" s="30"/>
      <c r="WGG270" s="30"/>
      <c r="WGH270" s="30"/>
      <c r="WGI270" s="30"/>
      <c r="WGJ270" s="30"/>
      <c r="WGK270" s="30"/>
      <c r="WGL270" s="30"/>
      <c r="WGM270" s="30"/>
      <c r="WGN270" s="30"/>
      <c r="WGO270" s="30"/>
      <c r="WGP270" s="30"/>
      <c r="WGQ270" s="30"/>
      <c r="WGR270" s="30"/>
      <c r="WGS270" s="30"/>
      <c r="WGT270" s="30"/>
      <c r="WGU270" s="30"/>
      <c r="WGV270" s="30"/>
      <c r="WGW270" s="30"/>
      <c r="WGX270" s="30"/>
      <c r="WGY270" s="30"/>
      <c r="WGZ270" s="30"/>
      <c r="WHA270" s="30"/>
      <c r="WHB270" s="30"/>
      <c r="WHC270" s="30"/>
      <c r="WHD270" s="30"/>
      <c r="WHE270" s="30"/>
      <c r="WHF270" s="30"/>
      <c r="WHG270" s="30"/>
      <c r="WHH270" s="30"/>
      <c r="WHI270" s="30"/>
      <c r="WHJ270" s="30"/>
      <c r="WHK270" s="30"/>
      <c r="WHL270" s="30"/>
      <c r="WHM270" s="30"/>
      <c r="WHN270" s="30"/>
      <c r="WHO270" s="30"/>
      <c r="WHP270" s="30"/>
      <c r="WHQ270" s="30"/>
      <c r="WHR270" s="30"/>
      <c r="WHS270" s="30"/>
      <c r="WHT270" s="30"/>
      <c r="WHU270" s="30"/>
      <c r="WHV270" s="30"/>
      <c r="WHW270" s="30"/>
      <c r="WHX270" s="30"/>
      <c r="WHY270" s="30"/>
      <c r="WHZ270" s="30"/>
      <c r="WIA270" s="30"/>
      <c r="WIB270" s="30"/>
      <c r="WIC270" s="30"/>
      <c r="WID270" s="30"/>
      <c r="WIE270" s="30"/>
      <c r="WIF270" s="30"/>
      <c r="WIG270" s="30"/>
      <c r="WIH270" s="30"/>
      <c r="WII270" s="30"/>
      <c r="WIJ270" s="30"/>
      <c r="WIK270" s="30"/>
      <c r="WIL270" s="30"/>
      <c r="WIM270" s="30"/>
      <c r="WIN270" s="30"/>
      <c r="WIO270" s="30"/>
      <c r="WIP270" s="30"/>
      <c r="WIQ270" s="30"/>
      <c r="WIR270" s="30"/>
      <c r="WIS270" s="30"/>
      <c r="WIT270" s="30"/>
      <c r="WIU270" s="30"/>
      <c r="WIV270" s="30"/>
      <c r="WIW270" s="30"/>
      <c r="WIX270" s="30"/>
      <c r="WIY270" s="30"/>
      <c r="WIZ270" s="30"/>
      <c r="WJA270" s="30"/>
      <c r="WJB270" s="30"/>
      <c r="WJC270" s="30"/>
      <c r="WJD270" s="30"/>
      <c r="WJE270" s="30"/>
      <c r="WJF270" s="30"/>
      <c r="WJG270" s="30"/>
      <c r="WJH270" s="30"/>
      <c r="WJI270" s="30"/>
      <c r="WJJ270" s="30"/>
      <c r="WJK270" s="30"/>
      <c r="WJL270" s="30"/>
      <c r="WJM270" s="30"/>
      <c r="WJN270" s="30"/>
      <c r="WJO270" s="30"/>
      <c r="WJP270" s="30"/>
      <c r="WJQ270" s="30"/>
      <c r="WJR270" s="30"/>
      <c r="WJS270" s="30"/>
      <c r="WJT270" s="30"/>
      <c r="WJU270" s="30"/>
      <c r="WJV270" s="30"/>
      <c r="WJW270" s="30"/>
      <c r="WJX270" s="30"/>
      <c r="WJY270" s="30"/>
      <c r="WJZ270" s="30"/>
      <c r="WKA270" s="30"/>
      <c r="WKB270" s="30"/>
      <c r="WKC270" s="30"/>
      <c r="WKD270" s="30"/>
      <c r="WKE270" s="30"/>
      <c r="WKF270" s="30"/>
      <c r="WKG270" s="30"/>
      <c r="WKH270" s="30"/>
      <c r="WKI270" s="30"/>
      <c r="WKJ270" s="30"/>
      <c r="WKK270" s="30"/>
      <c r="WKL270" s="30"/>
      <c r="WKM270" s="30"/>
      <c r="WKN270" s="30"/>
      <c r="WKO270" s="30"/>
      <c r="WKP270" s="30"/>
      <c r="WKQ270" s="30"/>
      <c r="WKR270" s="30"/>
      <c r="WKS270" s="30"/>
      <c r="WKT270" s="30"/>
      <c r="WKU270" s="30"/>
      <c r="WKV270" s="30"/>
      <c r="WKW270" s="30"/>
      <c r="WKX270" s="30"/>
      <c r="WKY270" s="30"/>
      <c r="WKZ270" s="30"/>
      <c r="WLA270" s="30"/>
      <c r="WLB270" s="30"/>
      <c r="WLC270" s="30"/>
      <c r="WLD270" s="30"/>
      <c r="WLE270" s="30"/>
      <c r="WLF270" s="30"/>
      <c r="WLG270" s="30"/>
      <c r="WLH270" s="30"/>
      <c r="WLI270" s="30"/>
      <c r="WLJ270" s="30"/>
      <c r="WLK270" s="30"/>
      <c r="WLL270" s="30"/>
      <c r="WLM270" s="30"/>
      <c r="WLN270" s="30"/>
      <c r="WLO270" s="30"/>
      <c r="WLP270" s="30"/>
      <c r="WLQ270" s="30"/>
      <c r="WLR270" s="30"/>
      <c r="WLS270" s="30"/>
      <c r="WLT270" s="30"/>
      <c r="WLU270" s="30"/>
      <c r="WLV270" s="30"/>
      <c r="WLW270" s="30"/>
      <c r="WLX270" s="30"/>
      <c r="WLY270" s="30"/>
      <c r="WLZ270" s="30"/>
      <c r="WMA270" s="30"/>
      <c r="WMB270" s="30"/>
      <c r="WMC270" s="30"/>
      <c r="WMD270" s="30"/>
      <c r="WME270" s="30"/>
      <c r="WMF270" s="30"/>
      <c r="WMG270" s="30"/>
      <c r="WMH270" s="30"/>
      <c r="WMI270" s="30"/>
      <c r="WMJ270" s="30"/>
      <c r="WMK270" s="30"/>
      <c r="WML270" s="30"/>
      <c r="WMM270" s="30"/>
      <c r="WMN270" s="30"/>
      <c r="WMO270" s="30"/>
      <c r="WMP270" s="30"/>
      <c r="WMQ270" s="30"/>
      <c r="WMR270" s="30"/>
      <c r="WMS270" s="30"/>
      <c r="WMT270" s="30"/>
      <c r="WMU270" s="30"/>
      <c r="WMV270" s="30"/>
      <c r="WMW270" s="30"/>
      <c r="WMX270" s="30"/>
      <c r="WMY270" s="30"/>
      <c r="WMZ270" s="30"/>
      <c r="WNA270" s="30"/>
      <c r="WNB270" s="30"/>
      <c r="WNC270" s="30"/>
      <c r="WND270" s="30"/>
      <c r="WNE270" s="30"/>
      <c r="WNF270" s="30"/>
      <c r="WNG270" s="30"/>
      <c r="WNH270" s="30"/>
      <c r="WNI270" s="30"/>
      <c r="WNJ270" s="30"/>
      <c r="WNK270" s="30"/>
      <c r="WNL270" s="30"/>
      <c r="WNM270" s="30"/>
      <c r="WNN270" s="30"/>
      <c r="WNO270" s="30"/>
      <c r="WNP270" s="30"/>
      <c r="WNQ270" s="30"/>
      <c r="WNR270" s="30"/>
      <c r="WNS270" s="30"/>
      <c r="WNT270" s="30"/>
      <c r="WNU270" s="30"/>
      <c r="WNV270" s="30"/>
      <c r="WNW270" s="30"/>
      <c r="WNX270" s="30"/>
      <c r="WNY270" s="30"/>
      <c r="WNZ270" s="30"/>
      <c r="WOA270" s="30"/>
      <c r="WOB270" s="30"/>
      <c r="WOC270" s="30"/>
      <c r="WOD270" s="30"/>
      <c r="WOE270" s="30"/>
      <c r="WOF270" s="30"/>
      <c r="WOG270" s="30"/>
      <c r="WOH270" s="30"/>
      <c r="WOI270" s="30"/>
      <c r="WOJ270" s="30"/>
      <c r="WOK270" s="30"/>
      <c r="WOL270" s="30"/>
      <c r="WOM270" s="30"/>
      <c r="WON270" s="30"/>
      <c r="WOO270" s="30"/>
      <c r="WOP270" s="30"/>
      <c r="WOQ270" s="30"/>
      <c r="WOR270" s="30"/>
      <c r="WOS270" s="30"/>
      <c r="WOT270" s="30"/>
      <c r="WOU270" s="30"/>
      <c r="WOV270" s="30"/>
      <c r="WOW270" s="30"/>
      <c r="WOX270" s="30"/>
      <c r="WOY270" s="30"/>
      <c r="WOZ270" s="30"/>
      <c r="WPA270" s="30"/>
      <c r="WPB270" s="30"/>
      <c r="WPC270" s="30"/>
      <c r="WPD270" s="30"/>
      <c r="WPE270" s="30"/>
      <c r="WPF270" s="30"/>
      <c r="WPG270" s="30"/>
      <c r="WPH270" s="30"/>
      <c r="WPI270" s="30"/>
      <c r="WPJ270" s="30"/>
      <c r="WPK270" s="30"/>
      <c r="WPL270" s="30"/>
      <c r="WPM270" s="30"/>
      <c r="WPN270" s="30"/>
      <c r="WPO270" s="30"/>
      <c r="WPP270" s="30"/>
      <c r="WPQ270" s="30"/>
      <c r="WPR270" s="30"/>
      <c r="WPS270" s="30"/>
      <c r="WPT270" s="30"/>
      <c r="WPU270" s="30"/>
      <c r="WPV270" s="30"/>
      <c r="WPW270" s="30"/>
      <c r="WPX270" s="30"/>
      <c r="WPY270" s="30"/>
      <c r="WPZ270" s="30"/>
      <c r="WQA270" s="30"/>
      <c r="WQB270" s="30"/>
      <c r="WQC270" s="30"/>
      <c r="WQD270" s="30"/>
      <c r="WQE270" s="30"/>
      <c r="WQF270" s="30"/>
      <c r="WQG270" s="30"/>
      <c r="WQH270" s="30"/>
      <c r="WQI270" s="30"/>
      <c r="WQJ270" s="30"/>
      <c r="WQK270" s="30"/>
      <c r="WQL270" s="30"/>
      <c r="WQM270" s="30"/>
      <c r="WQN270" s="30"/>
      <c r="WQO270" s="30"/>
      <c r="WQP270" s="30"/>
      <c r="WQQ270" s="30"/>
      <c r="WQR270" s="30"/>
      <c r="WQS270" s="30"/>
      <c r="WQT270" s="30"/>
      <c r="WQU270" s="30"/>
      <c r="WQV270" s="30"/>
      <c r="WQW270" s="30"/>
      <c r="WQX270" s="30"/>
      <c r="WQY270" s="30"/>
      <c r="WQZ270" s="30"/>
      <c r="WRA270" s="30"/>
      <c r="WRB270" s="30"/>
      <c r="WRC270" s="30"/>
      <c r="WRD270" s="30"/>
      <c r="WRE270" s="30"/>
      <c r="WRF270" s="30"/>
      <c r="WRG270" s="30"/>
      <c r="WRH270" s="30"/>
      <c r="WRI270" s="30"/>
      <c r="WRJ270" s="30"/>
      <c r="WRK270" s="30"/>
      <c r="WRL270" s="30"/>
      <c r="WRM270" s="30"/>
      <c r="WRN270" s="30"/>
      <c r="WRO270" s="30"/>
      <c r="WRP270" s="30"/>
      <c r="WRQ270" s="30"/>
      <c r="WRR270" s="30"/>
      <c r="WRS270" s="30"/>
      <c r="WRT270" s="30"/>
      <c r="WRU270" s="30"/>
      <c r="WRV270" s="30"/>
      <c r="WRW270" s="30"/>
      <c r="WRX270" s="30"/>
      <c r="WRY270" s="30"/>
      <c r="WRZ270" s="30"/>
      <c r="WSA270" s="30"/>
      <c r="WSB270" s="30"/>
      <c r="WSC270" s="30"/>
      <c r="WSD270" s="30"/>
      <c r="WSE270" s="30"/>
      <c r="WSF270" s="30"/>
      <c r="WSG270" s="30"/>
      <c r="WSH270" s="30"/>
      <c r="WSI270" s="30"/>
      <c r="WSJ270" s="30"/>
      <c r="WSK270" s="30"/>
      <c r="WSL270" s="30"/>
      <c r="WSM270" s="30"/>
      <c r="WSN270" s="30"/>
      <c r="WSO270" s="30"/>
      <c r="WSP270" s="30"/>
      <c r="WSQ270" s="30"/>
      <c r="WSR270" s="30"/>
      <c r="WSS270" s="30"/>
      <c r="WST270" s="30"/>
      <c r="WSU270" s="30"/>
      <c r="WSV270" s="30"/>
      <c r="WSW270" s="30"/>
      <c r="WSX270" s="30"/>
      <c r="WSY270" s="30"/>
      <c r="WSZ270" s="30"/>
      <c r="WTA270" s="30"/>
      <c r="WTB270" s="30"/>
      <c r="WTC270" s="30"/>
      <c r="WTD270" s="30"/>
      <c r="WTE270" s="30"/>
      <c r="WTF270" s="30"/>
      <c r="WTG270" s="30"/>
      <c r="WTH270" s="30"/>
      <c r="WTI270" s="30"/>
      <c r="WTJ270" s="30"/>
      <c r="WTK270" s="30"/>
      <c r="WTL270" s="30"/>
      <c r="WTM270" s="30"/>
      <c r="WTN270" s="30"/>
      <c r="WTO270" s="30"/>
      <c r="WTP270" s="30"/>
      <c r="WTQ270" s="30"/>
      <c r="WTR270" s="30"/>
      <c r="WTS270" s="30"/>
      <c r="WTT270" s="30"/>
      <c r="WTU270" s="30"/>
      <c r="WTV270" s="30"/>
      <c r="WTW270" s="30"/>
      <c r="WTX270" s="30"/>
      <c r="WTY270" s="30"/>
      <c r="WTZ270" s="30"/>
      <c r="WUA270" s="30"/>
      <c r="WUB270" s="30"/>
      <c r="WUC270" s="30"/>
      <c r="WUD270" s="30"/>
      <c r="WUE270" s="30"/>
      <c r="WUF270" s="30"/>
      <c r="WUG270" s="30"/>
      <c r="WUH270" s="30"/>
      <c r="WUI270" s="30"/>
      <c r="WUJ270" s="30"/>
      <c r="WUK270" s="30"/>
      <c r="WUL270" s="30"/>
      <c r="WUM270" s="30"/>
      <c r="WUN270" s="30"/>
      <c r="WUO270" s="30"/>
      <c r="WUP270" s="30"/>
      <c r="WUQ270" s="30"/>
      <c r="WUR270" s="30"/>
      <c r="WUS270" s="30"/>
      <c r="WUT270" s="30"/>
      <c r="WUU270" s="30"/>
      <c r="WUV270" s="30"/>
      <c r="WUW270" s="30"/>
      <c r="WUX270" s="30"/>
      <c r="WUY270" s="30"/>
      <c r="WUZ270" s="30"/>
      <c r="WVA270" s="30"/>
      <c r="WVB270" s="30"/>
      <c r="WVC270" s="30"/>
      <c r="WVD270" s="30"/>
      <c r="WVE270" s="30"/>
      <c r="WVF270" s="30"/>
      <c r="WVG270" s="30"/>
      <c r="WVH270" s="30"/>
      <c r="WVI270" s="30"/>
      <c r="WVJ270" s="30"/>
      <c r="WVK270" s="30"/>
      <c r="WVL270" s="30"/>
      <c r="WVM270" s="30"/>
      <c r="WVN270" s="30"/>
      <c r="WVO270" s="30"/>
      <c r="WVP270" s="30"/>
      <c r="WVQ270" s="30"/>
      <c r="WVR270" s="30"/>
      <c r="WVS270" s="30"/>
      <c r="WVT270" s="30"/>
      <c r="WVU270" s="30"/>
      <c r="WVV270" s="30"/>
      <c r="WVW270" s="30"/>
      <c r="WVX270" s="30"/>
      <c r="WVY270" s="30"/>
      <c r="WVZ270" s="30"/>
      <c r="WWA270" s="30"/>
      <c r="WWB270" s="30"/>
      <c r="WWC270" s="30"/>
      <c r="WWD270" s="30"/>
      <c r="WWE270" s="30"/>
      <c r="WWF270" s="30"/>
      <c r="WWG270" s="30"/>
      <c r="WWH270" s="30"/>
      <c r="WWI270" s="30"/>
      <c r="WWJ270" s="30"/>
      <c r="WWK270" s="30"/>
      <c r="WWL270" s="30"/>
      <c r="WWM270" s="30"/>
      <c r="WWN270" s="30"/>
      <c r="WWO270" s="30"/>
      <c r="WWP270" s="30"/>
      <c r="WWQ270" s="30"/>
      <c r="WWR270" s="30"/>
      <c r="WWS270" s="30"/>
      <c r="WWT270" s="30"/>
      <c r="WWU270" s="30"/>
      <c r="WWV270" s="30"/>
      <c r="WWW270" s="30"/>
      <c r="WWX270" s="30"/>
      <c r="WWY270" s="30"/>
      <c r="WWZ270" s="30"/>
      <c r="WXA270" s="30"/>
      <c r="WXB270" s="30"/>
      <c r="WXC270" s="30"/>
      <c r="WXD270" s="30"/>
      <c r="WXE270" s="30"/>
      <c r="WXF270" s="30"/>
      <c r="WXG270" s="30"/>
      <c r="WXH270" s="30"/>
      <c r="WXI270" s="30"/>
      <c r="WXJ270" s="30"/>
      <c r="WXK270" s="30"/>
      <c r="WXL270" s="30"/>
      <c r="WXM270" s="30"/>
      <c r="WXN270" s="30"/>
      <c r="WXO270" s="30"/>
      <c r="WXP270" s="30"/>
      <c r="WXQ270" s="30"/>
      <c r="WXR270" s="30"/>
      <c r="WXS270" s="30"/>
      <c r="WXT270" s="30"/>
      <c r="WXU270" s="30"/>
      <c r="WXV270" s="30"/>
      <c r="WXW270" s="30"/>
      <c r="WXX270" s="30"/>
      <c r="WXY270" s="30"/>
      <c r="WXZ270" s="30"/>
      <c r="WYA270" s="30"/>
      <c r="WYB270" s="30"/>
      <c r="WYC270" s="30"/>
      <c r="WYD270" s="30"/>
      <c r="WYE270" s="30"/>
      <c r="WYF270" s="30"/>
      <c r="WYG270" s="30"/>
      <c r="WYH270" s="30"/>
      <c r="WYI270" s="30"/>
      <c r="WYJ270" s="30"/>
      <c r="WYK270" s="30"/>
      <c r="WYL270" s="30"/>
      <c r="WYM270" s="30"/>
      <c r="WYN270" s="30"/>
      <c r="WYO270" s="30"/>
      <c r="WYP270" s="30"/>
      <c r="WYQ270" s="30"/>
      <c r="WYR270" s="30"/>
      <c r="WYS270" s="30"/>
      <c r="WYT270" s="30"/>
      <c r="WYU270" s="30"/>
      <c r="WYV270" s="30"/>
      <c r="WYW270" s="30"/>
      <c r="WYX270" s="30"/>
      <c r="WYY270" s="30"/>
      <c r="WYZ270" s="30"/>
      <c r="WZA270" s="30"/>
      <c r="WZB270" s="30"/>
      <c r="WZC270" s="30"/>
      <c r="WZD270" s="30"/>
      <c r="WZE270" s="30"/>
      <c r="WZF270" s="30"/>
      <c r="WZG270" s="30"/>
      <c r="WZH270" s="30"/>
      <c r="WZI270" s="30"/>
      <c r="WZJ270" s="30"/>
      <c r="WZK270" s="30"/>
      <c r="WZL270" s="30"/>
      <c r="WZM270" s="30"/>
      <c r="WZN270" s="30"/>
      <c r="WZO270" s="30"/>
      <c r="WZP270" s="30"/>
      <c r="WZQ270" s="30"/>
      <c r="WZR270" s="30"/>
      <c r="WZS270" s="30"/>
      <c r="WZT270" s="30"/>
      <c r="WZU270" s="30"/>
      <c r="WZV270" s="30"/>
      <c r="WZW270" s="30"/>
      <c r="WZX270" s="30"/>
      <c r="WZY270" s="30"/>
      <c r="WZZ270" s="30"/>
      <c r="XAA270" s="30"/>
      <c r="XAB270" s="30"/>
      <c r="XAC270" s="30"/>
      <c r="XAD270" s="30"/>
      <c r="XAE270" s="30"/>
      <c r="XAF270" s="30"/>
      <c r="XAG270" s="30"/>
      <c r="XAH270" s="30"/>
      <c r="XAI270" s="30"/>
      <c r="XAJ270" s="30"/>
      <c r="XAK270" s="30"/>
      <c r="XAL270" s="30"/>
      <c r="XAM270" s="30"/>
      <c r="XAN270" s="30"/>
      <c r="XAO270" s="30"/>
      <c r="XAP270" s="30"/>
      <c r="XAQ270" s="30"/>
      <c r="XAR270" s="30"/>
      <c r="XAS270" s="30"/>
      <c r="XAT270" s="30"/>
      <c r="XAU270" s="30"/>
      <c r="XAV270" s="30"/>
      <c r="XAW270" s="30"/>
      <c r="XAX270" s="30"/>
      <c r="XAY270" s="30"/>
      <c r="XAZ270" s="30"/>
      <c r="XBA270" s="30"/>
      <c r="XBB270" s="30"/>
      <c r="XBC270" s="30"/>
      <c r="XBD270" s="30"/>
      <c r="XBE270" s="30"/>
      <c r="XBF270" s="30"/>
      <c r="XBG270" s="30"/>
      <c r="XBH270" s="30"/>
      <c r="XBI270" s="30"/>
      <c r="XBJ270" s="30"/>
      <c r="XBK270" s="30"/>
      <c r="XBL270" s="30"/>
      <c r="XBM270" s="30"/>
      <c r="XBN270" s="30"/>
      <c r="XBO270" s="30"/>
      <c r="XBP270" s="30"/>
      <c r="XBQ270" s="30"/>
      <c r="XBR270" s="30"/>
      <c r="XBS270" s="30"/>
      <c r="XBT270" s="30"/>
      <c r="XBU270" s="30"/>
      <c r="XBV270" s="30"/>
      <c r="XBW270" s="30"/>
      <c r="XBX270" s="30"/>
      <c r="XBY270" s="30"/>
      <c r="XBZ270" s="30"/>
      <c r="XCA270" s="30"/>
      <c r="XCB270" s="30"/>
      <c r="XCC270" s="30"/>
      <c r="XCD270" s="30"/>
      <c r="XCE270" s="30"/>
      <c r="XCF270" s="30"/>
      <c r="XCG270" s="30"/>
      <c r="XCH270" s="30"/>
      <c r="XCI270" s="30"/>
      <c r="XCJ270" s="30"/>
      <c r="XCK270" s="30"/>
      <c r="XCL270" s="30"/>
      <c r="XCM270" s="30"/>
      <c r="XCN270" s="30"/>
      <c r="XCO270" s="30"/>
      <c r="XCP270" s="30"/>
      <c r="XCQ270" s="30"/>
      <c r="XCR270" s="30"/>
      <c r="XCS270" s="30"/>
      <c r="XCT270" s="30"/>
      <c r="XCU270" s="30"/>
      <c r="XCV270" s="30"/>
      <c r="XCW270" s="30"/>
      <c r="XCX270" s="30"/>
      <c r="XCY270" s="30"/>
      <c r="XCZ270" s="30"/>
      <c r="XDA270" s="30"/>
      <c r="XDB270" s="30"/>
      <c r="XDC270" s="30"/>
      <c r="XDD270" s="30"/>
      <c r="XDE270" s="30"/>
      <c r="XDF270" s="30"/>
      <c r="XDG270" s="30"/>
      <c r="XDH270" s="30"/>
      <c r="XDI270" s="30"/>
      <c r="XDJ270" s="30"/>
      <c r="XDK270" s="30"/>
      <c r="XDL270" s="30"/>
      <c r="XDM270" s="30"/>
      <c r="XDN270" s="30"/>
      <c r="XDO270" s="30"/>
      <c r="XDP270" s="30"/>
      <c r="XDQ270" s="30"/>
      <c r="XDR270" s="30"/>
      <c r="XDS270" s="30"/>
      <c r="XDT270" s="30"/>
      <c r="XDU270" s="30"/>
      <c r="XDV270" s="30"/>
      <c r="XDW270" s="30"/>
      <c r="XDX270" s="30"/>
      <c r="XDY270" s="30"/>
      <c r="XDZ270" s="30"/>
      <c r="XEA270" s="30"/>
      <c r="XEB270" s="30"/>
      <c r="XEC270" s="30"/>
      <c r="XED270" s="30"/>
      <c r="XEE270" s="30"/>
      <c r="XEF270" s="30"/>
      <c r="XEG270" s="30"/>
      <c r="XEH270" s="30"/>
      <c r="XEI270" s="30"/>
      <c r="XEJ270" s="30"/>
      <c r="XEK270" s="30"/>
      <c r="XEL270" s="30"/>
      <c r="XEM270" s="30"/>
      <c r="XEN270" s="30"/>
      <c r="XEO270" s="30"/>
      <c r="XEP270" s="30"/>
      <c r="XEQ270" s="30"/>
      <c r="XER270" s="30"/>
      <c r="XES270" s="30"/>
      <c r="XET270" s="30"/>
      <c r="XEU270" s="30"/>
      <c r="XEV270" s="30"/>
      <c r="XEW270" s="30"/>
      <c r="XEX270" s="30"/>
      <c r="XEY270" s="30"/>
      <c r="XEZ270" s="30"/>
      <c r="XFA270" s="30"/>
      <c r="XFB270" s="30"/>
      <c r="XFC270" s="30"/>
      <c r="XFD270" s="30"/>
    </row>
    <row r="271" spans="1:16384" s="41" customFormat="1">
      <c r="A271" s="3" t="s">
        <v>217</v>
      </c>
      <c r="B271" s="3" t="s">
        <v>218</v>
      </c>
      <c r="C271" s="6" t="s">
        <v>14</v>
      </c>
      <c r="D271" s="3" t="s">
        <v>1638</v>
      </c>
      <c r="E271" s="3" t="s">
        <v>1639</v>
      </c>
      <c r="F271" s="3" t="s">
        <v>1640</v>
      </c>
      <c r="G271" s="3" t="s">
        <v>1641</v>
      </c>
      <c r="H271" s="3" t="s">
        <v>1642</v>
      </c>
      <c r="I271" s="2">
        <v>12501.36</v>
      </c>
      <c r="J271" s="2">
        <v>2500.27</v>
      </c>
      <c r="K271" s="105">
        <f t="shared" si="0"/>
        <v>10001.09</v>
      </c>
      <c r="L271" s="2"/>
      <c r="M271" s="2"/>
      <c r="N271" s="2"/>
      <c r="O271" s="2"/>
      <c r="P271" s="2"/>
      <c r="Q271" s="2"/>
      <c r="R271" s="2"/>
    </row>
    <row r="272" spans="1:16384" s="41" customFormat="1">
      <c r="A272" s="3" t="s">
        <v>217</v>
      </c>
      <c r="B272" s="3" t="s">
        <v>218</v>
      </c>
      <c r="C272" s="6" t="s">
        <v>1643</v>
      </c>
      <c r="D272" s="3" t="s">
        <v>1644</v>
      </c>
      <c r="E272" s="3" t="s">
        <v>1645</v>
      </c>
      <c r="F272" s="3" t="s">
        <v>244</v>
      </c>
      <c r="G272" s="3" t="s">
        <v>1646</v>
      </c>
      <c r="H272" s="3" t="s">
        <v>1647</v>
      </c>
      <c r="I272" s="2">
        <v>61339.840000000004</v>
      </c>
      <c r="J272" s="2">
        <v>12267.970000000001</v>
      </c>
      <c r="K272" s="105">
        <f t="shared" si="0"/>
        <v>49071.87</v>
      </c>
      <c r="L272" s="2"/>
      <c r="M272" s="2"/>
      <c r="N272" s="2"/>
      <c r="O272" s="2"/>
      <c r="P272" s="2"/>
      <c r="Q272" s="2"/>
      <c r="R272" s="2"/>
    </row>
    <row r="273" spans="1:16384" s="41" customFormat="1">
      <c r="A273" s="3" t="s">
        <v>217</v>
      </c>
      <c r="B273" s="3" t="s">
        <v>218</v>
      </c>
      <c r="C273" s="121" t="s">
        <v>1643</v>
      </c>
      <c r="D273" s="28" t="s">
        <v>1648</v>
      </c>
      <c r="E273" s="28" t="s">
        <v>1649</v>
      </c>
      <c r="F273" s="28" t="s">
        <v>244</v>
      </c>
      <c r="G273" s="28" t="s">
        <v>1345</v>
      </c>
      <c r="H273" s="28" t="s">
        <v>1647</v>
      </c>
      <c r="I273" s="31">
        <v>71503.759999999995</v>
      </c>
      <c r="J273" s="31">
        <v>14300.75</v>
      </c>
      <c r="K273" s="116">
        <f t="shared" si="0"/>
        <v>57203.009999999995</v>
      </c>
      <c r="L273" s="2"/>
      <c r="M273" s="2"/>
      <c r="N273" s="2"/>
      <c r="O273" s="2"/>
      <c r="P273" s="2"/>
      <c r="Q273" s="2"/>
      <c r="R273" s="2"/>
    </row>
    <row r="274" spans="1:16384" s="41" customFormat="1">
      <c r="A274" s="3" t="s">
        <v>217</v>
      </c>
      <c r="B274" s="3" t="s">
        <v>218</v>
      </c>
      <c r="C274" s="123" t="s">
        <v>1650</v>
      </c>
      <c r="D274" s="30" t="s">
        <v>1651</v>
      </c>
      <c r="E274" s="30" t="s">
        <v>1633</v>
      </c>
      <c r="F274" s="30" t="s">
        <v>1652</v>
      </c>
      <c r="G274" s="30" t="s">
        <v>24</v>
      </c>
      <c r="H274" s="30" t="s">
        <v>1635</v>
      </c>
      <c r="I274" s="76">
        <v>7425</v>
      </c>
      <c r="J274" s="76">
        <v>1485</v>
      </c>
      <c r="K274" s="115">
        <f t="shared" si="0"/>
        <v>5940</v>
      </c>
      <c r="L274" s="76"/>
      <c r="M274" s="76"/>
      <c r="N274" s="76"/>
      <c r="O274" s="76"/>
      <c r="P274" s="2"/>
      <c r="Q274" s="76"/>
      <c r="R274" s="76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M274" s="30"/>
      <c r="BN274" s="30"/>
      <c r="BO274" s="30"/>
      <c r="BP274" s="30"/>
      <c r="BQ274" s="30"/>
      <c r="BR274" s="30"/>
      <c r="BS274" s="30"/>
      <c r="BT274" s="30"/>
      <c r="BU274" s="30"/>
      <c r="BV274" s="30"/>
      <c r="BW274" s="30"/>
      <c r="BX274" s="30"/>
      <c r="BY274" s="30"/>
      <c r="BZ274" s="30"/>
      <c r="CA274" s="30"/>
      <c r="CB274" s="30"/>
      <c r="CC274" s="30"/>
      <c r="CD274" s="30"/>
      <c r="CE274" s="30"/>
      <c r="CF274" s="30"/>
      <c r="CG274" s="30"/>
      <c r="CH274" s="30"/>
      <c r="CI274" s="30"/>
      <c r="CJ274" s="30"/>
      <c r="CK274" s="30"/>
      <c r="CL274" s="30"/>
      <c r="CM274" s="30"/>
      <c r="CN274" s="30"/>
      <c r="CO274" s="30"/>
      <c r="CP274" s="30"/>
      <c r="CQ274" s="30"/>
      <c r="CR274" s="30"/>
      <c r="CS274" s="30"/>
      <c r="CT274" s="30"/>
      <c r="CU274" s="30"/>
      <c r="CV274" s="30"/>
      <c r="CW274" s="30"/>
      <c r="CX274" s="30"/>
      <c r="CY274" s="30"/>
      <c r="CZ274" s="30"/>
      <c r="DA274" s="30"/>
      <c r="DB274" s="30"/>
      <c r="DC274" s="30"/>
      <c r="DD274" s="30"/>
      <c r="DE274" s="30"/>
      <c r="DF274" s="30"/>
      <c r="DG274" s="30"/>
      <c r="DH274" s="30"/>
      <c r="DI274" s="30"/>
      <c r="DJ274" s="30"/>
      <c r="DK274" s="30"/>
      <c r="DL274" s="30"/>
      <c r="DM274" s="30"/>
      <c r="DN274" s="30"/>
      <c r="DO274" s="30"/>
      <c r="DP274" s="30"/>
      <c r="DQ274" s="30"/>
      <c r="DR274" s="30"/>
      <c r="DS274" s="30"/>
      <c r="DT274" s="30"/>
      <c r="DU274" s="30"/>
      <c r="DV274" s="30"/>
      <c r="DW274" s="30"/>
      <c r="DX274" s="30"/>
      <c r="DY274" s="30"/>
      <c r="DZ274" s="30"/>
      <c r="EA274" s="30"/>
      <c r="EB274" s="30"/>
      <c r="EC274" s="30"/>
      <c r="ED274" s="30"/>
      <c r="EE274" s="30"/>
      <c r="EF274" s="30"/>
      <c r="EG274" s="30"/>
      <c r="EH274" s="30"/>
      <c r="EI274" s="30"/>
      <c r="EJ274" s="30"/>
      <c r="EK274" s="30"/>
      <c r="EL274" s="30"/>
      <c r="EM274" s="30"/>
      <c r="EN274" s="30"/>
      <c r="EO274" s="30"/>
      <c r="EP274" s="30"/>
      <c r="EQ274" s="30"/>
      <c r="ER274" s="30"/>
      <c r="ES274" s="30"/>
      <c r="ET274" s="30"/>
      <c r="EU274" s="30"/>
      <c r="EV274" s="30"/>
      <c r="EW274" s="30"/>
      <c r="EX274" s="30"/>
      <c r="EY274" s="30"/>
      <c r="EZ274" s="30"/>
      <c r="FA274" s="30"/>
      <c r="FB274" s="30"/>
      <c r="FC274" s="30"/>
      <c r="FD274" s="30"/>
      <c r="FE274" s="30"/>
      <c r="FF274" s="30"/>
      <c r="FG274" s="30"/>
      <c r="FH274" s="30"/>
      <c r="FI274" s="30"/>
      <c r="FJ274" s="30"/>
      <c r="FK274" s="30"/>
      <c r="FL274" s="30"/>
      <c r="FM274" s="30"/>
      <c r="FN274" s="30"/>
      <c r="FO274" s="30"/>
      <c r="FP274" s="30"/>
      <c r="FQ274" s="30"/>
      <c r="FR274" s="30"/>
      <c r="FS274" s="30"/>
      <c r="FT274" s="30"/>
      <c r="FU274" s="30"/>
      <c r="FV274" s="30"/>
      <c r="FW274" s="30"/>
      <c r="FX274" s="30"/>
      <c r="FY274" s="30"/>
      <c r="FZ274" s="30"/>
      <c r="GA274" s="30"/>
      <c r="GB274" s="30"/>
      <c r="GC274" s="30"/>
      <c r="GD274" s="30"/>
      <c r="GE274" s="30"/>
      <c r="GF274" s="30"/>
      <c r="GG274" s="30"/>
      <c r="GH274" s="30"/>
      <c r="GI274" s="30"/>
      <c r="GJ274" s="30"/>
      <c r="GK274" s="30"/>
      <c r="GL274" s="30"/>
      <c r="GM274" s="30"/>
      <c r="GN274" s="30"/>
      <c r="GO274" s="30"/>
      <c r="GP274" s="30"/>
      <c r="GQ274" s="30"/>
      <c r="GR274" s="30"/>
      <c r="GS274" s="30"/>
      <c r="GT274" s="30"/>
      <c r="GU274" s="30"/>
      <c r="GV274" s="30"/>
      <c r="GW274" s="30"/>
      <c r="GX274" s="30"/>
      <c r="GY274" s="30"/>
      <c r="GZ274" s="30"/>
      <c r="HA274" s="30"/>
      <c r="HB274" s="30"/>
      <c r="HC274" s="30"/>
      <c r="HD274" s="30"/>
      <c r="HE274" s="30"/>
      <c r="HF274" s="30"/>
      <c r="HG274" s="30"/>
      <c r="HH274" s="30"/>
      <c r="HI274" s="30"/>
      <c r="HJ274" s="30"/>
      <c r="HK274" s="30"/>
      <c r="HL274" s="30"/>
      <c r="HM274" s="30"/>
      <c r="HN274" s="30"/>
      <c r="HO274" s="30"/>
      <c r="HP274" s="30"/>
      <c r="HQ274" s="30"/>
      <c r="HR274" s="30"/>
      <c r="HS274" s="30"/>
      <c r="HT274" s="30"/>
      <c r="HU274" s="30"/>
      <c r="HV274" s="30"/>
      <c r="HW274" s="30"/>
      <c r="HX274" s="30"/>
      <c r="HY274" s="30"/>
      <c r="HZ274" s="30"/>
      <c r="IA274" s="30"/>
      <c r="IB274" s="30"/>
      <c r="IC274" s="30"/>
      <c r="ID274" s="30"/>
      <c r="IE274" s="30"/>
      <c r="IF274" s="30"/>
      <c r="IG274" s="30"/>
      <c r="IH274" s="30"/>
      <c r="II274" s="30"/>
      <c r="IJ274" s="30"/>
      <c r="IK274" s="30"/>
      <c r="IL274" s="30"/>
      <c r="IM274" s="30"/>
      <c r="IN274" s="30"/>
      <c r="IO274" s="30"/>
      <c r="IP274" s="30"/>
      <c r="IQ274" s="30"/>
      <c r="IR274" s="30"/>
      <c r="IS274" s="30"/>
      <c r="IT274" s="30"/>
      <c r="IU274" s="30"/>
      <c r="IV274" s="30"/>
      <c r="IW274" s="30"/>
      <c r="IX274" s="30"/>
      <c r="IY274" s="30"/>
      <c r="IZ274" s="30"/>
      <c r="JA274" s="30"/>
      <c r="JB274" s="30"/>
      <c r="JC274" s="30"/>
      <c r="JD274" s="30"/>
      <c r="JE274" s="30"/>
      <c r="JF274" s="30"/>
      <c r="JG274" s="30"/>
      <c r="JH274" s="30"/>
      <c r="JI274" s="30"/>
      <c r="JJ274" s="30"/>
      <c r="JK274" s="30"/>
      <c r="JL274" s="30"/>
      <c r="JM274" s="30"/>
      <c r="JN274" s="30"/>
      <c r="JO274" s="30"/>
      <c r="JP274" s="30"/>
      <c r="JQ274" s="30"/>
      <c r="JR274" s="30"/>
      <c r="JS274" s="30"/>
      <c r="JT274" s="30"/>
      <c r="JU274" s="30"/>
      <c r="JV274" s="30"/>
      <c r="JW274" s="30"/>
      <c r="JX274" s="30"/>
      <c r="JY274" s="30"/>
      <c r="JZ274" s="30"/>
      <c r="KA274" s="30"/>
      <c r="KB274" s="30"/>
      <c r="KC274" s="30"/>
      <c r="KD274" s="30"/>
      <c r="KE274" s="30"/>
      <c r="KF274" s="30"/>
      <c r="KG274" s="30"/>
      <c r="KH274" s="30"/>
      <c r="KI274" s="30"/>
      <c r="KJ274" s="30"/>
      <c r="KK274" s="30"/>
      <c r="KL274" s="30"/>
      <c r="KM274" s="30"/>
      <c r="KN274" s="30"/>
      <c r="KO274" s="30"/>
      <c r="KP274" s="30"/>
      <c r="KQ274" s="30"/>
      <c r="KR274" s="30"/>
      <c r="KS274" s="30"/>
      <c r="KT274" s="30"/>
      <c r="KU274" s="30"/>
      <c r="KV274" s="30"/>
      <c r="KW274" s="30"/>
      <c r="KX274" s="30"/>
      <c r="KY274" s="30"/>
      <c r="KZ274" s="30"/>
      <c r="LA274" s="30"/>
      <c r="LB274" s="30"/>
      <c r="LC274" s="30"/>
      <c r="LD274" s="30"/>
      <c r="LE274" s="30"/>
      <c r="LF274" s="30"/>
      <c r="LG274" s="30"/>
      <c r="LH274" s="30"/>
      <c r="LI274" s="30"/>
      <c r="LJ274" s="30"/>
      <c r="LK274" s="30"/>
      <c r="LL274" s="30"/>
      <c r="LM274" s="30"/>
      <c r="LN274" s="30"/>
      <c r="LO274" s="30"/>
      <c r="LP274" s="30"/>
      <c r="LQ274" s="30"/>
      <c r="LR274" s="30"/>
      <c r="LS274" s="30"/>
      <c r="LT274" s="30"/>
      <c r="LU274" s="30"/>
      <c r="LV274" s="30"/>
      <c r="LW274" s="30"/>
      <c r="LX274" s="30"/>
      <c r="LY274" s="30"/>
      <c r="LZ274" s="30"/>
      <c r="MA274" s="30"/>
      <c r="MB274" s="30"/>
      <c r="MC274" s="30"/>
      <c r="MD274" s="30"/>
      <c r="ME274" s="30"/>
      <c r="MF274" s="30"/>
      <c r="MG274" s="30"/>
      <c r="MH274" s="30"/>
      <c r="MI274" s="30"/>
      <c r="MJ274" s="30"/>
      <c r="MK274" s="30"/>
      <c r="ML274" s="30"/>
      <c r="MM274" s="30"/>
      <c r="MN274" s="30"/>
      <c r="MO274" s="30"/>
      <c r="MP274" s="30"/>
      <c r="MQ274" s="30"/>
      <c r="MR274" s="30"/>
      <c r="MS274" s="30"/>
      <c r="MT274" s="30"/>
      <c r="MU274" s="30"/>
      <c r="MV274" s="30"/>
      <c r="MW274" s="30"/>
      <c r="MX274" s="30"/>
      <c r="MY274" s="30"/>
      <c r="MZ274" s="30"/>
      <c r="NA274" s="30"/>
      <c r="NB274" s="30"/>
      <c r="NC274" s="30"/>
      <c r="ND274" s="30"/>
      <c r="NE274" s="30"/>
      <c r="NF274" s="30"/>
      <c r="NG274" s="30"/>
      <c r="NH274" s="30"/>
      <c r="NI274" s="30"/>
      <c r="NJ274" s="30"/>
      <c r="NK274" s="30"/>
      <c r="NL274" s="30"/>
      <c r="NM274" s="30"/>
      <c r="NN274" s="30"/>
      <c r="NO274" s="30"/>
      <c r="NP274" s="30"/>
      <c r="NQ274" s="30"/>
      <c r="NR274" s="30"/>
      <c r="NS274" s="30"/>
      <c r="NT274" s="30"/>
      <c r="NU274" s="30"/>
      <c r="NV274" s="30"/>
      <c r="NW274" s="30"/>
      <c r="NX274" s="30"/>
      <c r="NY274" s="30"/>
      <c r="NZ274" s="30"/>
      <c r="OA274" s="30"/>
      <c r="OB274" s="30"/>
      <c r="OC274" s="30"/>
      <c r="OD274" s="30"/>
      <c r="OE274" s="30"/>
      <c r="OF274" s="30"/>
      <c r="OG274" s="30"/>
      <c r="OH274" s="30"/>
      <c r="OI274" s="30"/>
      <c r="OJ274" s="30"/>
      <c r="OK274" s="30"/>
      <c r="OL274" s="30"/>
      <c r="OM274" s="30"/>
      <c r="ON274" s="30"/>
      <c r="OO274" s="30"/>
      <c r="OP274" s="30"/>
      <c r="OQ274" s="30"/>
      <c r="OR274" s="30"/>
      <c r="OS274" s="30"/>
      <c r="OT274" s="30"/>
      <c r="OU274" s="30"/>
      <c r="OV274" s="30"/>
      <c r="OW274" s="30"/>
      <c r="OX274" s="30"/>
      <c r="OY274" s="30"/>
      <c r="OZ274" s="30"/>
      <c r="PA274" s="30"/>
      <c r="PB274" s="30"/>
      <c r="PC274" s="30"/>
      <c r="PD274" s="30"/>
      <c r="PE274" s="30"/>
      <c r="PF274" s="30"/>
      <c r="PG274" s="30"/>
      <c r="PH274" s="30"/>
      <c r="PI274" s="30"/>
      <c r="PJ274" s="30"/>
      <c r="PK274" s="30"/>
      <c r="PL274" s="30"/>
      <c r="PM274" s="30"/>
      <c r="PN274" s="30"/>
      <c r="PO274" s="30"/>
      <c r="PP274" s="30"/>
      <c r="PQ274" s="30"/>
      <c r="PR274" s="30"/>
      <c r="PS274" s="30"/>
      <c r="PT274" s="30"/>
      <c r="PU274" s="30"/>
      <c r="PV274" s="30"/>
      <c r="PW274" s="30"/>
      <c r="PX274" s="30"/>
      <c r="PY274" s="30"/>
      <c r="PZ274" s="30"/>
      <c r="QA274" s="30"/>
      <c r="QB274" s="30"/>
      <c r="QC274" s="30"/>
      <c r="QD274" s="30"/>
      <c r="QE274" s="30"/>
      <c r="QF274" s="30"/>
      <c r="QG274" s="30"/>
      <c r="QH274" s="30"/>
      <c r="QI274" s="30"/>
      <c r="QJ274" s="30"/>
      <c r="QK274" s="30"/>
      <c r="QL274" s="30"/>
      <c r="QM274" s="30"/>
      <c r="QN274" s="30"/>
      <c r="QO274" s="30"/>
      <c r="QP274" s="30"/>
      <c r="QQ274" s="30"/>
      <c r="QR274" s="30"/>
      <c r="QS274" s="30"/>
      <c r="QT274" s="30"/>
      <c r="QU274" s="30"/>
      <c r="QV274" s="30"/>
      <c r="QW274" s="30"/>
      <c r="QX274" s="30"/>
      <c r="QY274" s="30"/>
      <c r="QZ274" s="30"/>
      <c r="RA274" s="30"/>
      <c r="RB274" s="30"/>
      <c r="RC274" s="30"/>
      <c r="RD274" s="30"/>
      <c r="RE274" s="30"/>
      <c r="RF274" s="30"/>
      <c r="RG274" s="30"/>
      <c r="RH274" s="30"/>
      <c r="RI274" s="30"/>
      <c r="RJ274" s="30"/>
      <c r="RK274" s="30"/>
      <c r="RL274" s="30"/>
      <c r="RM274" s="30"/>
      <c r="RN274" s="30"/>
      <c r="RO274" s="30"/>
      <c r="RP274" s="30"/>
      <c r="RQ274" s="30"/>
      <c r="RR274" s="30"/>
      <c r="RS274" s="30"/>
      <c r="RT274" s="30"/>
      <c r="RU274" s="30"/>
      <c r="RV274" s="30"/>
      <c r="RW274" s="30"/>
      <c r="RX274" s="30"/>
      <c r="RY274" s="30"/>
      <c r="RZ274" s="30"/>
      <c r="SA274" s="30"/>
      <c r="SB274" s="30"/>
      <c r="SC274" s="30"/>
      <c r="SD274" s="30"/>
      <c r="SE274" s="30"/>
      <c r="SF274" s="30"/>
      <c r="SG274" s="30"/>
      <c r="SH274" s="30"/>
      <c r="SI274" s="30"/>
      <c r="SJ274" s="30"/>
      <c r="SK274" s="30"/>
      <c r="SL274" s="30"/>
      <c r="SM274" s="30"/>
      <c r="SN274" s="30"/>
      <c r="SO274" s="30"/>
      <c r="SP274" s="30"/>
      <c r="SQ274" s="30"/>
      <c r="SR274" s="30"/>
      <c r="SS274" s="30"/>
      <c r="ST274" s="30"/>
      <c r="SU274" s="30"/>
      <c r="SV274" s="30"/>
      <c r="SW274" s="30"/>
      <c r="SX274" s="30"/>
      <c r="SY274" s="30"/>
      <c r="SZ274" s="30"/>
      <c r="TA274" s="30"/>
      <c r="TB274" s="30"/>
      <c r="TC274" s="30"/>
      <c r="TD274" s="30"/>
      <c r="TE274" s="30"/>
      <c r="TF274" s="30"/>
      <c r="TG274" s="30"/>
      <c r="TH274" s="30"/>
      <c r="TI274" s="30"/>
      <c r="TJ274" s="30"/>
      <c r="TK274" s="30"/>
      <c r="TL274" s="30"/>
      <c r="TM274" s="30"/>
      <c r="TN274" s="30"/>
      <c r="TO274" s="30"/>
      <c r="TP274" s="30"/>
      <c r="TQ274" s="30"/>
      <c r="TR274" s="30"/>
      <c r="TS274" s="30"/>
      <c r="TT274" s="30"/>
      <c r="TU274" s="30"/>
      <c r="TV274" s="30"/>
      <c r="TW274" s="30"/>
      <c r="TX274" s="30"/>
      <c r="TY274" s="30"/>
      <c r="TZ274" s="30"/>
      <c r="UA274" s="30"/>
      <c r="UB274" s="30"/>
      <c r="UC274" s="30"/>
      <c r="UD274" s="30"/>
      <c r="UE274" s="30"/>
      <c r="UF274" s="30"/>
      <c r="UG274" s="30"/>
      <c r="UH274" s="30"/>
      <c r="UI274" s="30"/>
      <c r="UJ274" s="30"/>
      <c r="UK274" s="30"/>
      <c r="UL274" s="30"/>
      <c r="UM274" s="30"/>
      <c r="UN274" s="30"/>
      <c r="UO274" s="30"/>
      <c r="UP274" s="30"/>
      <c r="UQ274" s="30"/>
      <c r="UR274" s="30"/>
      <c r="US274" s="30"/>
      <c r="UT274" s="30"/>
      <c r="UU274" s="30"/>
      <c r="UV274" s="30"/>
      <c r="UW274" s="30"/>
      <c r="UX274" s="30"/>
      <c r="UY274" s="30"/>
      <c r="UZ274" s="30"/>
      <c r="VA274" s="30"/>
      <c r="VB274" s="30"/>
      <c r="VC274" s="30"/>
      <c r="VD274" s="30"/>
      <c r="VE274" s="30"/>
      <c r="VF274" s="30"/>
      <c r="VG274" s="30"/>
      <c r="VH274" s="30"/>
      <c r="VI274" s="30"/>
      <c r="VJ274" s="30"/>
      <c r="VK274" s="30"/>
      <c r="VL274" s="30"/>
      <c r="VM274" s="30"/>
      <c r="VN274" s="30"/>
      <c r="VO274" s="30"/>
      <c r="VP274" s="30"/>
      <c r="VQ274" s="30"/>
      <c r="VR274" s="30"/>
      <c r="VS274" s="30"/>
      <c r="VT274" s="30"/>
      <c r="VU274" s="30"/>
      <c r="VV274" s="30"/>
      <c r="VW274" s="30"/>
      <c r="VX274" s="30"/>
      <c r="VY274" s="30"/>
      <c r="VZ274" s="30"/>
      <c r="WA274" s="30"/>
      <c r="WB274" s="30"/>
      <c r="WC274" s="30"/>
      <c r="WD274" s="30"/>
      <c r="WE274" s="30"/>
      <c r="WF274" s="30"/>
      <c r="WG274" s="30"/>
      <c r="WH274" s="30"/>
      <c r="WI274" s="30"/>
      <c r="WJ274" s="30"/>
      <c r="WK274" s="30"/>
      <c r="WL274" s="30"/>
      <c r="WM274" s="30"/>
      <c r="WN274" s="30"/>
      <c r="WO274" s="30"/>
      <c r="WP274" s="30"/>
      <c r="WQ274" s="30"/>
      <c r="WR274" s="30"/>
      <c r="WS274" s="30"/>
      <c r="WT274" s="30"/>
      <c r="WU274" s="30"/>
      <c r="WV274" s="30"/>
      <c r="WW274" s="30"/>
      <c r="WX274" s="30"/>
      <c r="WY274" s="30"/>
      <c r="WZ274" s="30"/>
      <c r="XA274" s="30"/>
      <c r="XB274" s="30"/>
      <c r="XC274" s="30"/>
      <c r="XD274" s="30"/>
      <c r="XE274" s="30"/>
      <c r="XF274" s="30"/>
      <c r="XG274" s="30"/>
      <c r="XH274" s="30"/>
      <c r="XI274" s="30"/>
      <c r="XJ274" s="30"/>
      <c r="XK274" s="30"/>
      <c r="XL274" s="30"/>
      <c r="XM274" s="30"/>
      <c r="XN274" s="30"/>
      <c r="XO274" s="30"/>
      <c r="XP274" s="30"/>
      <c r="XQ274" s="30"/>
      <c r="XR274" s="30"/>
      <c r="XS274" s="30"/>
      <c r="XT274" s="30"/>
      <c r="XU274" s="30"/>
      <c r="XV274" s="30"/>
      <c r="XW274" s="30"/>
      <c r="XX274" s="30"/>
      <c r="XY274" s="30"/>
      <c r="XZ274" s="30"/>
      <c r="YA274" s="30"/>
      <c r="YB274" s="30"/>
      <c r="YC274" s="30"/>
      <c r="YD274" s="30"/>
      <c r="YE274" s="30"/>
      <c r="YF274" s="30"/>
      <c r="YG274" s="30"/>
      <c r="YH274" s="30"/>
      <c r="YI274" s="30"/>
      <c r="YJ274" s="30"/>
      <c r="YK274" s="30"/>
      <c r="YL274" s="30"/>
      <c r="YM274" s="30"/>
      <c r="YN274" s="30"/>
      <c r="YO274" s="30"/>
      <c r="YP274" s="30"/>
      <c r="YQ274" s="30"/>
      <c r="YR274" s="30"/>
      <c r="YS274" s="30"/>
      <c r="YT274" s="30"/>
      <c r="YU274" s="30"/>
      <c r="YV274" s="30"/>
      <c r="YW274" s="30"/>
      <c r="YX274" s="30"/>
      <c r="YY274" s="30"/>
      <c r="YZ274" s="30"/>
      <c r="ZA274" s="30"/>
      <c r="ZB274" s="30"/>
      <c r="ZC274" s="30"/>
      <c r="ZD274" s="30"/>
      <c r="ZE274" s="30"/>
      <c r="ZF274" s="30"/>
      <c r="ZG274" s="30"/>
      <c r="ZH274" s="30"/>
      <c r="ZI274" s="30"/>
      <c r="ZJ274" s="30"/>
      <c r="ZK274" s="30"/>
      <c r="ZL274" s="30"/>
      <c r="ZM274" s="30"/>
      <c r="ZN274" s="30"/>
      <c r="ZO274" s="30"/>
      <c r="ZP274" s="30"/>
      <c r="ZQ274" s="30"/>
      <c r="ZR274" s="30"/>
      <c r="ZS274" s="30"/>
      <c r="ZT274" s="30"/>
      <c r="ZU274" s="30"/>
      <c r="ZV274" s="30"/>
      <c r="ZW274" s="30"/>
      <c r="ZX274" s="30"/>
      <c r="ZY274" s="30"/>
      <c r="ZZ274" s="30"/>
      <c r="AAA274" s="30"/>
      <c r="AAB274" s="30"/>
      <c r="AAC274" s="30"/>
      <c r="AAD274" s="30"/>
      <c r="AAE274" s="30"/>
      <c r="AAF274" s="30"/>
      <c r="AAG274" s="30"/>
      <c r="AAH274" s="30"/>
      <c r="AAI274" s="30"/>
      <c r="AAJ274" s="30"/>
      <c r="AAK274" s="30"/>
      <c r="AAL274" s="30"/>
      <c r="AAM274" s="30"/>
      <c r="AAN274" s="30"/>
      <c r="AAO274" s="30"/>
      <c r="AAP274" s="30"/>
      <c r="AAQ274" s="30"/>
      <c r="AAR274" s="30"/>
      <c r="AAS274" s="30"/>
      <c r="AAT274" s="30"/>
      <c r="AAU274" s="30"/>
      <c r="AAV274" s="30"/>
      <c r="AAW274" s="30"/>
      <c r="AAX274" s="30"/>
      <c r="AAY274" s="30"/>
      <c r="AAZ274" s="30"/>
      <c r="ABA274" s="30"/>
      <c r="ABB274" s="30"/>
      <c r="ABC274" s="30"/>
      <c r="ABD274" s="30"/>
      <c r="ABE274" s="30"/>
      <c r="ABF274" s="30"/>
      <c r="ABG274" s="30"/>
      <c r="ABH274" s="30"/>
      <c r="ABI274" s="30"/>
      <c r="ABJ274" s="30"/>
      <c r="ABK274" s="30"/>
      <c r="ABL274" s="30"/>
      <c r="ABM274" s="30"/>
      <c r="ABN274" s="30"/>
      <c r="ABO274" s="30"/>
      <c r="ABP274" s="30"/>
      <c r="ABQ274" s="30"/>
      <c r="ABR274" s="30"/>
      <c r="ABS274" s="30"/>
      <c r="ABT274" s="30"/>
      <c r="ABU274" s="30"/>
      <c r="ABV274" s="30"/>
      <c r="ABW274" s="30"/>
      <c r="ABX274" s="30"/>
      <c r="ABY274" s="30"/>
      <c r="ABZ274" s="30"/>
      <c r="ACA274" s="30"/>
      <c r="ACB274" s="30"/>
      <c r="ACC274" s="30"/>
      <c r="ACD274" s="30"/>
      <c r="ACE274" s="30"/>
      <c r="ACF274" s="30"/>
      <c r="ACG274" s="30"/>
      <c r="ACH274" s="30"/>
      <c r="ACI274" s="30"/>
      <c r="ACJ274" s="30"/>
      <c r="ACK274" s="30"/>
      <c r="ACL274" s="30"/>
      <c r="ACM274" s="30"/>
      <c r="ACN274" s="30"/>
      <c r="ACO274" s="30"/>
      <c r="ACP274" s="30"/>
      <c r="ACQ274" s="30"/>
      <c r="ACR274" s="30"/>
      <c r="ACS274" s="30"/>
      <c r="ACT274" s="30"/>
      <c r="ACU274" s="30"/>
      <c r="ACV274" s="30"/>
      <c r="ACW274" s="30"/>
      <c r="ACX274" s="30"/>
      <c r="ACY274" s="30"/>
      <c r="ACZ274" s="30"/>
      <c r="ADA274" s="30"/>
      <c r="ADB274" s="30"/>
      <c r="ADC274" s="30"/>
      <c r="ADD274" s="30"/>
      <c r="ADE274" s="30"/>
      <c r="ADF274" s="30"/>
      <c r="ADG274" s="30"/>
      <c r="ADH274" s="30"/>
      <c r="ADI274" s="30"/>
      <c r="ADJ274" s="30"/>
      <c r="ADK274" s="30"/>
      <c r="ADL274" s="30"/>
      <c r="ADM274" s="30"/>
      <c r="ADN274" s="30"/>
      <c r="ADO274" s="30"/>
      <c r="ADP274" s="30"/>
      <c r="ADQ274" s="30"/>
      <c r="ADR274" s="30"/>
      <c r="ADS274" s="30"/>
      <c r="ADT274" s="30"/>
      <c r="ADU274" s="30"/>
      <c r="ADV274" s="30"/>
      <c r="ADW274" s="30"/>
      <c r="ADX274" s="30"/>
      <c r="ADY274" s="30"/>
      <c r="ADZ274" s="30"/>
      <c r="AEA274" s="30"/>
      <c r="AEB274" s="30"/>
      <c r="AEC274" s="30"/>
      <c r="AED274" s="30"/>
      <c r="AEE274" s="30"/>
      <c r="AEF274" s="30"/>
      <c r="AEG274" s="30"/>
      <c r="AEH274" s="30"/>
      <c r="AEI274" s="30"/>
      <c r="AEJ274" s="30"/>
      <c r="AEK274" s="30"/>
      <c r="AEL274" s="30"/>
      <c r="AEM274" s="30"/>
      <c r="AEN274" s="30"/>
      <c r="AEO274" s="30"/>
      <c r="AEP274" s="30"/>
      <c r="AEQ274" s="30"/>
      <c r="AER274" s="30"/>
      <c r="AES274" s="30"/>
      <c r="AET274" s="30"/>
      <c r="AEU274" s="30"/>
      <c r="AEV274" s="30"/>
      <c r="AEW274" s="30"/>
      <c r="AEX274" s="30"/>
      <c r="AEY274" s="30"/>
      <c r="AEZ274" s="30"/>
      <c r="AFA274" s="30"/>
      <c r="AFB274" s="30"/>
      <c r="AFC274" s="30"/>
      <c r="AFD274" s="30"/>
      <c r="AFE274" s="30"/>
      <c r="AFF274" s="30"/>
      <c r="AFG274" s="30"/>
      <c r="AFH274" s="30"/>
      <c r="AFI274" s="30"/>
      <c r="AFJ274" s="30"/>
      <c r="AFK274" s="30"/>
      <c r="AFL274" s="30"/>
      <c r="AFM274" s="30"/>
      <c r="AFN274" s="30"/>
      <c r="AFO274" s="30"/>
      <c r="AFP274" s="30"/>
      <c r="AFQ274" s="30"/>
      <c r="AFR274" s="30"/>
      <c r="AFS274" s="30"/>
      <c r="AFT274" s="30"/>
      <c r="AFU274" s="30"/>
      <c r="AFV274" s="30"/>
      <c r="AFW274" s="30"/>
      <c r="AFX274" s="30"/>
      <c r="AFY274" s="30"/>
      <c r="AFZ274" s="30"/>
      <c r="AGA274" s="30"/>
      <c r="AGB274" s="30"/>
      <c r="AGC274" s="30"/>
      <c r="AGD274" s="30"/>
      <c r="AGE274" s="30"/>
      <c r="AGF274" s="30"/>
      <c r="AGG274" s="30"/>
      <c r="AGH274" s="30"/>
      <c r="AGI274" s="30"/>
      <c r="AGJ274" s="30"/>
      <c r="AGK274" s="30"/>
      <c r="AGL274" s="30"/>
      <c r="AGM274" s="30"/>
      <c r="AGN274" s="30"/>
      <c r="AGO274" s="30"/>
      <c r="AGP274" s="30"/>
      <c r="AGQ274" s="30"/>
      <c r="AGR274" s="30"/>
      <c r="AGS274" s="30"/>
      <c r="AGT274" s="30"/>
      <c r="AGU274" s="30"/>
      <c r="AGV274" s="30"/>
      <c r="AGW274" s="30"/>
      <c r="AGX274" s="30"/>
      <c r="AGY274" s="30"/>
      <c r="AGZ274" s="30"/>
      <c r="AHA274" s="30"/>
      <c r="AHB274" s="30"/>
      <c r="AHC274" s="30"/>
      <c r="AHD274" s="30"/>
      <c r="AHE274" s="30"/>
      <c r="AHF274" s="30"/>
      <c r="AHG274" s="30"/>
      <c r="AHH274" s="30"/>
      <c r="AHI274" s="30"/>
      <c r="AHJ274" s="30"/>
      <c r="AHK274" s="30"/>
      <c r="AHL274" s="30"/>
      <c r="AHM274" s="30"/>
      <c r="AHN274" s="30"/>
      <c r="AHO274" s="30"/>
      <c r="AHP274" s="30"/>
      <c r="AHQ274" s="30"/>
      <c r="AHR274" s="30"/>
      <c r="AHS274" s="30"/>
      <c r="AHT274" s="30"/>
      <c r="AHU274" s="30"/>
      <c r="AHV274" s="30"/>
      <c r="AHW274" s="30"/>
      <c r="AHX274" s="30"/>
      <c r="AHY274" s="30"/>
      <c r="AHZ274" s="30"/>
      <c r="AIA274" s="30"/>
      <c r="AIB274" s="30"/>
      <c r="AIC274" s="30"/>
      <c r="AID274" s="30"/>
      <c r="AIE274" s="30"/>
      <c r="AIF274" s="30"/>
      <c r="AIG274" s="30"/>
      <c r="AIH274" s="30"/>
      <c r="AII274" s="30"/>
      <c r="AIJ274" s="30"/>
      <c r="AIK274" s="30"/>
      <c r="AIL274" s="30"/>
      <c r="AIM274" s="30"/>
      <c r="AIN274" s="30"/>
      <c r="AIO274" s="30"/>
      <c r="AIP274" s="30"/>
      <c r="AIQ274" s="30"/>
      <c r="AIR274" s="30"/>
      <c r="AIS274" s="30"/>
      <c r="AIT274" s="30"/>
      <c r="AIU274" s="30"/>
      <c r="AIV274" s="30"/>
      <c r="AIW274" s="30"/>
      <c r="AIX274" s="30"/>
      <c r="AIY274" s="30"/>
      <c r="AIZ274" s="30"/>
      <c r="AJA274" s="30"/>
      <c r="AJB274" s="30"/>
      <c r="AJC274" s="30"/>
      <c r="AJD274" s="30"/>
      <c r="AJE274" s="30"/>
      <c r="AJF274" s="30"/>
      <c r="AJG274" s="30"/>
      <c r="AJH274" s="30"/>
      <c r="AJI274" s="30"/>
      <c r="AJJ274" s="30"/>
      <c r="AJK274" s="30"/>
      <c r="AJL274" s="30"/>
      <c r="AJM274" s="30"/>
      <c r="AJN274" s="30"/>
      <c r="AJO274" s="30"/>
      <c r="AJP274" s="30"/>
      <c r="AJQ274" s="30"/>
      <c r="AJR274" s="30"/>
      <c r="AJS274" s="30"/>
      <c r="AJT274" s="30"/>
      <c r="AJU274" s="30"/>
      <c r="AJV274" s="30"/>
      <c r="AJW274" s="30"/>
      <c r="AJX274" s="30"/>
      <c r="AJY274" s="30"/>
      <c r="AJZ274" s="30"/>
      <c r="AKA274" s="30"/>
      <c r="AKB274" s="30"/>
      <c r="AKC274" s="30"/>
      <c r="AKD274" s="30"/>
      <c r="AKE274" s="30"/>
      <c r="AKF274" s="30"/>
      <c r="AKG274" s="30"/>
      <c r="AKH274" s="30"/>
      <c r="AKI274" s="30"/>
      <c r="AKJ274" s="30"/>
      <c r="AKK274" s="30"/>
      <c r="AKL274" s="30"/>
      <c r="AKM274" s="30"/>
      <c r="AKN274" s="30"/>
      <c r="AKO274" s="30"/>
      <c r="AKP274" s="30"/>
      <c r="AKQ274" s="30"/>
      <c r="AKR274" s="30"/>
      <c r="AKS274" s="30"/>
      <c r="AKT274" s="30"/>
      <c r="AKU274" s="30"/>
      <c r="AKV274" s="30"/>
      <c r="AKW274" s="30"/>
      <c r="AKX274" s="30"/>
      <c r="AKY274" s="30"/>
      <c r="AKZ274" s="30"/>
      <c r="ALA274" s="30"/>
      <c r="ALB274" s="30"/>
      <c r="ALC274" s="30"/>
      <c r="ALD274" s="30"/>
      <c r="ALE274" s="30"/>
      <c r="ALF274" s="30"/>
      <c r="ALG274" s="30"/>
      <c r="ALH274" s="30"/>
      <c r="ALI274" s="30"/>
      <c r="ALJ274" s="30"/>
      <c r="ALK274" s="30"/>
      <c r="ALL274" s="30"/>
      <c r="ALM274" s="30"/>
      <c r="ALN274" s="30"/>
      <c r="ALO274" s="30"/>
      <c r="ALP274" s="30"/>
      <c r="ALQ274" s="30"/>
      <c r="ALR274" s="30"/>
      <c r="ALS274" s="30"/>
      <c r="ALT274" s="30"/>
      <c r="ALU274" s="30"/>
      <c r="ALV274" s="30"/>
      <c r="ALW274" s="30"/>
      <c r="ALX274" s="30"/>
      <c r="ALY274" s="30"/>
      <c r="ALZ274" s="30"/>
      <c r="AMA274" s="30"/>
      <c r="AMB274" s="30"/>
      <c r="AMC274" s="30"/>
      <c r="AMD274" s="30"/>
      <c r="AME274" s="30"/>
      <c r="AMF274" s="30"/>
      <c r="AMG274" s="30"/>
      <c r="AMH274" s="30"/>
      <c r="AMI274" s="30"/>
      <c r="AMJ274" s="30"/>
      <c r="AMK274" s="30"/>
      <c r="AML274" s="30"/>
      <c r="AMM274" s="30"/>
      <c r="AMN274" s="30"/>
      <c r="AMO274" s="30"/>
      <c r="AMP274" s="30"/>
      <c r="AMQ274" s="30"/>
      <c r="AMR274" s="30"/>
      <c r="AMS274" s="30"/>
      <c r="AMT274" s="30"/>
      <c r="AMU274" s="30"/>
      <c r="AMV274" s="30"/>
      <c r="AMW274" s="30"/>
      <c r="AMX274" s="30"/>
      <c r="AMY274" s="30"/>
      <c r="AMZ274" s="30"/>
      <c r="ANA274" s="30"/>
      <c r="ANB274" s="30"/>
      <c r="ANC274" s="30"/>
      <c r="AND274" s="30"/>
      <c r="ANE274" s="30"/>
      <c r="ANF274" s="30"/>
      <c r="ANG274" s="30"/>
      <c r="ANH274" s="30"/>
      <c r="ANI274" s="30"/>
      <c r="ANJ274" s="30"/>
      <c r="ANK274" s="30"/>
      <c r="ANL274" s="30"/>
      <c r="ANM274" s="30"/>
      <c r="ANN274" s="30"/>
      <c r="ANO274" s="30"/>
      <c r="ANP274" s="30"/>
      <c r="ANQ274" s="30"/>
      <c r="ANR274" s="30"/>
      <c r="ANS274" s="30"/>
      <c r="ANT274" s="30"/>
      <c r="ANU274" s="30"/>
      <c r="ANV274" s="30"/>
      <c r="ANW274" s="30"/>
      <c r="ANX274" s="30"/>
      <c r="ANY274" s="30"/>
      <c r="ANZ274" s="30"/>
      <c r="AOA274" s="30"/>
      <c r="AOB274" s="30"/>
      <c r="AOC274" s="30"/>
      <c r="AOD274" s="30"/>
      <c r="AOE274" s="30"/>
      <c r="AOF274" s="30"/>
      <c r="AOG274" s="30"/>
      <c r="AOH274" s="30"/>
      <c r="AOI274" s="30"/>
      <c r="AOJ274" s="30"/>
      <c r="AOK274" s="30"/>
      <c r="AOL274" s="30"/>
      <c r="AOM274" s="30"/>
      <c r="AON274" s="30"/>
      <c r="AOO274" s="30"/>
      <c r="AOP274" s="30"/>
      <c r="AOQ274" s="30"/>
      <c r="AOR274" s="30"/>
      <c r="AOS274" s="30"/>
      <c r="AOT274" s="30"/>
      <c r="AOU274" s="30"/>
      <c r="AOV274" s="30"/>
      <c r="AOW274" s="30"/>
      <c r="AOX274" s="30"/>
      <c r="AOY274" s="30"/>
      <c r="AOZ274" s="30"/>
      <c r="APA274" s="30"/>
      <c r="APB274" s="30"/>
      <c r="APC274" s="30"/>
      <c r="APD274" s="30"/>
      <c r="APE274" s="30"/>
      <c r="APF274" s="30"/>
      <c r="APG274" s="30"/>
      <c r="APH274" s="30"/>
      <c r="API274" s="30"/>
      <c r="APJ274" s="30"/>
      <c r="APK274" s="30"/>
      <c r="APL274" s="30"/>
      <c r="APM274" s="30"/>
      <c r="APN274" s="30"/>
      <c r="APO274" s="30"/>
      <c r="APP274" s="30"/>
      <c r="APQ274" s="30"/>
      <c r="APR274" s="30"/>
      <c r="APS274" s="30"/>
      <c r="APT274" s="30"/>
      <c r="APU274" s="30"/>
      <c r="APV274" s="30"/>
      <c r="APW274" s="30"/>
      <c r="APX274" s="30"/>
      <c r="APY274" s="30"/>
      <c r="APZ274" s="30"/>
      <c r="AQA274" s="30"/>
      <c r="AQB274" s="30"/>
      <c r="AQC274" s="30"/>
      <c r="AQD274" s="30"/>
      <c r="AQE274" s="30"/>
      <c r="AQF274" s="30"/>
      <c r="AQG274" s="30"/>
      <c r="AQH274" s="30"/>
      <c r="AQI274" s="30"/>
      <c r="AQJ274" s="30"/>
      <c r="AQK274" s="30"/>
      <c r="AQL274" s="30"/>
      <c r="AQM274" s="30"/>
      <c r="AQN274" s="30"/>
      <c r="AQO274" s="30"/>
      <c r="AQP274" s="30"/>
      <c r="AQQ274" s="30"/>
      <c r="AQR274" s="30"/>
      <c r="AQS274" s="30"/>
      <c r="AQT274" s="30"/>
      <c r="AQU274" s="30"/>
      <c r="AQV274" s="30"/>
      <c r="AQW274" s="30"/>
      <c r="AQX274" s="30"/>
      <c r="AQY274" s="30"/>
      <c r="AQZ274" s="30"/>
      <c r="ARA274" s="30"/>
      <c r="ARB274" s="30"/>
      <c r="ARC274" s="30"/>
      <c r="ARD274" s="30"/>
      <c r="ARE274" s="30"/>
      <c r="ARF274" s="30"/>
      <c r="ARG274" s="30"/>
      <c r="ARH274" s="30"/>
      <c r="ARI274" s="30"/>
      <c r="ARJ274" s="30"/>
      <c r="ARK274" s="30"/>
      <c r="ARL274" s="30"/>
      <c r="ARM274" s="30"/>
      <c r="ARN274" s="30"/>
      <c r="ARO274" s="30"/>
      <c r="ARP274" s="30"/>
      <c r="ARQ274" s="30"/>
      <c r="ARR274" s="30"/>
      <c r="ARS274" s="30"/>
      <c r="ART274" s="30"/>
      <c r="ARU274" s="30"/>
      <c r="ARV274" s="30"/>
      <c r="ARW274" s="30"/>
      <c r="ARX274" s="30"/>
      <c r="ARY274" s="30"/>
      <c r="ARZ274" s="30"/>
      <c r="ASA274" s="30"/>
      <c r="ASB274" s="30"/>
      <c r="ASC274" s="30"/>
      <c r="ASD274" s="30"/>
      <c r="ASE274" s="30"/>
      <c r="ASF274" s="30"/>
      <c r="ASG274" s="30"/>
      <c r="ASH274" s="30"/>
      <c r="ASI274" s="30"/>
      <c r="ASJ274" s="30"/>
      <c r="ASK274" s="30"/>
      <c r="ASL274" s="30"/>
      <c r="ASM274" s="30"/>
      <c r="ASN274" s="30"/>
      <c r="ASO274" s="30"/>
      <c r="ASP274" s="30"/>
      <c r="ASQ274" s="30"/>
      <c r="ASR274" s="30"/>
      <c r="ASS274" s="30"/>
      <c r="AST274" s="30"/>
      <c r="ASU274" s="30"/>
      <c r="ASV274" s="30"/>
      <c r="ASW274" s="30"/>
      <c r="ASX274" s="30"/>
      <c r="ASY274" s="30"/>
      <c r="ASZ274" s="30"/>
      <c r="ATA274" s="30"/>
      <c r="ATB274" s="30"/>
      <c r="ATC274" s="30"/>
      <c r="ATD274" s="30"/>
      <c r="ATE274" s="30"/>
      <c r="ATF274" s="30"/>
      <c r="ATG274" s="30"/>
      <c r="ATH274" s="30"/>
      <c r="ATI274" s="30"/>
      <c r="ATJ274" s="30"/>
      <c r="ATK274" s="30"/>
      <c r="ATL274" s="30"/>
      <c r="ATM274" s="30"/>
      <c r="ATN274" s="30"/>
      <c r="ATO274" s="30"/>
      <c r="ATP274" s="30"/>
      <c r="ATQ274" s="30"/>
      <c r="ATR274" s="30"/>
      <c r="ATS274" s="30"/>
      <c r="ATT274" s="30"/>
      <c r="ATU274" s="30"/>
      <c r="ATV274" s="30"/>
      <c r="ATW274" s="30"/>
      <c r="ATX274" s="30"/>
      <c r="ATY274" s="30"/>
      <c r="ATZ274" s="30"/>
      <c r="AUA274" s="30"/>
      <c r="AUB274" s="30"/>
      <c r="AUC274" s="30"/>
      <c r="AUD274" s="30"/>
      <c r="AUE274" s="30"/>
      <c r="AUF274" s="30"/>
      <c r="AUG274" s="30"/>
      <c r="AUH274" s="30"/>
      <c r="AUI274" s="30"/>
      <c r="AUJ274" s="30"/>
      <c r="AUK274" s="30"/>
      <c r="AUL274" s="30"/>
      <c r="AUM274" s="30"/>
      <c r="AUN274" s="30"/>
      <c r="AUO274" s="30"/>
      <c r="AUP274" s="30"/>
      <c r="AUQ274" s="30"/>
      <c r="AUR274" s="30"/>
      <c r="AUS274" s="30"/>
      <c r="AUT274" s="30"/>
      <c r="AUU274" s="30"/>
      <c r="AUV274" s="30"/>
      <c r="AUW274" s="30"/>
      <c r="AUX274" s="30"/>
      <c r="AUY274" s="30"/>
      <c r="AUZ274" s="30"/>
      <c r="AVA274" s="30"/>
      <c r="AVB274" s="30"/>
      <c r="AVC274" s="30"/>
      <c r="AVD274" s="30"/>
      <c r="AVE274" s="30"/>
      <c r="AVF274" s="30"/>
      <c r="AVG274" s="30"/>
      <c r="AVH274" s="30"/>
      <c r="AVI274" s="30"/>
      <c r="AVJ274" s="30"/>
      <c r="AVK274" s="30"/>
      <c r="AVL274" s="30"/>
      <c r="AVM274" s="30"/>
      <c r="AVN274" s="30"/>
      <c r="AVO274" s="30"/>
      <c r="AVP274" s="30"/>
      <c r="AVQ274" s="30"/>
      <c r="AVR274" s="30"/>
      <c r="AVS274" s="30"/>
      <c r="AVT274" s="30"/>
      <c r="AVU274" s="30"/>
      <c r="AVV274" s="30"/>
      <c r="AVW274" s="30"/>
      <c r="AVX274" s="30"/>
      <c r="AVY274" s="30"/>
      <c r="AVZ274" s="30"/>
      <c r="AWA274" s="30"/>
      <c r="AWB274" s="30"/>
      <c r="AWC274" s="30"/>
      <c r="AWD274" s="30"/>
      <c r="AWE274" s="30"/>
      <c r="AWF274" s="30"/>
      <c r="AWG274" s="30"/>
      <c r="AWH274" s="30"/>
      <c r="AWI274" s="30"/>
      <c r="AWJ274" s="30"/>
      <c r="AWK274" s="30"/>
      <c r="AWL274" s="30"/>
      <c r="AWM274" s="30"/>
      <c r="AWN274" s="30"/>
      <c r="AWO274" s="30"/>
      <c r="AWP274" s="30"/>
      <c r="AWQ274" s="30"/>
      <c r="AWR274" s="30"/>
      <c r="AWS274" s="30"/>
      <c r="AWT274" s="30"/>
      <c r="AWU274" s="30"/>
      <c r="AWV274" s="30"/>
      <c r="AWW274" s="30"/>
      <c r="AWX274" s="30"/>
      <c r="AWY274" s="30"/>
      <c r="AWZ274" s="30"/>
      <c r="AXA274" s="30"/>
      <c r="AXB274" s="30"/>
      <c r="AXC274" s="30"/>
      <c r="AXD274" s="30"/>
      <c r="AXE274" s="30"/>
      <c r="AXF274" s="30"/>
      <c r="AXG274" s="30"/>
      <c r="AXH274" s="30"/>
      <c r="AXI274" s="30"/>
      <c r="AXJ274" s="30"/>
      <c r="AXK274" s="30"/>
      <c r="AXL274" s="30"/>
      <c r="AXM274" s="30"/>
      <c r="AXN274" s="30"/>
      <c r="AXO274" s="30"/>
      <c r="AXP274" s="30"/>
      <c r="AXQ274" s="30"/>
      <c r="AXR274" s="30"/>
      <c r="AXS274" s="30"/>
      <c r="AXT274" s="30"/>
      <c r="AXU274" s="30"/>
      <c r="AXV274" s="30"/>
      <c r="AXW274" s="30"/>
      <c r="AXX274" s="30"/>
      <c r="AXY274" s="30"/>
      <c r="AXZ274" s="30"/>
      <c r="AYA274" s="30"/>
      <c r="AYB274" s="30"/>
      <c r="AYC274" s="30"/>
      <c r="AYD274" s="30"/>
      <c r="AYE274" s="30"/>
      <c r="AYF274" s="30"/>
      <c r="AYG274" s="30"/>
      <c r="AYH274" s="30"/>
      <c r="AYI274" s="30"/>
      <c r="AYJ274" s="30"/>
      <c r="AYK274" s="30"/>
      <c r="AYL274" s="30"/>
      <c r="AYM274" s="30"/>
      <c r="AYN274" s="30"/>
      <c r="AYO274" s="30"/>
      <c r="AYP274" s="30"/>
      <c r="AYQ274" s="30"/>
      <c r="AYR274" s="30"/>
      <c r="AYS274" s="30"/>
      <c r="AYT274" s="30"/>
      <c r="AYU274" s="30"/>
      <c r="AYV274" s="30"/>
      <c r="AYW274" s="30"/>
      <c r="AYX274" s="30"/>
      <c r="AYY274" s="30"/>
      <c r="AYZ274" s="30"/>
      <c r="AZA274" s="30"/>
      <c r="AZB274" s="30"/>
      <c r="AZC274" s="30"/>
      <c r="AZD274" s="30"/>
      <c r="AZE274" s="30"/>
      <c r="AZF274" s="30"/>
      <c r="AZG274" s="30"/>
      <c r="AZH274" s="30"/>
      <c r="AZI274" s="30"/>
      <c r="AZJ274" s="30"/>
      <c r="AZK274" s="30"/>
      <c r="AZL274" s="30"/>
      <c r="AZM274" s="30"/>
      <c r="AZN274" s="30"/>
      <c r="AZO274" s="30"/>
      <c r="AZP274" s="30"/>
      <c r="AZQ274" s="30"/>
      <c r="AZR274" s="30"/>
      <c r="AZS274" s="30"/>
      <c r="AZT274" s="30"/>
      <c r="AZU274" s="30"/>
      <c r="AZV274" s="30"/>
      <c r="AZW274" s="30"/>
      <c r="AZX274" s="30"/>
      <c r="AZY274" s="30"/>
      <c r="AZZ274" s="30"/>
      <c r="BAA274" s="30"/>
      <c r="BAB274" s="30"/>
      <c r="BAC274" s="30"/>
      <c r="BAD274" s="30"/>
      <c r="BAE274" s="30"/>
      <c r="BAF274" s="30"/>
      <c r="BAG274" s="30"/>
      <c r="BAH274" s="30"/>
      <c r="BAI274" s="30"/>
      <c r="BAJ274" s="30"/>
      <c r="BAK274" s="30"/>
      <c r="BAL274" s="30"/>
      <c r="BAM274" s="30"/>
      <c r="BAN274" s="30"/>
      <c r="BAO274" s="30"/>
      <c r="BAP274" s="30"/>
      <c r="BAQ274" s="30"/>
      <c r="BAR274" s="30"/>
      <c r="BAS274" s="30"/>
      <c r="BAT274" s="30"/>
      <c r="BAU274" s="30"/>
      <c r="BAV274" s="30"/>
      <c r="BAW274" s="30"/>
      <c r="BAX274" s="30"/>
      <c r="BAY274" s="30"/>
      <c r="BAZ274" s="30"/>
      <c r="BBA274" s="30"/>
      <c r="BBB274" s="30"/>
      <c r="BBC274" s="30"/>
      <c r="BBD274" s="30"/>
      <c r="BBE274" s="30"/>
      <c r="BBF274" s="30"/>
      <c r="BBG274" s="30"/>
      <c r="BBH274" s="30"/>
      <c r="BBI274" s="30"/>
      <c r="BBJ274" s="30"/>
      <c r="BBK274" s="30"/>
      <c r="BBL274" s="30"/>
      <c r="BBM274" s="30"/>
      <c r="BBN274" s="30"/>
      <c r="BBO274" s="30"/>
      <c r="BBP274" s="30"/>
      <c r="BBQ274" s="30"/>
      <c r="BBR274" s="30"/>
      <c r="BBS274" s="30"/>
      <c r="BBT274" s="30"/>
      <c r="BBU274" s="30"/>
      <c r="BBV274" s="30"/>
      <c r="BBW274" s="30"/>
      <c r="BBX274" s="30"/>
      <c r="BBY274" s="30"/>
      <c r="BBZ274" s="30"/>
      <c r="BCA274" s="30"/>
      <c r="BCB274" s="30"/>
      <c r="BCC274" s="30"/>
      <c r="BCD274" s="30"/>
      <c r="BCE274" s="30"/>
      <c r="BCF274" s="30"/>
      <c r="BCG274" s="30"/>
      <c r="BCH274" s="30"/>
      <c r="BCI274" s="30"/>
      <c r="BCJ274" s="30"/>
      <c r="BCK274" s="30"/>
      <c r="BCL274" s="30"/>
      <c r="BCM274" s="30"/>
      <c r="BCN274" s="30"/>
      <c r="BCO274" s="30"/>
      <c r="BCP274" s="30"/>
      <c r="BCQ274" s="30"/>
      <c r="BCR274" s="30"/>
      <c r="BCS274" s="30"/>
      <c r="BCT274" s="30"/>
      <c r="BCU274" s="30"/>
      <c r="BCV274" s="30"/>
      <c r="BCW274" s="30"/>
      <c r="BCX274" s="30"/>
      <c r="BCY274" s="30"/>
      <c r="BCZ274" s="30"/>
      <c r="BDA274" s="30"/>
      <c r="BDB274" s="30"/>
      <c r="BDC274" s="30"/>
      <c r="BDD274" s="30"/>
      <c r="BDE274" s="30"/>
      <c r="BDF274" s="30"/>
      <c r="BDG274" s="30"/>
      <c r="BDH274" s="30"/>
      <c r="BDI274" s="30"/>
      <c r="BDJ274" s="30"/>
      <c r="BDK274" s="30"/>
      <c r="BDL274" s="30"/>
      <c r="BDM274" s="30"/>
      <c r="BDN274" s="30"/>
      <c r="BDO274" s="30"/>
      <c r="BDP274" s="30"/>
      <c r="BDQ274" s="30"/>
      <c r="BDR274" s="30"/>
      <c r="BDS274" s="30"/>
      <c r="BDT274" s="30"/>
      <c r="BDU274" s="30"/>
      <c r="BDV274" s="30"/>
      <c r="BDW274" s="30"/>
      <c r="BDX274" s="30"/>
      <c r="BDY274" s="30"/>
      <c r="BDZ274" s="30"/>
      <c r="BEA274" s="30"/>
      <c r="BEB274" s="30"/>
      <c r="BEC274" s="30"/>
      <c r="BED274" s="30"/>
      <c r="BEE274" s="30"/>
      <c r="BEF274" s="30"/>
      <c r="BEG274" s="30"/>
      <c r="BEH274" s="30"/>
      <c r="BEI274" s="30"/>
      <c r="BEJ274" s="30"/>
      <c r="BEK274" s="30"/>
      <c r="BEL274" s="30"/>
      <c r="BEM274" s="30"/>
      <c r="BEN274" s="30"/>
      <c r="BEO274" s="30"/>
      <c r="BEP274" s="30"/>
      <c r="BEQ274" s="30"/>
      <c r="BER274" s="30"/>
      <c r="BES274" s="30"/>
      <c r="BET274" s="30"/>
      <c r="BEU274" s="30"/>
      <c r="BEV274" s="30"/>
      <c r="BEW274" s="30"/>
      <c r="BEX274" s="30"/>
      <c r="BEY274" s="30"/>
      <c r="BEZ274" s="30"/>
      <c r="BFA274" s="30"/>
      <c r="BFB274" s="30"/>
      <c r="BFC274" s="30"/>
      <c r="BFD274" s="30"/>
      <c r="BFE274" s="30"/>
      <c r="BFF274" s="30"/>
      <c r="BFG274" s="30"/>
      <c r="BFH274" s="30"/>
      <c r="BFI274" s="30"/>
      <c r="BFJ274" s="30"/>
      <c r="BFK274" s="30"/>
      <c r="BFL274" s="30"/>
      <c r="BFM274" s="30"/>
      <c r="BFN274" s="30"/>
      <c r="BFO274" s="30"/>
      <c r="BFP274" s="30"/>
      <c r="BFQ274" s="30"/>
      <c r="BFR274" s="30"/>
      <c r="BFS274" s="30"/>
      <c r="BFT274" s="30"/>
      <c r="BFU274" s="30"/>
      <c r="BFV274" s="30"/>
      <c r="BFW274" s="30"/>
      <c r="BFX274" s="30"/>
      <c r="BFY274" s="30"/>
      <c r="BFZ274" s="30"/>
      <c r="BGA274" s="30"/>
      <c r="BGB274" s="30"/>
      <c r="BGC274" s="30"/>
      <c r="BGD274" s="30"/>
      <c r="BGE274" s="30"/>
      <c r="BGF274" s="30"/>
      <c r="BGG274" s="30"/>
      <c r="BGH274" s="30"/>
      <c r="BGI274" s="30"/>
      <c r="BGJ274" s="30"/>
      <c r="BGK274" s="30"/>
      <c r="BGL274" s="30"/>
      <c r="BGM274" s="30"/>
      <c r="BGN274" s="30"/>
      <c r="BGO274" s="30"/>
      <c r="BGP274" s="30"/>
      <c r="BGQ274" s="30"/>
      <c r="BGR274" s="30"/>
      <c r="BGS274" s="30"/>
      <c r="BGT274" s="30"/>
      <c r="BGU274" s="30"/>
      <c r="BGV274" s="30"/>
      <c r="BGW274" s="30"/>
      <c r="BGX274" s="30"/>
      <c r="BGY274" s="30"/>
      <c r="BGZ274" s="30"/>
      <c r="BHA274" s="30"/>
      <c r="BHB274" s="30"/>
      <c r="BHC274" s="30"/>
      <c r="BHD274" s="30"/>
      <c r="BHE274" s="30"/>
      <c r="BHF274" s="30"/>
      <c r="BHG274" s="30"/>
      <c r="BHH274" s="30"/>
      <c r="BHI274" s="30"/>
      <c r="BHJ274" s="30"/>
      <c r="BHK274" s="30"/>
      <c r="BHL274" s="30"/>
      <c r="BHM274" s="30"/>
      <c r="BHN274" s="30"/>
      <c r="BHO274" s="30"/>
      <c r="BHP274" s="30"/>
      <c r="BHQ274" s="30"/>
      <c r="BHR274" s="30"/>
      <c r="BHS274" s="30"/>
      <c r="BHT274" s="30"/>
      <c r="BHU274" s="30"/>
      <c r="BHV274" s="30"/>
      <c r="BHW274" s="30"/>
      <c r="BHX274" s="30"/>
      <c r="BHY274" s="30"/>
      <c r="BHZ274" s="30"/>
      <c r="BIA274" s="30"/>
      <c r="BIB274" s="30"/>
      <c r="BIC274" s="30"/>
      <c r="BID274" s="30"/>
      <c r="BIE274" s="30"/>
      <c r="BIF274" s="30"/>
      <c r="BIG274" s="30"/>
      <c r="BIH274" s="30"/>
      <c r="BII274" s="30"/>
      <c r="BIJ274" s="30"/>
      <c r="BIK274" s="30"/>
      <c r="BIL274" s="30"/>
      <c r="BIM274" s="30"/>
      <c r="BIN274" s="30"/>
      <c r="BIO274" s="30"/>
      <c r="BIP274" s="30"/>
      <c r="BIQ274" s="30"/>
      <c r="BIR274" s="30"/>
      <c r="BIS274" s="30"/>
      <c r="BIT274" s="30"/>
      <c r="BIU274" s="30"/>
      <c r="BIV274" s="30"/>
      <c r="BIW274" s="30"/>
      <c r="BIX274" s="30"/>
      <c r="BIY274" s="30"/>
      <c r="BIZ274" s="30"/>
      <c r="BJA274" s="30"/>
      <c r="BJB274" s="30"/>
      <c r="BJC274" s="30"/>
      <c r="BJD274" s="30"/>
      <c r="BJE274" s="30"/>
      <c r="BJF274" s="30"/>
      <c r="BJG274" s="30"/>
      <c r="BJH274" s="30"/>
      <c r="BJI274" s="30"/>
      <c r="BJJ274" s="30"/>
      <c r="BJK274" s="30"/>
      <c r="BJL274" s="30"/>
      <c r="BJM274" s="30"/>
      <c r="BJN274" s="30"/>
      <c r="BJO274" s="30"/>
      <c r="BJP274" s="30"/>
      <c r="BJQ274" s="30"/>
      <c r="BJR274" s="30"/>
      <c r="BJS274" s="30"/>
      <c r="BJT274" s="30"/>
      <c r="BJU274" s="30"/>
      <c r="BJV274" s="30"/>
      <c r="BJW274" s="30"/>
      <c r="BJX274" s="30"/>
      <c r="BJY274" s="30"/>
      <c r="BJZ274" s="30"/>
      <c r="BKA274" s="30"/>
      <c r="BKB274" s="30"/>
      <c r="BKC274" s="30"/>
      <c r="BKD274" s="30"/>
      <c r="BKE274" s="30"/>
      <c r="BKF274" s="30"/>
      <c r="BKG274" s="30"/>
      <c r="BKH274" s="30"/>
      <c r="BKI274" s="30"/>
      <c r="BKJ274" s="30"/>
      <c r="BKK274" s="30"/>
      <c r="BKL274" s="30"/>
      <c r="BKM274" s="30"/>
      <c r="BKN274" s="30"/>
      <c r="BKO274" s="30"/>
      <c r="BKP274" s="30"/>
      <c r="BKQ274" s="30"/>
      <c r="BKR274" s="30"/>
      <c r="BKS274" s="30"/>
      <c r="BKT274" s="30"/>
      <c r="BKU274" s="30"/>
      <c r="BKV274" s="30"/>
      <c r="BKW274" s="30"/>
      <c r="BKX274" s="30"/>
      <c r="BKY274" s="30"/>
      <c r="BKZ274" s="30"/>
      <c r="BLA274" s="30"/>
      <c r="BLB274" s="30"/>
      <c r="BLC274" s="30"/>
      <c r="BLD274" s="30"/>
      <c r="BLE274" s="30"/>
      <c r="BLF274" s="30"/>
      <c r="BLG274" s="30"/>
      <c r="BLH274" s="30"/>
      <c r="BLI274" s="30"/>
      <c r="BLJ274" s="30"/>
      <c r="BLK274" s="30"/>
      <c r="BLL274" s="30"/>
      <c r="BLM274" s="30"/>
      <c r="BLN274" s="30"/>
      <c r="BLO274" s="30"/>
      <c r="BLP274" s="30"/>
      <c r="BLQ274" s="30"/>
      <c r="BLR274" s="30"/>
      <c r="BLS274" s="30"/>
      <c r="BLT274" s="30"/>
      <c r="BLU274" s="30"/>
      <c r="BLV274" s="30"/>
      <c r="BLW274" s="30"/>
      <c r="BLX274" s="30"/>
      <c r="BLY274" s="30"/>
      <c r="BLZ274" s="30"/>
      <c r="BMA274" s="30"/>
      <c r="BMB274" s="30"/>
      <c r="BMC274" s="30"/>
      <c r="BMD274" s="30"/>
      <c r="BME274" s="30"/>
      <c r="BMF274" s="30"/>
      <c r="BMG274" s="30"/>
      <c r="BMH274" s="30"/>
      <c r="BMI274" s="30"/>
      <c r="BMJ274" s="30"/>
      <c r="BMK274" s="30"/>
      <c r="BML274" s="30"/>
      <c r="BMM274" s="30"/>
      <c r="BMN274" s="30"/>
      <c r="BMO274" s="30"/>
      <c r="BMP274" s="30"/>
      <c r="BMQ274" s="30"/>
      <c r="BMR274" s="30"/>
      <c r="BMS274" s="30"/>
      <c r="BMT274" s="30"/>
      <c r="BMU274" s="30"/>
      <c r="BMV274" s="30"/>
      <c r="BMW274" s="30"/>
      <c r="BMX274" s="30"/>
      <c r="BMY274" s="30"/>
      <c r="BMZ274" s="30"/>
      <c r="BNA274" s="30"/>
      <c r="BNB274" s="30"/>
      <c r="BNC274" s="30"/>
      <c r="BND274" s="30"/>
      <c r="BNE274" s="30"/>
      <c r="BNF274" s="30"/>
      <c r="BNG274" s="30"/>
      <c r="BNH274" s="30"/>
      <c r="BNI274" s="30"/>
      <c r="BNJ274" s="30"/>
      <c r="BNK274" s="30"/>
      <c r="BNL274" s="30"/>
      <c r="BNM274" s="30"/>
      <c r="BNN274" s="30"/>
      <c r="BNO274" s="30"/>
      <c r="BNP274" s="30"/>
      <c r="BNQ274" s="30"/>
      <c r="BNR274" s="30"/>
      <c r="BNS274" s="30"/>
      <c r="BNT274" s="30"/>
      <c r="BNU274" s="30"/>
      <c r="BNV274" s="30"/>
      <c r="BNW274" s="30"/>
      <c r="BNX274" s="30"/>
      <c r="BNY274" s="30"/>
      <c r="BNZ274" s="30"/>
      <c r="BOA274" s="30"/>
      <c r="BOB274" s="30"/>
      <c r="BOC274" s="30"/>
      <c r="BOD274" s="30"/>
      <c r="BOE274" s="30"/>
      <c r="BOF274" s="30"/>
      <c r="BOG274" s="30"/>
      <c r="BOH274" s="30"/>
      <c r="BOI274" s="30"/>
      <c r="BOJ274" s="30"/>
      <c r="BOK274" s="30"/>
      <c r="BOL274" s="30"/>
      <c r="BOM274" s="30"/>
      <c r="BON274" s="30"/>
      <c r="BOO274" s="30"/>
      <c r="BOP274" s="30"/>
      <c r="BOQ274" s="30"/>
      <c r="BOR274" s="30"/>
      <c r="BOS274" s="30"/>
      <c r="BOT274" s="30"/>
      <c r="BOU274" s="30"/>
      <c r="BOV274" s="30"/>
      <c r="BOW274" s="30"/>
      <c r="BOX274" s="30"/>
      <c r="BOY274" s="30"/>
      <c r="BOZ274" s="30"/>
      <c r="BPA274" s="30"/>
      <c r="BPB274" s="30"/>
      <c r="BPC274" s="30"/>
      <c r="BPD274" s="30"/>
      <c r="BPE274" s="30"/>
      <c r="BPF274" s="30"/>
      <c r="BPG274" s="30"/>
      <c r="BPH274" s="30"/>
      <c r="BPI274" s="30"/>
      <c r="BPJ274" s="30"/>
      <c r="BPK274" s="30"/>
      <c r="BPL274" s="30"/>
      <c r="BPM274" s="30"/>
      <c r="BPN274" s="30"/>
      <c r="BPO274" s="30"/>
      <c r="BPP274" s="30"/>
      <c r="BPQ274" s="30"/>
      <c r="BPR274" s="30"/>
      <c r="BPS274" s="30"/>
      <c r="BPT274" s="30"/>
      <c r="BPU274" s="30"/>
      <c r="BPV274" s="30"/>
      <c r="BPW274" s="30"/>
      <c r="BPX274" s="30"/>
      <c r="BPY274" s="30"/>
      <c r="BPZ274" s="30"/>
      <c r="BQA274" s="30"/>
      <c r="BQB274" s="30"/>
      <c r="BQC274" s="30"/>
      <c r="BQD274" s="30"/>
      <c r="BQE274" s="30"/>
      <c r="BQF274" s="30"/>
      <c r="BQG274" s="30"/>
      <c r="BQH274" s="30"/>
      <c r="BQI274" s="30"/>
      <c r="BQJ274" s="30"/>
      <c r="BQK274" s="30"/>
      <c r="BQL274" s="30"/>
      <c r="BQM274" s="30"/>
      <c r="BQN274" s="30"/>
      <c r="BQO274" s="30"/>
      <c r="BQP274" s="30"/>
      <c r="BQQ274" s="30"/>
      <c r="BQR274" s="30"/>
      <c r="BQS274" s="30"/>
      <c r="BQT274" s="30"/>
      <c r="BQU274" s="30"/>
      <c r="BQV274" s="30"/>
      <c r="BQW274" s="30"/>
      <c r="BQX274" s="30"/>
      <c r="BQY274" s="30"/>
      <c r="BQZ274" s="30"/>
      <c r="BRA274" s="30"/>
      <c r="BRB274" s="30"/>
      <c r="BRC274" s="30"/>
      <c r="BRD274" s="30"/>
      <c r="BRE274" s="30"/>
      <c r="BRF274" s="30"/>
      <c r="BRG274" s="30"/>
      <c r="BRH274" s="30"/>
      <c r="BRI274" s="30"/>
      <c r="BRJ274" s="30"/>
      <c r="BRK274" s="30"/>
      <c r="BRL274" s="30"/>
      <c r="BRM274" s="30"/>
      <c r="BRN274" s="30"/>
      <c r="BRO274" s="30"/>
      <c r="BRP274" s="30"/>
      <c r="BRQ274" s="30"/>
      <c r="BRR274" s="30"/>
      <c r="BRS274" s="30"/>
      <c r="BRT274" s="30"/>
      <c r="BRU274" s="30"/>
      <c r="BRV274" s="30"/>
      <c r="BRW274" s="30"/>
      <c r="BRX274" s="30"/>
      <c r="BRY274" s="30"/>
      <c r="BRZ274" s="30"/>
      <c r="BSA274" s="30"/>
      <c r="BSB274" s="30"/>
      <c r="BSC274" s="30"/>
      <c r="BSD274" s="30"/>
      <c r="BSE274" s="30"/>
      <c r="BSF274" s="30"/>
      <c r="BSG274" s="30"/>
      <c r="BSH274" s="30"/>
      <c r="BSI274" s="30"/>
      <c r="BSJ274" s="30"/>
      <c r="BSK274" s="30"/>
      <c r="BSL274" s="30"/>
      <c r="BSM274" s="30"/>
      <c r="BSN274" s="30"/>
      <c r="BSO274" s="30"/>
      <c r="BSP274" s="30"/>
      <c r="BSQ274" s="30"/>
      <c r="BSR274" s="30"/>
      <c r="BSS274" s="30"/>
      <c r="BST274" s="30"/>
      <c r="BSU274" s="30"/>
      <c r="BSV274" s="30"/>
      <c r="BSW274" s="30"/>
      <c r="BSX274" s="30"/>
      <c r="BSY274" s="30"/>
      <c r="BSZ274" s="30"/>
      <c r="BTA274" s="30"/>
      <c r="BTB274" s="30"/>
      <c r="BTC274" s="30"/>
      <c r="BTD274" s="30"/>
      <c r="BTE274" s="30"/>
      <c r="BTF274" s="30"/>
      <c r="BTG274" s="30"/>
      <c r="BTH274" s="30"/>
      <c r="BTI274" s="30"/>
      <c r="BTJ274" s="30"/>
      <c r="BTK274" s="30"/>
      <c r="BTL274" s="30"/>
      <c r="BTM274" s="30"/>
      <c r="BTN274" s="30"/>
      <c r="BTO274" s="30"/>
      <c r="BTP274" s="30"/>
      <c r="BTQ274" s="30"/>
      <c r="BTR274" s="30"/>
      <c r="BTS274" s="30"/>
      <c r="BTT274" s="30"/>
      <c r="BTU274" s="30"/>
      <c r="BTV274" s="30"/>
      <c r="BTW274" s="30"/>
      <c r="BTX274" s="30"/>
      <c r="BTY274" s="30"/>
      <c r="BTZ274" s="30"/>
      <c r="BUA274" s="30"/>
      <c r="BUB274" s="30"/>
      <c r="BUC274" s="30"/>
      <c r="BUD274" s="30"/>
      <c r="BUE274" s="30"/>
      <c r="BUF274" s="30"/>
      <c r="BUG274" s="30"/>
      <c r="BUH274" s="30"/>
      <c r="BUI274" s="30"/>
      <c r="BUJ274" s="30"/>
      <c r="BUK274" s="30"/>
      <c r="BUL274" s="30"/>
      <c r="BUM274" s="30"/>
      <c r="BUN274" s="30"/>
      <c r="BUO274" s="30"/>
      <c r="BUP274" s="30"/>
      <c r="BUQ274" s="30"/>
      <c r="BUR274" s="30"/>
      <c r="BUS274" s="30"/>
      <c r="BUT274" s="30"/>
      <c r="BUU274" s="30"/>
      <c r="BUV274" s="30"/>
      <c r="BUW274" s="30"/>
      <c r="BUX274" s="30"/>
      <c r="BUY274" s="30"/>
      <c r="BUZ274" s="30"/>
      <c r="BVA274" s="30"/>
      <c r="BVB274" s="30"/>
      <c r="BVC274" s="30"/>
      <c r="BVD274" s="30"/>
      <c r="BVE274" s="30"/>
      <c r="BVF274" s="30"/>
      <c r="BVG274" s="30"/>
      <c r="BVH274" s="30"/>
      <c r="BVI274" s="30"/>
      <c r="BVJ274" s="30"/>
      <c r="BVK274" s="30"/>
      <c r="BVL274" s="30"/>
      <c r="BVM274" s="30"/>
      <c r="BVN274" s="30"/>
      <c r="BVO274" s="30"/>
      <c r="BVP274" s="30"/>
      <c r="BVQ274" s="30"/>
      <c r="BVR274" s="30"/>
      <c r="BVS274" s="30"/>
      <c r="BVT274" s="30"/>
      <c r="BVU274" s="30"/>
      <c r="BVV274" s="30"/>
      <c r="BVW274" s="30"/>
      <c r="BVX274" s="30"/>
      <c r="BVY274" s="30"/>
      <c r="BVZ274" s="30"/>
      <c r="BWA274" s="30"/>
      <c r="BWB274" s="30"/>
      <c r="BWC274" s="30"/>
      <c r="BWD274" s="30"/>
      <c r="BWE274" s="30"/>
      <c r="BWF274" s="30"/>
      <c r="BWG274" s="30"/>
      <c r="BWH274" s="30"/>
      <c r="BWI274" s="30"/>
      <c r="BWJ274" s="30"/>
      <c r="BWK274" s="30"/>
      <c r="BWL274" s="30"/>
      <c r="BWM274" s="30"/>
      <c r="BWN274" s="30"/>
      <c r="BWO274" s="30"/>
      <c r="BWP274" s="30"/>
      <c r="BWQ274" s="30"/>
      <c r="BWR274" s="30"/>
      <c r="BWS274" s="30"/>
      <c r="BWT274" s="30"/>
      <c r="BWU274" s="30"/>
      <c r="BWV274" s="30"/>
      <c r="BWW274" s="30"/>
      <c r="BWX274" s="30"/>
      <c r="BWY274" s="30"/>
      <c r="BWZ274" s="30"/>
      <c r="BXA274" s="30"/>
      <c r="BXB274" s="30"/>
      <c r="BXC274" s="30"/>
      <c r="BXD274" s="30"/>
      <c r="BXE274" s="30"/>
      <c r="BXF274" s="30"/>
      <c r="BXG274" s="30"/>
      <c r="BXH274" s="30"/>
      <c r="BXI274" s="30"/>
      <c r="BXJ274" s="30"/>
      <c r="BXK274" s="30"/>
      <c r="BXL274" s="30"/>
      <c r="BXM274" s="30"/>
      <c r="BXN274" s="30"/>
      <c r="BXO274" s="30"/>
      <c r="BXP274" s="30"/>
      <c r="BXQ274" s="30"/>
      <c r="BXR274" s="30"/>
      <c r="BXS274" s="30"/>
      <c r="BXT274" s="30"/>
      <c r="BXU274" s="30"/>
      <c r="BXV274" s="30"/>
      <c r="BXW274" s="30"/>
      <c r="BXX274" s="30"/>
      <c r="BXY274" s="30"/>
      <c r="BXZ274" s="30"/>
      <c r="BYA274" s="30"/>
      <c r="BYB274" s="30"/>
      <c r="BYC274" s="30"/>
      <c r="BYD274" s="30"/>
      <c r="BYE274" s="30"/>
      <c r="BYF274" s="30"/>
      <c r="BYG274" s="30"/>
      <c r="BYH274" s="30"/>
      <c r="BYI274" s="30"/>
      <c r="BYJ274" s="30"/>
      <c r="BYK274" s="30"/>
      <c r="BYL274" s="30"/>
      <c r="BYM274" s="30"/>
      <c r="BYN274" s="30"/>
      <c r="BYO274" s="30"/>
      <c r="BYP274" s="30"/>
      <c r="BYQ274" s="30"/>
      <c r="BYR274" s="30"/>
      <c r="BYS274" s="30"/>
      <c r="BYT274" s="30"/>
      <c r="BYU274" s="30"/>
      <c r="BYV274" s="30"/>
      <c r="BYW274" s="30"/>
      <c r="BYX274" s="30"/>
      <c r="BYY274" s="30"/>
      <c r="BYZ274" s="30"/>
      <c r="BZA274" s="30"/>
      <c r="BZB274" s="30"/>
      <c r="BZC274" s="30"/>
      <c r="BZD274" s="30"/>
      <c r="BZE274" s="30"/>
      <c r="BZF274" s="30"/>
      <c r="BZG274" s="30"/>
      <c r="BZH274" s="30"/>
      <c r="BZI274" s="30"/>
      <c r="BZJ274" s="30"/>
      <c r="BZK274" s="30"/>
      <c r="BZL274" s="30"/>
      <c r="BZM274" s="30"/>
      <c r="BZN274" s="30"/>
      <c r="BZO274" s="30"/>
      <c r="BZP274" s="30"/>
      <c r="BZQ274" s="30"/>
      <c r="BZR274" s="30"/>
      <c r="BZS274" s="30"/>
      <c r="BZT274" s="30"/>
      <c r="BZU274" s="30"/>
      <c r="BZV274" s="30"/>
      <c r="BZW274" s="30"/>
      <c r="BZX274" s="30"/>
      <c r="BZY274" s="30"/>
      <c r="BZZ274" s="30"/>
      <c r="CAA274" s="30"/>
      <c r="CAB274" s="30"/>
      <c r="CAC274" s="30"/>
      <c r="CAD274" s="30"/>
      <c r="CAE274" s="30"/>
      <c r="CAF274" s="30"/>
      <c r="CAG274" s="30"/>
      <c r="CAH274" s="30"/>
      <c r="CAI274" s="30"/>
      <c r="CAJ274" s="30"/>
      <c r="CAK274" s="30"/>
      <c r="CAL274" s="30"/>
      <c r="CAM274" s="30"/>
      <c r="CAN274" s="30"/>
      <c r="CAO274" s="30"/>
      <c r="CAP274" s="30"/>
      <c r="CAQ274" s="30"/>
      <c r="CAR274" s="30"/>
      <c r="CAS274" s="30"/>
      <c r="CAT274" s="30"/>
      <c r="CAU274" s="30"/>
      <c r="CAV274" s="30"/>
      <c r="CAW274" s="30"/>
      <c r="CAX274" s="30"/>
      <c r="CAY274" s="30"/>
      <c r="CAZ274" s="30"/>
      <c r="CBA274" s="30"/>
      <c r="CBB274" s="30"/>
      <c r="CBC274" s="30"/>
      <c r="CBD274" s="30"/>
      <c r="CBE274" s="30"/>
      <c r="CBF274" s="30"/>
      <c r="CBG274" s="30"/>
      <c r="CBH274" s="30"/>
      <c r="CBI274" s="30"/>
      <c r="CBJ274" s="30"/>
      <c r="CBK274" s="30"/>
      <c r="CBL274" s="30"/>
      <c r="CBM274" s="30"/>
      <c r="CBN274" s="30"/>
      <c r="CBO274" s="30"/>
      <c r="CBP274" s="30"/>
      <c r="CBQ274" s="30"/>
      <c r="CBR274" s="30"/>
      <c r="CBS274" s="30"/>
      <c r="CBT274" s="30"/>
      <c r="CBU274" s="30"/>
      <c r="CBV274" s="30"/>
      <c r="CBW274" s="30"/>
      <c r="CBX274" s="30"/>
      <c r="CBY274" s="30"/>
      <c r="CBZ274" s="30"/>
      <c r="CCA274" s="30"/>
      <c r="CCB274" s="30"/>
      <c r="CCC274" s="30"/>
      <c r="CCD274" s="30"/>
      <c r="CCE274" s="30"/>
      <c r="CCF274" s="30"/>
      <c r="CCG274" s="30"/>
      <c r="CCH274" s="30"/>
      <c r="CCI274" s="30"/>
      <c r="CCJ274" s="30"/>
      <c r="CCK274" s="30"/>
      <c r="CCL274" s="30"/>
      <c r="CCM274" s="30"/>
      <c r="CCN274" s="30"/>
      <c r="CCO274" s="30"/>
      <c r="CCP274" s="30"/>
      <c r="CCQ274" s="30"/>
      <c r="CCR274" s="30"/>
      <c r="CCS274" s="30"/>
      <c r="CCT274" s="30"/>
      <c r="CCU274" s="30"/>
      <c r="CCV274" s="30"/>
      <c r="CCW274" s="30"/>
      <c r="CCX274" s="30"/>
      <c r="CCY274" s="30"/>
      <c r="CCZ274" s="30"/>
      <c r="CDA274" s="30"/>
      <c r="CDB274" s="30"/>
      <c r="CDC274" s="30"/>
      <c r="CDD274" s="30"/>
      <c r="CDE274" s="30"/>
      <c r="CDF274" s="30"/>
      <c r="CDG274" s="30"/>
      <c r="CDH274" s="30"/>
      <c r="CDI274" s="30"/>
      <c r="CDJ274" s="30"/>
      <c r="CDK274" s="30"/>
      <c r="CDL274" s="30"/>
      <c r="CDM274" s="30"/>
      <c r="CDN274" s="30"/>
      <c r="CDO274" s="30"/>
      <c r="CDP274" s="30"/>
      <c r="CDQ274" s="30"/>
      <c r="CDR274" s="30"/>
      <c r="CDS274" s="30"/>
      <c r="CDT274" s="30"/>
      <c r="CDU274" s="30"/>
      <c r="CDV274" s="30"/>
      <c r="CDW274" s="30"/>
      <c r="CDX274" s="30"/>
      <c r="CDY274" s="30"/>
      <c r="CDZ274" s="30"/>
      <c r="CEA274" s="30"/>
      <c r="CEB274" s="30"/>
      <c r="CEC274" s="30"/>
      <c r="CED274" s="30"/>
      <c r="CEE274" s="30"/>
      <c r="CEF274" s="30"/>
      <c r="CEG274" s="30"/>
      <c r="CEH274" s="30"/>
      <c r="CEI274" s="30"/>
      <c r="CEJ274" s="30"/>
      <c r="CEK274" s="30"/>
      <c r="CEL274" s="30"/>
      <c r="CEM274" s="30"/>
      <c r="CEN274" s="30"/>
      <c r="CEO274" s="30"/>
      <c r="CEP274" s="30"/>
      <c r="CEQ274" s="30"/>
      <c r="CER274" s="30"/>
      <c r="CES274" s="30"/>
      <c r="CET274" s="30"/>
      <c r="CEU274" s="30"/>
      <c r="CEV274" s="30"/>
      <c r="CEW274" s="30"/>
      <c r="CEX274" s="30"/>
      <c r="CEY274" s="30"/>
      <c r="CEZ274" s="30"/>
      <c r="CFA274" s="30"/>
      <c r="CFB274" s="30"/>
      <c r="CFC274" s="30"/>
      <c r="CFD274" s="30"/>
      <c r="CFE274" s="30"/>
      <c r="CFF274" s="30"/>
      <c r="CFG274" s="30"/>
      <c r="CFH274" s="30"/>
      <c r="CFI274" s="30"/>
      <c r="CFJ274" s="30"/>
      <c r="CFK274" s="30"/>
      <c r="CFL274" s="30"/>
      <c r="CFM274" s="30"/>
      <c r="CFN274" s="30"/>
      <c r="CFO274" s="30"/>
      <c r="CFP274" s="30"/>
      <c r="CFQ274" s="30"/>
      <c r="CFR274" s="30"/>
      <c r="CFS274" s="30"/>
      <c r="CFT274" s="30"/>
      <c r="CFU274" s="30"/>
      <c r="CFV274" s="30"/>
      <c r="CFW274" s="30"/>
      <c r="CFX274" s="30"/>
      <c r="CFY274" s="30"/>
      <c r="CFZ274" s="30"/>
      <c r="CGA274" s="30"/>
      <c r="CGB274" s="30"/>
      <c r="CGC274" s="30"/>
      <c r="CGD274" s="30"/>
      <c r="CGE274" s="30"/>
      <c r="CGF274" s="30"/>
      <c r="CGG274" s="30"/>
      <c r="CGH274" s="30"/>
      <c r="CGI274" s="30"/>
      <c r="CGJ274" s="30"/>
      <c r="CGK274" s="30"/>
      <c r="CGL274" s="30"/>
      <c r="CGM274" s="30"/>
      <c r="CGN274" s="30"/>
      <c r="CGO274" s="30"/>
      <c r="CGP274" s="30"/>
      <c r="CGQ274" s="30"/>
      <c r="CGR274" s="30"/>
      <c r="CGS274" s="30"/>
      <c r="CGT274" s="30"/>
      <c r="CGU274" s="30"/>
      <c r="CGV274" s="30"/>
      <c r="CGW274" s="30"/>
      <c r="CGX274" s="30"/>
      <c r="CGY274" s="30"/>
      <c r="CGZ274" s="30"/>
      <c r="CHA274" s="30"/>
      <c r="CHB274" s="30"/>
      <c r="CHC274" s="30"/>
      <c r="CHD274" s="30"/>
      <c r="CHE274" s="30"/>
      <c r="CHF274" s="30"/>
      <c r="CHG274" s="30"/>
      <c r="CHH274" s="30"/>
      <c r="CHI274" s="30"/>
      <c r="CHJ274" s="30"/>
      <c r="CHK274" s="30"/>
      <c r="CHL274" s="30"/>
      <c r="CHM274" s="30"/>
      <c r="CHN274" s="30"/>
      <c r="CHO274" s="30"/>
      <c r="CHP274" s="30"/>
      <c r="CHQ274" s="30"/>
      <c r="CHR274" s="30"/>
      <c r="CHS274" s="30"/>
      <c r="CHT274" s="30"/>
      <c r="CHU274" s="30"/>
      <c r="CHV274" s="30"/>
      <c r="CHW274" s="30"/>
      <c r="CHX274" s="30"/>
      <c r="CHY274" s="30"/>
      <c r="CHZ274" s="30"/>
      <c r="CIA274" s="30"/>
      <c r="CIB274" s="30"/>
      <c r="CIC274" s="30"/>
      <c r="CID274" s="30"/>
      <c r="CIE274" s="30"/>
      <c r="CIF274" s="30"/>
      <c r="CIG274" s="30"/>
      <c r="CIH274" s="30"/>
      <c r="CII274" s="30"/>
      <c r="CIJ274" s="30"/>
      <c r="CIK274" s="30"/>
      <c r="CIL274" s="30"/>
      <c r="CIM274" s="30"/>
      <c r="CIN274" s="30"/>
      <c r="CIO274" s="30"/>
      <c r="CIP274" s="30"/>
      <c r="CIQ274" s="30"/>
      <c r="CIR274" s="30"/>
      <c r="CIS274" s="30"/>
      <c r="CIT274" s="30"/>
      <c r="CIU274" s="30"/>
      <c r="CIV274" s="30"/>
      <c r="CIW274" s="30"/>
      <c r="CIX274" s="30"/>
      <c r="CIY274" s="30"/>
      <c r="CIZ274" s="30"/>
      <c r="CJA274" s="30"/>
      <c r="CJB274" s="30"/>
      <c r="CJC274" s="30"/>
      <c r="CJD274" s="30"/>
      <c r="CJE274" s="30"/>
      <c r="CJF274" s="30"/>
      <c r="CJG274" s="30"/>
      <c r="CJH274" s="30"/>
      <c r="CJI274" s="30"/>
      <c r="CJJ274" s="30"/>
      <c r="CJK274" s="30"/>
      <c r="CJL274" s="30"/>
      <c r="CJM274" s="30"/>
      <c r="CJN274" s="30"/>
      <c r="CJO274" s="30"/>
      <c r="CJP274" s="30"/>
      <c r="CJQ274" s="30"/>
      <c r="CJR274" s="30"/>
      <c r="CJS274" s="30"/>
      <c r="CJT274" s="30"/>
      <c r="CJU274" s="30"/>
      <c r="CJV274" s="30"/>
      <c r="CJW274" s="30"/>
      <c r="CJX274" s="30"/>
      <c r="CJY274" s="30"/>
      <c r="CJZ274" s="30"/>
      <c r="CKA274" s="30"/>
      <c r="CKB274" s="30"/>
      <c r="CKC274" s="30"/>
      <c r="CKD274" s="30"/>
      <c r="CKE274" s="30"/>
      <c r="CKF274" s="30"/>
      <c r="CKG274" s="30"/>
      <c r="CKH274" s="30"/>
      <c r="CKI274" s="30"/>
      <c r="CKJ274" s="30"/>
      <c r="CKK274" s="30"/>
      <c r="CKL274" s="30"/>
      <c r="CKM274" s="30"/>
      <c r="CKN274" s="30"/>
      <c r="CKO274" s="30"/>
      <c r="CKP274" s="30"/>
      <c r="CKQ274" s="30"/>
      <c r="CKR274" s="30"/>
      <c r="CKS274" s="30"/>
      <c r="CKT274" s="30"/>
      <c r="CKU274" s="30"/>
      <c r="CKV274" s="30"/>
      <c r="CKW274" s="30"/>
      <c r="CKX274" s="30"/>
      <c r="CKY274" s="30"/>
      <c r="CKZ274" s="30"/>
      <c r="CLA274" s="30"/>
      <c r="CLB274" s="30"/>
      <c r="CLC274" s="30"/>
      <c r="CLD274" s="30"/>
      <c r="CLE274" s="30"/>
      <c r="CLF274" s="30"/>
      <c r="CLG274" s="30"/>
      <c r="CLH274" s="30"/>
      <c r="CLI274" s="30"/>
      <c r="CLJ274" s="30"/>
      <c r="CLK274" s="30"/>
      <c r="CLL274" s="30"/>
      <c r="CLM274" s="30"/>
      <c r="CLN274" s="30"/>
      <c r="CLO274" s="30"/>
      <c r="CLP274" s="30"/>
      <c r="CLQ274" s="30"/>
      <c r="CLR274" s="30"/>
      <c r="CLS274" s="30"/>
      <c r="CLT274" s="30"/>
      <c r="CLU274" s="30"/>
      <c r="CLV274" s="30"/>
      <c r="CLW274" s="30"/>
      <c r="CLX274" s="30"/>
      <c r="CLY274" s="30"/>
      <c r="CLZ274" s="30"/>
      <c r="CMA274" s="30"/>
      <c r="CMB274" s="30"/>
      <c r="CMC274" s="30"/>
      <c r="CMD274" s="30"/>
      <c r="CME274" s="30"/>
      <c r="CMF274" s="30"/>
      <c r="CMG274" s="30"/>
      <c r="CMH274" s="30"/>
      <c r="CMI274" s="30"/>
      <c r="CMJ274" s="30"/>
      <c r="CMK274" s="30"/>
      <c r="CML274" s="30"/>
      <c r="CMM274" s="30"/>
      <c r="CMN274" s="30"/>
      <c r="CMO274" s="30"/>
      <c r="CMP274" s="30"/>
      <c r="CMQ274" s="30"/>
      <c r="CMR274" s="30"/>
      <c r="CMS274" s="30"/>
      <c r="CMT274" s="30"/>
      <c r="CMU274" s="30"/>
      <c r="CMV274" s="30"/>
      <c r="CMW274" s="30"/>
      <c r="CMX274" s="30"/>
      <c r="CMY274" s="30"/>
      <c r="CMZ274" s="30"/>
      <c r="CNA274" s="30"/>
      <c r="CNB274" s="30"/>
      <c r="CNC274" s="30"/>
      <c r="CND274" s="30"/>
      <c r="CNE274" s="30"/>
      <c r="CNF274" s="30"/>
      <c r="CNG274" s="30"/>
      <c r="CNH274" s="30"/>
      <c r="CNI274" s="30"/>
      <c r="CNJ274" s="30"/>
      <c r="CNK274" s="30"/>
      <c r="CNL274" s="30"/>
      <c r="CNM274" s="30"/>
      <c r="CNN274" s="30"/>
      <c r="CNO274" s="30"/>
      <c r="CNP274" s="30"/>
      <c r="CNQ274" s="30"/>
      <c r="CNR274" s="30"/>
      <c r="CNS274" s="30"/>
      <c r="CNT274" s="30"/>
      <c r="CNU274" s="30"/>
      <c r="CNV274" s="30"/>
      <c r="CNW274" s="30"/>
      <c r="CNX274" s="30"/>
      <c r="CNY274" s="30"/>
      <c r="CNZ274" s="30"/>
      <c r="COA274" s="30"/>
      <c r="COB274" s="30"/>
      <c r="COC274" s="30"/>
      <c r="COD274" s="30"/>
      <c r="COE274" s="30"/>
      <c r="COF274" s="30"/>
      <c r="COG274" s="30"/>
      <c r="COH274" s="30"/>
      <c r="COI274" s="30"/>
      <c r="COJ274" s="30"/>
      <c r="COK274" s="30"/>
      <c r="COL274" s="30"/>
      <c r="COM274" s="30"/>
      <c r="CON274" s="30"/>
      <c r="COO274" s="30"/>
      <c r="COP274" s="30"/>
      <c r="COQ274" s="30"/>
      <c r="COR274" s="30"/>
      <c r="COS274" s="30"/>
      <c r="COT274" s="30"/>
      <c r="COU274" s="30"/>
      <c r="COV274" s="30"/>
      <c r="COW274" s="30"/>
      <c r="COX274" s="30"/>
      <c r="COY274" s="30"/>
      <c r="COZ274" s="30"/>
      <c r="CPA274" s="30"/>
      <c r="CPB274" s="30"/>
      <c r="CPC274" s="30"/>
      <c r="CPD274" s="30"/>
      <c r="CPE274" s="30"/>
      <c r="CPF274" s="30"/>
      <c r="CPG274" s="30"/>
      <c r="CPH274" s="30"/>
      <c r="CPI274" s="30"/>
      <c r="CPJ274" s="30"/>
      <c r="CPK274" s="30"/>
      <c r="CPL274" s="30"/>
      <c r="CPM274" s="30"/>
      <c r="CPN274" s="30"/>
      <c r="CPO274" s="30"/>
      <c r="CPP274" s="30"/>
      <c r="CPQ274" s="30"/>
      <c r="CPR274" s="30"/>
      <c r="CPS274" s="30"/>
      <c r="CPT274" s="30"/>
      <c r="CPU274" s="30"/>
      <c r="CPV274" s="30"/>
      <c r="CPW274" s="30"/>
      <c r="CPX274" s="30"/>
      <c r="CPY274" s="30"/>
      <c r="CPZ274" s="30"/>
      <c r="CQA274" s="30"/>
      <c r="CQB274" s="30"/>
      <c r="CQC274" s="30"/>
      <c r="CQD274" s="30"/>
      <c r="CQE274" s="30"/>
      <c r="CQF274" s="30"/>
      <c r="CQG274" s="30"/>
      <c r="CQH274" s="30"/>
      <c r="CQI274" s="30"/>
      <c r="CQJ274" s="30"/>
      <c r="CQK274" s="30"/>
      <c r="CQL274" s="30"/>
      <c r="CQM274" s="30"/>
      <c r="CQN274" s="30"/>
      <c r="CQO274" s="30"/>
      <c r="CQP274" s="30"/>
      <c r="CQQ274" s="30"/>
      <c r="CQR274" s="30"/>
      <c r="CQS274" s="30"/>
      <c r="CQT274" s="30"/>
      <c r="CQU274" s="30"/>
      <c r="CQV274" s="30"/>
      <c r="CQW274" s="30"/>
      <c r="CQX274" s="30"/>
      <c r="CQY274" s="30"/>
      <c r="CQZ274" s="30"/>
      <c r="CRA274" s="30"/>
      <c r="CRB274" s="30"/>
      <c r="CRC274" s="30"/>
      <c r="CRD274" s="30"/>
      <c r="CRE274" s="30"/>
      <c r="CRF274" s="30"/>
      <c r="CRG274" s="30"/>
      <c r="CRH274" s="30"/>
      <c r="CRI274" s="30"/>
      <c r="CRJ274" s="30"/>
      <c r="CRK274" s="30"/>
      <c r="CRL274" s="30"/>
      <c r="CRM274" s="30"/>
      <c r="CRN274" s="30"/>
      <c r="CRO274" s="30"/>
      <c r="CRP274" s="30"/>
      <c r="CRQ274" s="30"/>
      <c r="CRR274" s="30"/>
      <c r="CRS274" s="30"/>
      <c r="CRT274" s="30"/>
      <c r="CRU274" s="30"/>
      <c r="CRV274" s="30"/>
      <c r="CRW274" s="30"/>
      <c r="CRX274" s="30"/>
      <c r="CRY274" s="30"/>
      <c r="CRZ274" s="30"/>
      <c r="CSA274" s="30"/>
      <c r="CSB274" s="30"/>
      <c r="CSC274" s="30"/>
      <c r="CSD274" s="30"/>
      <c r="CSE274" s="30"/>
      <c r="CSF274" s="30"/>
      <c r="CSG274" s="30"/>
      <c r="CSH274" s="30"/>
      <c r="CSI274" s="30"/>
      <c r="CSJ274" s="30"/>
      <c r="CSK274" s="30"/>
      <c r="CSL274" s="30"/>
      <c r="CSM274" s="30"/>
      <c r="CSN274" s="30"/>
      <c r="CSO274" s="30"/>
      <c r="CSP274" s="30"/>
      <c r="CSQ274" s="30"/>
      <c r="CSR274" s="30"/>
      <c r="CSS274" s="30"/>
      <c r="CST274" s="30"/>
      <c r="CSU274" s="30"/>
      <c r="CSV274" s="30"/>
      <c r="CSW274" s="30"/>
      <c r="CSX274" s="30"/>
      <c r="CSY274" s="30"/>
      <c r="CSZ274" s="30"/>
      <c r="CTA274" s="30"/>
      <c r="CTB274" s="30"/>
      <c r="CTC274" s="30"/>
      <c r="CTD274" s="30"/>
      <c r="CTE274" s="30"/>
      <c r="CTF274" s="30"/>
      <c r="CTG274" s="30"/>
      <c r="CTH274" s="30"/>
      <c r="CTI274" s="30"/>
      <c r="CTJ274" s="30"/>
      <c r="CTK274" s="30"/>
      <c r="CTL274" s="30"/>
      <c r="CTM274" s="30"/>
      <c r="CTN274" s="30"/>
      <c r="CTO274" s="30"/>
      <c r="CTP274" s="30"/>
      <c r="CTQ274" s="30"/>
      <c r="CTR274" s="30"/>
      <c r="CTS274" s="30"/>
      <c r="CTT274" s="30"/>
      <c r="CTU274" s="30"/>
      <c r="CTV274" s="30"/>
      <c r="CTW274" s="30"/>
      <c r="CTX274" s="30"/>
      <c r="CTY274" s="30"/>
      <c r="CTZ274" s="30"/>
      <c r="CUA274" s="30"/>
      <c r="CUB274" s="30"/>
      <c r="CUC274" s="30"/>
      <c r="CUD274" s="30"/>
      <c r="CUE274" s="30"/>
      <c r="CUF274" s="30"/>
      <c r="CUG274" s="30"/>
      <c r="CUH274" s="30"/>
      <c r="CUI274" s="30"/>
      <c r="CUJ274" s="30"/>
      <c r="CUK274" s="30"/>
      <c r="CUL274" s="30"/>
      <c r="CUM274" s="30"/>
      <c r="CUN274" s="30"/>
      <c r="CUO274" s="30"/>
      <c r="CUP274" s="30"/>
      <c r="CUQ274" s="30"/>
      <c r="CUR274" s="30"/>
      <c r="CUS274" s="30"/>
      <c r="CUT274" s="30"/>
      <c r="CUU274" s="30"/>
      <c r="CUV274" s="30"/>
      <c r="CUW274" s="30"/>
      <c r="CUX274" s="30"/>
      <c r="CUY274" s="30"/>
      <c r="CUZ274" s="30"/>
      <c r="CVA274" s="30"/>
      <c r="CVB274" s="30"/>
      <c r="CVC274" s="30"/>
      <c r="CVD274" s="30"/>
      <c r="CVE274" s="30"/>
      <c r="CVF274" s="30"/>
      <c r="CVG274" s="30"/>
      <c r="CVH274" s="30"/>
      <c r="CVI274" s="30"/>
      <c r="CVJ274" s="30"/>
      <c r="CVK274" s="30"/>
      <c r="CVL274" s="30"/>
      <c r="CVM274" s="30"/>
      <c r="CVN274" s="30"/>
      <c r="CVO274" s="30"/>
      <c r="CVP274" s="30"/>
      <c r="CVQ274" s="30"/>
      <c r="CVR274" s="30"/>
      <c r="CVS274" s="30"/>
      <c r="CVT274" s="30"/>
      <c r="CVU274" s="30"/>
      <c r="CVV274" s="30"/>
      <c r="CVW274" s="30"/>
      <c r="CVX274" s="30"/>
      <c r="CVY274" s="30"/>
      <c r="CVZ274" s="30"/>
      <c r="CWA274" s="30"/>
      <c r="CWB274" s="30"/>
      <c r="CWC274" s="30"/>
      <c r="CWD274" s="30"/>
      <c r="CWE274" s="30"/>
      <c r="CWF274" s="30"/>
      <c r="CWG274" s="30"/>
      <c r="CWH274" s="30"/>
      <c r="CWI274" s="30"/>
      <c r="CWJ274" s="30"/>
      <c r="CWK274" s="30"/>
      <c r="CWL274" s="30"/>
      <c r="CWM274" s="30"/>
      <c r="CWN274" s="30"/>
      <c r="CWO274" s="30"/>
      <c r="CWP274" s="30"/>
      <c r="CWQ274" s="30"/>
      <c r="CWR274" s="30"/>
      <c r="CWS274" s="30"/>
      <c r="CWT274" s="30"/>
      <c r="CWU274" s="30"/>
      <c r="CWV274" s="30"/>
      <c r="CWW274" s="30"/>
      <c r="CWX274" s="30"/>
      <c r="CWY274" s="30"/>
      <c r="CWZ274" s="30"/>
      <c r="CXA274" s="30"/>
      <c r="CXB274" s="30"/>
      <c r="CXC274" s="30"/>
      <c r="CXD274" s="30"/>
      <c r="CXE274" s="30"/>
      <c r="CXF274" s="30"/>
      <c r="CXG274" s="30"/>
      <c r="CXH274" s="30"/>
      <c r="CXI274" s="30"/>
      <c r="CXJ274" s="30"/>
      <c r="CXK274" s="30"/>
      <c r="CXL274" s="30"/>
      <c r="CXM274" s="30"/>
      <c r="CXN274" s="30"/>
      <c r="CXO274" s="30"/>
      <c r="CXP274" s="30"/>
      <c r="CXQ274" s="30"/>
      <c r="CXR274" s="30"/>
      <c r="CXS274" s="30"/>
      <c r="CXT274" s="30"/>
      <c r="CXU274" s="30"/>
      <c r="CXV274" s="30"/>
      <c r="CXW274" s="30"/>
      <c r="CXX274" s="30"/>
      <c r="CXY274" s="30"/>
      <c r="CXZ274" s="30"/>
      <c r="CYA274" s="30"/>
      <c r="CYB274" s="30"/>
      <c r="CYC274" s="30"/>
      <c r="CYD274" s="30"/>
      <c r="CYE274" s="30"/>
      <c r="CYF274" s="30"/>
      <c r="CYG274" s="30"/>
      <c r="CYH274" s="30"/>
      <c r="CYI274" s="30"/>
      <c r="CYJ274" s="30"/>
      <c r="CYK274" s="30"/>
      <c r="CYL274" s="30"/>
      <c r="CYM274" s="30"/>
      <c r="CYN274" s="30"/>
      <c r="CYO274" s="30"/>
      <c r="CYP274" s="30"/>
      <c r="CYQ274" s="30"/>
      <c r="CYR274" s="30"/>
      <c r="CYS274" s="30"/>
      <c r="CYT274" s="30"/>
      <c r="CYU274" s="30"/>
      <c r="CYV274" s="30"/>
      <c r="CYW274" s="30"/>
      <c r="CYX274" s="30"/>
      <c r="CYY274" s="30"/>
      <c r="CYZ274" s="30"/>
      <c r="CZA274" s="30"/>
      <c r="CZB274" s="30"/>
      <c r="CZC274" s="30"/>
      <c r="CZD274" s="30"/>
      <c r="CZE274" s="30"/>
      <c r="CZF274" s="30"/>
      <c r="CZG274" s="30"/>
      <c r="CZH274" s="30"/>
      <c r="CZI274" s="30"/>
      <c r="CZJ274" s="30"/>
      <c r="CZK274" s="30"/>
      <c r="CZL274" s="30"/>
      <c r="CZM274" s="30"/>
      <c r="CZN274" s="30"/>
      <c r="CZO274" s="30"/>
      <c r="CZP274" s="30"/>
      <c r="CZQ274" s="30"/>
      <c r="CZR274" s="30"/>
      <c r="CZS274" s="30"/>
      <c r="CZT274" s="30"/>
      <c r="CZU274" s="30"/>
      <c r="CZV274" s="30"/>
      <c r="CZW274" s="30"/>
      <c r="CZX274" s="30"/>
      <c r="CZY274" s="30"/>
      <c r="CZZ274" s="30"/>
      <c r="DAA274" s="30"/>
      <c r="DAB274" s="30"/>
      <c r="DAC274" s="30"/>
      <c r="DAD274" s="30"/>
      <c r="DAE274" s="30"/>
      <c r="DAF274" s="30"/>
      <c r="DAG274" s="30"/>
      <c r="DAH274" s="30"/>
      <c r="DAI274" s="30"/>
      <c r="DAJ274" s="30"/>
      <c r="DAK274" s="30"/>
      <c r="DAL274" s="30"/>
      <c r="DAM274" s="30"/>
      <c r="DAN274" s="30"/>
      <c r="DAO274" s="30"/>
      <c r="DAP274" s="30"/>
      <c r="DAQ274" s="30"/>
      <c r="DAR274" s="30"/>
      <c r="DAS274" s="30"/>
      <c r="DAT274" s="30"/>
      <c r="DAU274" s="30"/>
      <c r="DAV274" s="30"/>
      <c r="DAW274" s="30"/>
      <c r="DAX274" s="30"/>
      <c r="DAY274" s="30"/>
      <c r="DAZ274" s="30"/>
      <c r="DBA274" s="30"/>
      <c r="DBB274" s="30"/>
      <c r="DBC274" s="30"/>
      <c r="DBD274" s="30"/>
      <c r="DBE274" s="30"/>
      <c r="DBF274" s="30"/>
      <c r="DBG274" s="30"/>
      <c r="DBH274" s="30"/>
      <c r="DBI274" s="30"/>
      <c r="DBJ274" s="30"/>
      <c r="DBK274" s="30"/>
      <c r="DBL274" s="30"/>
      <c r="DBM274" s="30"/>
      <c r="DBN274" s="30"/>
      <c r="DBO274" s="30"/>
      <c r="DBP274" s="30"/>
      <c r="DBQ274" s="30"/>
      <c r="DBR274" s="30"/>
      <c r="DBS274" s="30"/>
      <c r="DBT274" s="30"/>
      <c r="DBU274" s="30"/>
      <c r="DBV274" s="30"/>
      <c r="DBW274" s="30"/>
      <c r="DBX274" s="30"/>
      <c r="DBY274" s="30"/>
      <c r="DBZ274" s="30"/>
      <c r="DCA274" s="30"/>
      <c r="DCB274" s="30"/>
      <c r="DCC274" s="30"/>
      <c r="DCD274" s="30"/>
      <c r="DCE274" s="30"/>
      <c r="DCF274" s="30"/>
      <c r="DCG274" s="30"/>
      <c r="DCH274" s="30"/>
      <c r="DCI274" s="30"/>
      <c r="DCJ274" s="30"/>
      <c r="DCK274" s="30"/>
      <c r="DCL274" s="30"/>
      <c r="DCM274" s="30"/>
      <c r="DCN274" s="30"/>
      <c r="DCO274" s="30"/>
      <c r="DCP274" s="30"/>
      <c r="DCQ274" s="30"/>
      <c r="DCR274" s="30"/>
      <c r="DCS274" s="30"/>
      <c r="DCT274" s="30"/>
      <c r="DCU274" s="30"/>
      <c r="DCV274" s="30"/>
      <c r="DCW274" s="30"/>
      <c r="DCX274" s="30"/>
      <c r="DCY274" s="30"/>
      <c r="DCZ274" s="30"/>
      <c r="DDA274" s="30"/>
      <c r="DDB274" s="30"/>
      <c r="DDC274" s="30"/>
      <c r="DDD274" s="30"/>
      <c r="DDE274" s="30"/>
      <c r="DDF274" s="30"/>
      <c r="DDG274" s="30"/>
      <c r="DDH274" s="30"/>
      <c r="DDI274" s="30"/>
      <c r="DDJ274" s="30"/>
      <c r="DDK274" s="30"/>
      <c r="DDL274" s="30"/>
      <c r="DDM274" s="30"/>
      <c r="DDN274" s="30"/>
      <c r="DDO274" s="30"/>
      <c r="DDP274" s="30"/>
      <c r="DDQ274" s="30"/>
      <c r="DDR274" s="30"/>
      <c r="DDS274" s="30"/>
      <c r="DDT274" s="30"/>
      <c r="DDU274" s="30"/>
      <c r="DDV274" s="30"/>
      <c r="DDW274" s="30"/>
      <c r="DDX274" s="30"/>
      <c r="DDY274" s="30"/>
      <c r="DDZ274" s="30"/>
      <c r="DEA274" s="30"/>
      <c r="DEB274" s="30"/>
      <c r="DEC274" s="30"/>
      <c r="DED274" s="30"/>
      <c r="DEE274" s="30"/>
      <c r="DEF274" s="30"/>
      <c r="DEG274" s="30"/>
      <c r="DEH274" s="30"/>
      <c r="DEI274" s="30"/>
      <c r="DEJ274" s="30"/>
      <c r="DEK274" s="30"/>
      <c r="DEL274" s="30"/>
      <c r="DEM274" s="30"/>
      <c r="DEN274" s="30"/>
      <c r="DEO274" s="30"/>
      <c r="DEP274" s="30"/>
      <c r="DEQ274" s="30"/>
      <c r="DER274" s="30"/>
      <c r="DES274" s="30"/>
      <c r="DET274" s="30"/>
      <c r="DEU274" s="30"/>
      <c r="DEV274" s="30"/>
      <c r="DEW274" s="30"/>
      <c r="DEX274" s="30"/>
      <c r="DEY274" s="30"/>
      <c r="DEZ274" s="30"/>
      <c r="DFA274" s="30"/>
      <c r="DFB274" s="30"/>
      <c r="DFC274" s="30"/>
      <c r="DFD274" s="30"/>
      <c r="DFE274" s="30"/>
      <c r="DFF274" s="30"/>
      <c r="DFG274" s="30"/>
      <c r="DFH274" s="30"/>
      <c r="DFI274" s="30"/>
      <c r="DFJ274" s="30"/>
      <c r="DFK274" s="30"/>
      <c r="DFL274" s="30"/>
      <c r="DFM274" s="30"/>
      <c r="DFN274" s="30"/>
      <c r="DFO274" s="30"/>
      <c r="DFP274" s="30"/>
      <c r="DFQ274" s="30"/>
      <c r="DFR274" s="30"/>
      <c r="DFS274" s="30"/>
      <c r="DFT274" s="30"/>
      <c r="DFU274" s="30"/>
      <c r="DFV274" s="30"/>
      <c r="DFW274" s="30"/>
      <c r="DFX274" s="30"/>
      <c r="DFY274" s="30"/>
      <c r="DFZ274" s="30"/>
      <c r="DGA274" s="30"/>
      <c r="DGB274" s="30"/>
      <c r="DGC274" s="30"/>
      <c r="DGD274" s="30"/>
      <c r="DGE274" s="30"/>
      <c r="DGF274" s="30"/>
      <c r="DGG274" s="30"/>
      <c r="DGH274" s="30"/>
      <c r="DGI274" s="30"/>
      <c r="DGJ274" s="30"/>
      <c r="DGK274" s="30"/>
      <c r="DGL274" s="30"/>
      <c r="DGM274" s="30"/>
      <c r="DGN274" s="30"/>
      <c r="DGO274" s="30"/>
      <c r="DGP274" s="30"/>
      <c r="DGQ274" s="30"/>
      <c r="DGR274" s="30"/>
      <c r="DGS274" s="30"/>
      <c r="DGT274" s="30"/>
      <c r="DGU274" s="30"/>
      <c r="DGV274" s="30"/>
      <c r="DGW274" s="30"/>
      <c r="DGX274" s="30"/>
      <c r="DGY274" s="30"/>
      <c r="DGZ274" s="30"/>
      <c r="DHA274" s="30"/>
      <c r="DHB274" s="30"/>
      <c r="DHC274" s="30"/>
      <c r="DHD274" s="30"/>
      <c r="DHE274" s="30"/>
      <c r="DHF274" s="30"/>
      <c r="DHG274" s="30"/>
      <c r="DHH274" s="30"/>
      <c r="DHI274" s="30"/>
      <c r="DHJ274" s="30"/>
      <c r="DHK274" s="30"/>
      <c r="DHL274" s="30"/>
      <c r="DHM274" s="30"/>
      <c r="DHN274" s="30"/>
      <c r="DHO274" s="30"/>
      <c r="DHP274" s="30"/>
      <c r="DHQ274" s="30"/>
      <c r="DHR274" s="30"/>
      <c r="DHS274" s="30"/>
      <c r="DHT274" s="30"/>
      <c r="DHU274" s="30"/>
      <c r="DHV274" s="30"/>
      <c r="DHW274" s="30"/>
      <c r="DHX274" s="30"/>
      <c r="DHY274" s="30"/>
      <c r="DHZ274" s="30"/>
      <c r="DIA274" s="30"/>
      <c r="DIB274" s="30"/>
      <c r="DIC274" s="30"/>
      <c r="DID274" s="30"/>
      <c r="DIE274" s="30"/>
      <c r="DIF274" s="30"/>
      <c r="DIG274" s="30"/>
      <c r="DIH274" s="30"/>
      <c r="DII274" s="30"/>
      <c r="DIJ274" s="30"/>
      <c r="DIK274" s="30"/>
      <c r="DIL274" s="30"/>
      <c r="DIM274" s="30"/>
      <c r="DIN274" s="30"/>
      <c r="DIO274" s="30"/>
      <c r="DIP274" s="30"/>
      <c r="DIQ274" s="30"/>
      <c r="DIR274" s="30"/>
      <c r="DIS274" s="30"/>
      <c r="DIT274" s="30"/>
      <c r="DIU274" s="30"/>
      <c r="DIV274" s="30"/>
      <c r="DIW274" s="30"/>
      <c r="DIX274" s="30"/>
      <c r="DIY274" s="30"/>
      <c r="DIZ274" s="30"/>
      <c r="DJA274" s="30"/>
      <c r="DJB274" s="30"/>
      <c r="DJC274" s="30"/>
      <c r="DJD274" s="30"/>
      <c r="DJE274" s="30"/>
      <c r="DJF274" s="30"/>
      <c r="DJG274" s="30"/>
      <c r="DJH274" s="30"/>
      <c r="DJI274" s="30"/>
      <c r="DJJ274" s="30"/>
      <c r="DJK274" s="30"/>
      <c r="DJL274" s="30"/>
      <c r="DJM274" s="30"/>
      <c r="DJN274" s="30"/>
      <c r="DJO274" s="30"/>
      <c r="DJP274" s="30"/>
      <c r="DJQ274" s="30"/>
      <c r="DJR274" s="30"/>
      <c r="DJS274" s="30"/>
      <c r="DJT274" s="30"/>
      <c r="DJU274" s="30"/>
      <c r="DJV274" s="30"/>
      <c r="DJW274" s="30"/>
      <c r="DJX274" s="30"/>
      <c r="DJY274" s="30"/>
      <c r="DJZ274" s="30"/>
      <c r="DKA274" s="30"/>
      <c r="DKB274" s="30"/>
      <c r="DKC274" s="30"/>
      <c r="DKD274" s="30"/>
      <c r="DKE274" s="30"/>
      <c r="DKF274" s="30"/>
      <c r="DKG274" s="30"/>
      <c r="DKH274" s="30"/>
      <c r="DKI274" s="30"/>
      <c r="DKJ274" s="30"/>
      <c r="DKK274" s="30"/>
      <c r="DKL274" s="30"/>
      <c r="DKM274" s="30"/>
      <c r="DKN274" s="30"/>
      <c r="DKO274" s="30"/>
      <c r="DKP274" s="30"/>
      <c r="DKQ274" s="30"/>
      <c r="DKR274" s="30"/>
      <c r="DKS274" s="30"/>
      <c r="DKT274" s="30"/>
      <c r="DKU274" s="30"/>
      <c r="DKV274" s="30"/>
      <c r="DKW274" s="30"/>
      <c r="DKX274" s="30"/>
      <c r="DKY274" s="30"/>
      <c r="DKZ274" s="30"/>
      <c r="DLA274" s="30"/>
      <c r="DLB274" s="30"/>
      <c r="DLC274" s="30"/>
      <c r="DLD274" s="30"/>
      <c r="DLE274" s="30"/>
      <c r="DLF274" s="30"/>
      <c r="DLG274" s="30"/>
      <c r="DLH274" s="30"/>
      <c r="DLI274" s="30"/>
      <c r="DLJ274" s="30"/>
      <c r="DLK274" s="30"/>
      <c r="DLL274" s="30"/>
      <c r="DLM274" s="30"/>
      <c r="DLN274" s="30"/>
      <c r="DLO274" s="30"/>
      <c r="DLP274" s="30"/>
      <c r="DLQ274" s="30"/>
      <c r="DLR274" s="30"/>
      <c r="DLS274" s="30"/>
      <c r="DLT274" s="30"/>
      <c r="DLU274" s="30"/>
      <c r="DLV274" s="30"/>
      <c r="DLW274" s="30"/>
      <c r="DLX274" s="30"/>
      <c r="DLY274" s="30"/>
      <c r="DLZ274" s="30"/>
      <c r="DMA274" s="30"/>
      <c r="DMB274" s="30"/>
      <c r="DMC274" s="30"/>
      <c r="DMD274" s="30"/>
      <c r="DME274" s="30"/>
      <c r="DMF274" s="30"/>
      <c r="DMG274" s="30"/>
      <c r="DMH274" s="30"/>
      <c r="DMI274" s="30"/>
      <c r="DMJ274" s="30"/>
      <c r="DMK274" s="30"/>
      <c r="DML274" s="30"/>
      <c r="DMM274" s="30"/>
      <c r="DMN274" s="30"/>
      <c r="DMO274" s="30"/>
      <c r="DMP274" s="30"/>
      <c r="DMQ274" s="30"/>
      <c r="DMR274" s="30"/>
      <c r="DMS274" s="30"/>
      <c r="DMT274" s="30"/>
      <c r="DMU274" s="30"/>
      <c r="DMV274" s="30"/>
      <c r="DMW274" s="30"/>
      <c r="DMX274" s="30"/>
      <c r="DMY274" s="30"/>
      <c r="DMZ274" s="30"/>
      <c r="DNA274" s="30"/>
      <c r="DNB274" s="30"/>
      <c r="DNC274" s="30"/>
      <c r="DND274" s="30"/>
      <c r="DNE274" s="30"/>
      <c r="DNF274" s="30"/>
      <c r="DNG274" s="30"/>
      <c r="DNH274" s="30"/>
      <c r="DNI274" s="30"/>
      <c r="DNJ274" s="30"/>
      <c r="DNK274" s="30"/>
      <c r="DNL274" s="30"/>
      <c r="DNM274" s="30"/>
      <c r="DNN274" s="30"/>
      <c r="DNO274" s="30"/>
      <c r="DNP274" s="30"/>
      <c r="DNQ274" s="30"/>
      <c r="DNR274" s="30"/>
      <c r="DNS274" s="30"/>
      <c r="DNT274" s="30"/>
      <c r="DNU274" s="30"/>
      <c r="DNV274" s="30"/>
      <c r="DNW274" s="30"/>
      <c r="DNX274" s="30"/>
      <c r="DNY274" s="30"/>
      <c r="DNZ274" s="30"/>
      <c r="DOA274" s="30"/>
      <c r="DOB274" s="30"/>
      <c r="DOC274" s="30"/>
      <c r="DOD274" s="30"/>
      <c r="DOE274" s="30"/>
      <c r="DOF274" s="30"/>
      <c r="DOG274" s="30"/>
      <c r="DOH274" s="30"/>
      <c r="DOI274" s="30"/>
      <c r="DOJ274" s="30"/>
      <c r="DOK274" s="30"/>
      <c r="DOL274" s="30"/>
      <c r="DOM274" s="30"/>
      <c r="DON274" s="30"/>
      <c r="DOO274" s="30"/>
      <c r="DOP274" s="30"/>
      <c r="DOQ274" s="30"/>
      <c r="DOR274" s="30"/>
      <c r="DOS274" s="30"/>
      <c r="DOT274" s="30"/>
      <c r="DOU274" s="30"/>
      <c r="DOV274" s="30"/>
      <c r="DOW274" s="30"/>
      <c r="DOX274" s="30"/>
      <c r="DOY274" s="30"/>
      <c r="DOZ274" s="30"/>
      <c r="DPA274" s="30"/>
      <c r="DPB274" s="30"/>
      <c r="DPC274" s="30"/>
      <c r="DPD274" s="30"/>
      <c r="DPE274" s="30"/>
      <c r="DPF274" s="30"/>
      <c r="DPG274" s="30"/>
      <c r="DPH274" s="30"/>
      <c r="DPI274" s="30"/>
      <c r="DPJ274" s="30"/>
      <c r="DPK274" s="30"/>
      <c r="DPL274" s="30"/>
      <c r="DPM274" s="30"/>
      <c r="DPN274" s="30"/>
      <c r="DPO274" s="30"/>
      <c r="DPP274" s="30"/>
      <c r="DPQ274" s="30"/>
      <c r="DPR274" s="30"/>
      <c r="DPS274" s="30"/>
      <c r="DPT274" s="30"/>
      <c r="DPU274" s="30"/>
      <c r="DPV274" s="30"/>
      <c r="DPW274" s="30"/>
      <c r="DPX274" s="30"/>
      <c r="DPY274" s="30"/>
      <c r="DPZ274" s="30"/>
      <c r="DQA274" s="30"/>
      <c r="DQB274" s="30"/>
      <c r="DQC274" s="30"/>
      <c r="DQD274" s="30"/>
      <c r="DQE274" s="30"/>
      <c r="DQF274" s="30"/>
      <c r="DQG274" s="30"/>
      <c r="DQH274" s="30"/>
      <c r="DQI274" s="30"/>
      <c r="DQJ274" s="30"/>
      <c r="DQK274" s="30"/>
      <c r="DQL274" s="30"/>
      <c r="DQM274" s="30"/>
      <c r="DQN274" s="30"/>
      <c r="DQO274" s="30"/>
      <c r="DQP274" s="30"/>
      <c r="DQQ274" s="30"/>
      <c r="DQR274" s="30"/>
      <c r="DQS274" s="30"/>
      <c r="DQT274" s="30"/>
      <c r="DQU274" s="30"/>
      <c r="DQV274" s="30"/>
      <c r="DQW274" s="30"/>
      <c r="DQX274" s="30"/>
      <c r="DQY274" s="30"/>
      <c r="DQZ274" s="30"/>
      <c r="DRA274" s="30"/>
      <c r="DRB274" s="30"/>
      <c r="DRC274" s="30"/>
      <c r="DRD274" s="30"/>
      <c r="DRE274" s="30"/>
      <c r="DRF274" s="30"/>
      <c r="DRG274" s="30"/>
      <c r="DRH274" s="30"/>
      <c r="DRI274" s="30"/>
      <c r="DRJ274" s="30"/>
      <c r="DRK274" s="30"/>
      <c r="DRL274" s="30"/>
      <c r="DRM274" s="30"/>
      <c r="DRN274" s="30"/>
      <c r="DRO274" s="30"/>
      <c r="DRP274" s="30"/>
      <c r="DRQ274" s="30"/>
      <c r="DRR274" s="30"/>
      <c r="DRS274" s="30"/>
      <c r="DRT274" s="30"/>
      <c r="DRU274" s="30"/>
      <c r="DRV274" s="30"/>
      <c r="DRW274" s="30"/>
      <c r="DRX274" s="30"/>
      <c r="DRY274" s="30"/>
      <c r="DRZ274" s="30"/>
      <c r="DSA274" s="30"/>
      <c r="DSB274" s="30"/>
      <c r="DSC274" s="30"/>
      <c r="DSD274" s="30"/>
      <c r="DSE274" s="30"/>
      <c r="DSF274" s="30"/>
      <c r="DSG274" s="30"/>
      <c r="DSH274" s="30"/>
      <c r="DSI274" s="30"/>
      <c r="DSJ274" s="30"/>
      <c r="DSK274" s="30"/>
      <c r="DSL274" s="30"/>
      <c r="DSM274" s="30"/>
      <c r="DSN274" s="30"/>
      <c r="DSO274" s="30"/>
      <c r="DSP274" s="30"/>
      <c r="DSQ274" s="30"/>
      <c r="DSR274" s="30"/>
      <c r="DSS274" s="30"/>
      <c r="DST274" s="30"/>
      <c r="DSU274" s="30"/>
      <c r="DSV274" s="30"/>
      <c r="DSW274" s="30"/>
      <c r="DSX274" s="30"/>
      <c r="DSY274" s="30"/>
      <c r="DSZ274" s="30"/>
      <c r="DTA274" s="30"/>
      <c r="DTB274" s="30"/>
      <c r="DTC274" s="30"/>
      <c r="DTD274" s="30"/>
      <c r="DTE274" s="30"/>
      <c r="DTF274" s="30"/>
      <c r="DTG274" s="30"/>
      <c r="DTH274" s="30"/>
      <c r="DTI274" s="30"/>
      <c r="DTJ274" s="30"/>
      <c r="DTK274" s="30"/>
      <c r="DTL274" s="30"/>
      <c r="DTM274" s="30"/>
      <c r="DTN274" s="30"/>
      <c r="DTO274" s="30"/>
      <c r="DTP274" s="30"/>
      <c r="DTQ274" s="30"/>
      <c r="DTR274" s="30"/>
      <c r="DTS274" s="30"/>
      <c r="DTT274" s="30"/>
      <c r="DTU274" s="30"/>
      <c r="DTV274" s="30"/>
      <c r="DTW274" s="30"/>
      <c r="DTX274" s="30"/>
      <c r="DTY274" s="30"/>
      <c r="DTZ274" s="30"/>
      <c r="DUA274" s="30"/>
      <c r="DUB274" s="30"/>
      <c r="DUC274" s="30"/>
      <c r="DUD274" s="30"/>
      <c r="DUE274" s="30"/>
      <c r="DUF274" s="30"/>
      <c r="DUG274" s="30"/>
      <c r="DUH274" s="30"/>
      <c r="DUI274" s="30"/>
      <c r="DUJ274" s="30"/>
      <c r="DUK274" s="30"/>
      <c r="DUL274" s="30"/>
      <c r="DUM274" s="30"/>
      <c r="DUN274" s="30"/>
      <c r="DUO274" s="30"/>
      <c r="DUP274" s="30"/>
      <c r="DUQ274" s="30"/>
      <c r="DUR274" s="30"/>
      <c r="DUS274" s="30"/>
      <c r="DUT274" s="30"/>
      <c r="DUU274" s="30"/>
      <c r="DUV274" s="30"/>
      <c r="DUW274" s="30"/>
      <c r="DUX274" s="30"/>
      <c r="DUY274" s="30"/>
      <c r="DUZ274" s="30"/>
      <c r="DVA274" s="30"/>
      <c r="DVB274" s="30"/>
      <c r="DVC274" s="30"/>
      <c r="DVD274" s="30"/>
      <c r="DVE274" s="30"/>
      <c r="DVF274" s="30"/>
      <c r="DVG274" s="30"/>
      <c r="DVH274" s="30"/>
      <c r="DVI274" s="30"/>
      <c r="DVJ274" s="30"/>
      <c r="DVK274" s="30"/>
      <c r="DVL274" s="30"/>
      <c r="DVM274" s="30"/>
      <c r="DVN274" s="30"/>
      <c r="DVO274" s="30"/>
      <c r="DVP274" s="30"/>
      <c r="DVQ274" s="30"/>
      <c r="DVR274" s="30"/>
      <c r="DVS274" s="30"/>
      <c r="DVT274" s="30"/>
      <c r="DVU274" s="30"/>
      <c r="DVV274" s="30"/>
      <c r="DVW274" s="30"/>
      <c r="DVX274" s="30"/>
      <c r="DVY274" s="30"/>
      <c r="DVZ274" s="30"/>
      <c r="DWA274" s="30"/>
      <c r="DWB274" s="30"/>
      <c r="DWC274" s="30"/>
      <c r="DWD274" s="30"/>
      <c r="DWE274" s="30"/>
      <c r="DWF274" s="30"/>
      <c r="DWG274" s="30"/>
      <c r="DWH274" s="30"/>
      <c r="DWI274" s="30"/>
      <c r="DWJ274" s="30"/>
      <c r="DWK274" s="30"/>
      <c r="DWL274" s="30"/>
      <c r="DWM274" s="30"/>
      <c r="DWN274" s="30"/>
      <c r="DWO274" s="30"/>
      <c r="DWP274" s="30"/>
      <c r="DWQ274" s="30"/>
      <c r="DWR274" s="30"/>
      <c r="DWS274" s="30"/>
      <c r="DWT274" s="30"/>
      <c r="DWU274" s="30"/>
      <c r="DWV274" s="30"/>
      <c r="DWW274" s="30"/>
      <c r="DWX274" s="30"/>
      <c r="DWY274" s="30"/>
      <c r="DWZ274" s="30"/>
      <c r="DXA274" s="30"/>
      <c r="DXB274" s="30"/>
      <c r="DXC274" s="30"/>
      <c r="DXD274" s="30"/>
      <c r="DXE274" s="30"/>
      <c r="DXF274" s="30"/>
      <c r="DXG274" s="30"/>
      <c r="DXH274" s="30"/>
      <c r="DXI274" s="30"/>
      <c r="DXJ274" s="30"/>
      <c r="DXK274" s="30"/>
      <c r="DXL274" s="30"/>
      <c r="DXM274" s="30"/>
      <c r="DXN274" s="30"/>
      <c r="DXO274" s="30"/>
      <c r="DXP274" s="30"/>
      <c r="DXQ274" s="30"/>
      <c r="DXR274" s="30"/>
      <c r="DXS274" s="30"/>
      <c r="DXT274" s="30"/>
      <c r="DXU274" s="30"/>
      <c r="DXV274" s="30"/>
      <c r="DXW274" s="30"/>
      <c r="DXX274" s="30"/>
      <c r="DXY274" s="30"/>
      <c r="DXZ274" s="30"/>
      <c r="DYA274" s="30"/>
      <c r="DYB274" s="30"/>
      <c r="DYC274" s="30"/>
      <c r="DYD274" s="30"/>
      <c r="DYE274" s="30"/>
      <c r="DYF274" s="30"/>
      <c r="DYG274" s="30"/>
      <c r="DYH274" s="30"/>
      <c r="DYI274" s="30"/>
      <c r="DYJ274" s="30"/>
      <c r="DYK274" s="30"/>
      <c r="DYL274" s="30"/>
      <c r="DYM274" s="30"/>
      <c r="DYN274" s="30"/>
      <c r="DYO274" s="30"/>
      <c r="DYP274" s="30"/>
      <c r="DYQ274" s="30"/>
      <c r="DYR274" s="30"/>
      <c r="DYS274" s="30"/>
      <c r="DYT274" s="30"/>
      <c r="DYU274" s="30"/>
      <c r="DYV274" s="30"/>
      <c r="DYW274" s="30"/>
      <c r="DYX274" s="30"/>
      <c r="DYY274" s="30"/>
      <c r="DYZ274" s="30"/>
      <c r="DZA274" s="30"/>
      <c r="DZB274" s="30"/>
      <c r="DZC274" s="30"/>
      <c r="DZD274" s="30"/>
      <c r="DZE274" s="30"/>
      <c r="DZF274" s="30"/>
      <c r="DZG274" s="30"/>
      <c r="DZH274" s="30"/>
      <c r="DZI274" s="30"/>
      <c r="DZJ274" s="30"/>
      <c r="DZK274" s="30"/>
      <c r="DZL274" s="30"/>
      <c r="DZM274" s="30"/>
      <c r="DZN274" s="30"/>
      <c r="DZO274" s="30"/>
      <c r="DZP274" s="30"/>
      <c r="DZQ274" s="30"/>
      <c r="DZR274" s="30"/>
      <c r="DZS274" s="30"/>
      <c r="DZT274" s="30"/>
      <c r="DZU274" s="30"/>
      <c r="DZV274" s="30"/>
      <c r="DZW274" s="30"/>
      <c r="DZX274" s="30"/>
      <c r="DZY274" s="30"/>
      <c r="DZZ274" s="30"/>
      <c r="EAA274" s="30"/>
      <c r="EAB274" s="30"/>
      <c r="EAC274" s="30"/>
      <c r="EAD274" s="30"/>
      <c r="EAE274" s="30"/>
      <c r="EAF274" s="30"/>
      <c r="EAG274" s="30"/>
      <c r="EAH274" s="30"/>
      <c r="EAI274" s="30"/>
      <c r="EAJ274" s="30"/>
      <c r="EAK274" s="30"/>
      <c r="EAL274" s="30"/>
      <c r="EAM274" s="30"/>
      <c r="EAN274" s="30"/>
      <c r="EAO274" s="30"/>
      <c r="EAP274" s="30"/>
      <c r="EAQ274" s="30"/>
      <c r="EAR274" s="30"/>
      <c r="EAS274" s="30"/>
      <c r="EAT274" s="30"/>
      <c r="EAU274" s="30"/>
      <c r="EAV274" s="30"/>
      <c r="EAW274" s="30"/>
      <c r="EAX274" s="30"/>
      <c r="EAY274" s="30"/>
      <c r="EAZ274" s="30"/>
      <c r="EBA274" s="30"/>
      <c r="EBB274" s="30"/>
      <c r="EBC274" s="30"/>
      <c r="EBD274" s="30"/>
      <c r="EBE274" s="30"/>
      <c r="EBF274" s="30"/>
      <c r="EBG274" s="30"/>
      <c r="EBH274" s="30"/>
      <c r="EBI274" s="30"/>
      <c r="EBJ274" s="30"/>
      <c r="EBK274" s="30"/>
      <c r="EBL274" s="30"/>
      <c r="EBM274" s="30"/>
      <c r="EBN274" s="30"/>
      <c r="EBO274" s="30"/>
      <c r="EBP274" s="30"/>
      <c r="EBQ274" s="30"/>
      <c r="EBR274" s="30"/>
      <c r="EBS274" s="30"/>
      <c r="EBT274" s="30"/>
      <c r="EBU274" s="30"/>
      <c r="EBV274" s="30"/>
      <c r="EBW274" s="30"/>
      <c r="EBX274" s="30"/>
      <c r="EBY274" s="30"/>
      <c r="EBZ274" s="30"/>
      <c r="ECA274" s="30"/>
      <c r="ECB274" s="30"/>
      <c r="ECC274" s="30"/>
      <c r="ECD274" s="30"/>
      <c r="ECE274" s="30"/>
      <c r="ECF274" s="30"/>
      <c r="ECG274" s="30"/>
      <c r="ECH274" s="30"/>
      <c r="ECI274" s="30"/>
      <c r="ECJ274" s="30"/>
      <c r="ECK274" s="30"/>
      <c r="ECL274" s="30"/>
      <c r="ECM274" s="30"/>
      <c r="ECN274" s="30"/>
      <c r="ECO274" s="30"/>
      <c r="ECP274" s="30"/>
      <c r="ECQ274" s="30"/>
      <c r="ECR274" s="30"/>
      <c r="ECS274" s="30"/>
      <c r="ECT274" s="30"/>
      <c r="ECU274" s="30"/>
      <c r="ECV274" s="30"/>
      <c r="ECW274" s="30"/>
      <c r="ECX274" s="30"/>
      <c r="ECY274" s="30"/>
      <c r="ECZ274" s="30"/>
      <c r="EDA274" s="30"/>
      <c r="EDB274" s="30"/>
      <c r="EDC274" s="30"/>
      <c r="EDD274" s="30"/>
      <c r="EDE274" s="30"/>
      <c r="EDF274" s="30"/>
      <c r="EDG274" s="30"/>
      <c r="EDH274" s="30"/>
      <c r="EDI274" s="30"/>
      <c r="EDJ274" s="30"/>
      <c r="EDK274" s="30"/>
      <c r="EDL274" s="30"/>
      <c r="EDM274" s="30"/>
      <c r="EDN274" s="30"/>
      <c r="EDO274" s="30"/>
      <c r="EDP274" s="30"/>
      <c r="EDQ274" s="30"/>
      <c r="EDR274" s="30"/>
      <c r="EDS274" s="30"/>
      <c r="EDT274" s="30"/>
      <c r="EDU274" s="30"/>
      <c r="EDV274" s="30"/>
      <c r="EDW274" s="30"/>
      <c r="EDX274" s="30"/>
      <c r="EDY274" s="30"/>
      <c r="EDZ274" s="30"/>
      <c r="EEA274" s="30"/>
      <c r="EEB274" s="30"/>
      <c r="EEC274" s="30"/>
      <c r="EED274" s="30"/>
      <c r="EEE274" s="30"/>
      <c r="EEF274" s="30"/>
      <c r="EEG274" s="30"/>
      <c r="EEH274" s="30"/>
      <c r="EEI274" s="30"/>
      <c r="EEJ274" s="30"/>
      <c r="EEK274" s="30"/>
      <c r="EEL274" s="30"/>
      <c r="EEM274" s="30"/>
      <c r="EEN274" s="30"/>
      <c r="EEO274" s="30"/>
      <c r="EEP274" s="30"/>
      <c r="EEQ274" s="30"/>
      <c r="EER274" s="30"/>
      <c r="EES274" s="30"/>
      <c r="EET274" s="30"/>
      <c r="EEU274" s="30"/>
      <c r="EEV274" s="30"/>
      <c r="EEW274" s="30"/>
      <c r="EEX274" s="30"/>
      <c r="EEY274" s="30"/>
      <c r="EEZ274" s="30"/>
      <c r="EFA274" s="30"/>
      <c r="EFB274" s="30"/>
      <c r="EFC274" s="30"/>
      <c r="EFD274" s="30"/>
      <c r="EFE274" s="30"/>
      <c r="EFF274" s="30"/>
      <c r="EFG274" s="30"/>
      <c r="EFH274" s="30"/>
      <c r="EFI274" s="30"/>
      <c r="EFJ274" s="30"/>
      <c r="EFK274" s="30"/>
      <c r="EFL274" s="30"/>
      <c r="EFM274" s="30"/>
      <c r="EFN274" s="30"/>
      <c r="EFO274" s="30"/>
      <c r="EFP274" s="30"/>
      <c r="EFQ274" s="30"/>
      <c r="EFR274" s="30"/>
      <c r="EFS274" s="30"/>
      <c r="EFT274" s="30"/>
      <c r="EFU274" s="30"/>
      <c r="EFV274" s="30"/>
      <c r="EFW274" s="30"/>
      <c r="EFX274" s="30"/>
      <c r="EFY274" s="30"/>
      <c r="EFZ274" s="30"/>
      <c r="EGA274" s="30"/>
      <c r="EGB274" s="30"/>
      <c r="EGC274" s="30"/>
      <c r="EGD274" s="30"/>
      <c r="EGE274" s="30"/>
      <c r="EGF274" s="30"/>
      <c r="EGG274" s="30"/>
      <c r="EGH274" s="30"/>
      <c r="EGI274" s="30"/>
      <c r="EGJ274" s="30"/>
      <c r="EGK274" s="30"/>
      <c r="EGL274" s="30"/>
      <c r="EGM274" s="30"/>
      <c r="EGN274" s="30"/>
      <c r="EGO274" s="30"/>
      <c r="EGP274" s="30"/>
      <c r="EGQ274" s="30"/>
      <c r="EGR274" s="30"/>
      <c r="EGS274" s="30"/>
      <c r="EGT274" s="30"/>
      <c r="EGU274" s="30"/>
      <c r="EGV274" s="30"/>
      <c r="EGW274" s="30"/>
      <c r="EGX274" s="30"/>
      <c r="EGY274" s="30"/>
      <c r="EGZ274" s="30"/>
      <c r="EHA274" s="30"/>
      <c r="EHB274" s="30"/>
      <c r="EHC274" s="30"/>
      <c r="EHD274" s="30"/>
      <c r="EHE274" s="30"/>
      <c r="EHF274" s="30"/>
      <c r="EHG274" s="30"/>
      <c r="EHH274" s="30"/>
      <c r="EHI274" s="30"/>
      <c r="EHJ274" s="30"/>
      <c r="EHK274" s="30"/>
      <c r="EHL274" s="30"/>
      <c r="EHM274" s="30"/>
      <c r="EHN274" s="30"/>
      <c r="EHO274" s="30"/>
      <c r="EHP274" s="30"/>
      <c r="EHQ274" s="30"/>
      <c r="EHR274" s="30"/>
      <c r="EHS274" s="30"/>
      <c r="EHT274" s="30"/>
      <c r="EHU274" s="30"/>
      <c r="EHV274" s="30"/>
      <c r="EHW274" s="30"/>
      <c r="EHX274" s="30"/>
      <c r="EHY274" s="30"/>
      <c r="EHZ274" s="30"/>
      <c r="EIA274" s="30"/>
      <c r="EIB274" s="30"/>
      <c r="EIC274" s="30"/>
      <c r="EID274" s="30"/>
      <c r="EIE274" s="30"/>
      <c r="EIF274" s="30"/>
      <c r="EIG274" s="30"/>
      <c r="EIH274" s="30"/>
      <c r="EII274" s="30"/>
      <c r="EIJ274" s="30"/>
      <c r="EIK274" s="30"/>
      <c r="EIL274" s="30"/>
      <c r="EIM274" s="30"/>
      <c r="EIN274" s="30"/>
      <c r="EIO274" s="30"/>
      <c r="EIP274" s="30"/>
      <c r="EIQ274" s="30"/>
      <c r="EIR274" s="30"/>
      <c r="EIS274" s="30"/>
      <c r="EIT274" s="30"/>
      <c r="EIU274" s="30"/>
      <c r="EIV274" s="30"/>
      <c r="EIW274" s="30"/>
      <c r="EIX274" s="30"/>
      <c r="EIY274" s="30"/>
      <c r="EIZ274" s="30"/>
      <c r="EJA274" s="30"/>
      <c r="EJB274" s="30"/>
      <c r="EJC274" s="30"/>
      <c r="EJD274" s="30"/>
      <c r="EJE274" s="30"/>
      <c r="EJF274" s="30"/>
      <c r="EJG274" s="30"/>
      <c r="EJH274" s="30"/>
      <c r="EJI274" s="30"/>
      <c r="EJJ274" s="30"/>
      <c r="EJK274" s="30"/>
      <c r="EJL274" s="30"/>
      <c r="EJM274" s="30"/>
      <c r="EJN274" s="30"/>
      <c r="EJO274" s="30"/>
      <c r="EJP274" s="30"/>
      <c r="EJQ274" s="30"/>
      <c r="EJR274" s="30"/>
      <c r="EJS274" s="30"/>
      <c r="EJT274" s="30"/>
      <c r="EJU274" s="30"/>
      <c r="EJV274" s="30"/>
      <c r="EJW274" s="30"/>
      <c r="EJX274" s="30"/>
      <c r="EJY274" s="30"/>
      <c r="EJZ274" s="30"/>
      <c r="EKA274" s="30"/>
      <c r="EKB274" s="30"/>
      <c r="EKC274" s="30"/>
      <c r="EKD274" s="30"/>
      <c r="EKE274" s="30"/>
      <c r="EKF274" s="30"/>
      <c r="EKG274" s="30"/>
      <c r="EKH274" s="30"/>
      <c r="EKI274" s="30"/>
      <c r="EKJ274" s="30"/>
      <c r="EKK274" s="30"/>
      <c r="EKL274" s="30"/>
      <c r="EKM274" s="30"/>
      <c r="EKN274" s="30"/>
      <c r="EKO274" s="30"/>
      <c r="EKP274" s="30"/>
      <c r="EKQ274" s="30"/>
      <c r="EKR274" s="30"/>
      <c r="EKS274" s="30"/>
      <c r="EKT274" s="30"/>
      <c r="EKU274" s="30"/>
      <c r="EKV274" s="30"/>
      <c r="EKW274" s="30"/>
      <c r="EKX274" s="30"/>
      <c r="EKY274" s="30"/>
      <c r="EKZ274" s="30"/>
      <c r="ELA274" s="30"/>
      <c r="ELB274" s="30"/>
      <c r="ELC274" s="30"/>
      <c r="ELD274" s="30"/>
      <c r="ELE274" s="30"/>
      <c r="ELF274" s="30"/>
      <c r="ELG274" s="30"/>
      <c r="ELH274" s="30"/>
      <c r="ELI274" s="30"/>
      <c r="ELJ274" s="30"/>
      <c r="ELK274" s="30"/>
      <c r="ELL274" s="30"/>
      <c r="ELM274" s="30"/>
      <c r="ELN274" s="30"/>
      <c r="ELO274" s="30"/>
      <c r="ELP274" s="30"/>
      <c r="ELQ274" s="30"/>
      <c r="ELR274" s="30"/>
      <c r="ELS274" s="30"/>
      <c r="ELT274" s="30"/>
      <c r="ELU274" s="30"/>
      <c r="ELV274" s="30"/>
      <c r="ELW274" s="30"/>
      <c r="ELX274" s="30"/>
      <c r="ELY274" s="30"/>
      <c r="ELZ274" s="30"/>
      <c r="EMA274" s="30"/>
      <c r="EMB274" s="30"/>
      <c r="EMC274" s="30"/>
      <c r="EMD274" s="30"/>
      <c r="EME274" s="30"/>
      <c r="EMF274" s="30"/>
      <c r="EMG274" s="30"/>
      <c r="EMH274" s="30"/>
      <c r="EMI274" s="30"/>
      <c r="EMJ274" s="30"/>
      <c r="EMK274" s="30"/>
      <c r="EML274" s="30"/>
      <c r="EMM274" s="30"/>
      <c r="EMN274" s="30"/>
      <c r="EMO274" s="30"/>
      <c r="EMP274" s="30"/>
      <c r="EMQ274" s="30"/>
      <c r="EMR274" s="30"/>
      <c r="EMS274" s="30"/>
      <c r="EMT274" s="30"/>
      <c r="EMU274" s="30"/>
      <c r="EMV274" s="30"/>
      <c r="EMW274" s="30"/>
      <c r="EMX274" s="30"/>
      <c r="EMY274" s="30"/>
      <c r="EMZ274" s="30"/>
      <c r="ENA274" s="30"/>
      <c r="ENB274" s="30"/>
      <c r="ENC274" s="30"/>
      <c r="END274" s="30"/>
      <c r="ENE274" s="30"/>
      <c r="ENF274" s="30"/>
      <c r="ENG274" s="30"/>
      <c r="ENH274" s="30"/>
      <c r="ENI274" s="30"/>
      <c r="ENJ274" s="30"/>
      <c r="ENK274" s="30"/>
      <c r="ENL274" s="30"/>
      <c r="ENM274" s="30"/>
      <c r="ENN274" s="30"/>
      <c r="ENO274" s="30"/>
      <c r="ENP274" s="30"/>
      <c r="ENQ274" s="30"/>
      <c r="ENR274" s="30"/>
      <c r="ENS274" s="30"/>
      <c r="ENT274" s="30"/>
      <c r="ENU274" s="30"/>
      <c r="ENV274" s="30"/>
      <c r="ENW274" s="30"/>
      <c r="ENX274" s="30"/>
      <c r="ENY274" s="30"/>
      <c r="ENZ274" s="30"/>
      <c r="EOA274" s="30"/>
      <c r="EOB274" s="30"/>
      <c r="EOC274" s="30"/>
      <c r="EOD274" s="30"/>
      <c r="EOE274" s="30"/>
      <c r="EOF274" s="30"/>
      <c r="EOG274" s="30"/>
      <c r="EOH274" s="30"/>
      <c r="EOI274" s="30"/>
      <c r="EOJ274" s="30"/>
      <c r="EOK274" s="30"/>
      <c r="EOL274" s="30"/>
      <c r="EOM274" s="30"/>
      <c r="EON274" s="30"/>
      <c r="EOO274" s="30"/>
      <c r="EOP274" s="30"/>
      <c r="EOQ274" s="30"/>
      <c r="EOR274" s="30"/>
      <c r="EOS274" s="30"/>
      <c r="EOT274" s="30"/>
      <c r="EOU274" s="30"/>
      <c r="EOV274" s="30"/>
      <c r="EOW274" s="30"/>
      <c r="EOX274" s="30"/>
      <c r="EOY274" s="30"/>
      <c r="EOZ274" s="30"/>
      <c r="EPA274" s="30"/>
      <c r="EPB274" s="30"/>
      <c r="EPC274" s="30"/>
      <c r="EPD274" s="30"/>
      <c r="EPE274" s="30"/>
      <c r="EPF274" s="30"/>
      <c r="EPG274" s="30"/>
      <c r="EPH274" s="30"/>
      <c r="EPI274" s="30"/>
      <c r="EPJ274" s="30"/>
      <c r="EPK274" s="30"/>
      <c r="EPL274" s="30"/>
      <c r="EPM274" s="30"/>
      <c r="EPN274" s="30"/>
      <c r="EPO274" s="30"/>
      <c r="EPP274" s="30"/>
      <c r="EPQ274" s="30"/>
      <c r="EPR274" s="30"/>
      <c r="EPS274" s="30"/>
      <c r="EPT274" s="30"/>
      <c r="EPU274" s="30"/>
      <c r="EPV274" s="30"/>
      <c r="EPW274" s="30"/>
      <c r="EPX274" s="30"/>
      <c r="EPY274" s="30"/>
      <c r="EPZ274" s="30"/>
      <c r="EQA274" s="30"/>
      <c r="EQB274" s="30"/>
      <c r="EQC274" s="30"/>
      <c r="EQD274" s="30"/>
      <c r="EQE274" s="30"/>
      <c r="EQF274" s="30"/>
      <c r="EQG274" s="30"/>
      <c r="EQH274" s="30"/>
      <c r="EQI274" s="30"/>
      <c r="EQJ274" s="30"/>
      <c r="EQK274" s="30"/>
      <c r="EQL274" s="30"/>
      <c r="EQM274" s="30"/>
      <c r="EQN274" s="30"/>
      <c r="EQO274" s="30"/>
      <c r="EQP274" s="30"/>
      <c r="EQQ274" s="30"/>
      <c r="EQR274" s="30"/>
      <c r="EQS274" s="30"/>
      <c r="EQT274" s="30"/>
      <c r="EQU274" s="30"/>
      <c r="EQV274" s="30"/>
      <c r="EQW274" s="30"/>
      <c r="EQX274" s="30"/>
      <c r="EQY274" s="30"/>
      <c r="EQZ274" s="30"/>
      <c r="ERA274" s="30"/>
      <c r="ERB274" s="30"/>
      <c r="ERC274" s="30"/>
      <c r="ERD274" s="30"/>
      <c r="ERE274" s="30"/>
      <c r="ERF274" s="30"/>
      <c r="ERG274" s="30"/>
      <c r="ERH274" s="30"/>
      <c r="ERI274" s="30"/>
      <c r="ERJ274" s="30"/>
      <c r="ERK274" s="30"/>
      <c r="ERL274" s="30"/>
      <c r="ERM274" s="30"/>
      <c r="ERN274" s="30"/>
      <c r="ERO274" s="30"/>
      <c r="ERP274" s="30"/>
      <c r="ERQ274" s="30"/>
      <c r="ERR274" s="30"/>
      <c r="ERS274" s="30"/>
      <c r="ERT274" s="30"/>
      <c r="ERU274" s="30"/>
      <c r="ERV274" s="30"/>
      <c r="ERW274" s="30"/>
      <c r="ERX274" s="30"/>
      <c r="ERY274" s="30"/>
      <c r="ERZ274" s="30"/>
      <c r="ESA274" s="30"/>
      <c r="ESB274" s="30"/>
      <c r="ESC274" s="30"/>
      <c r="ESD274" s="30"/>
      <c r="ESE274" s="30"/>
      <c r="ESF274" s="30"/>
      <c r="ESG274" s="30"/>
      <c r="ESH274" s="30"/>
      <c r="ESI274" s="30"/>
      <c r="ESJ274" s="30"/>
      <c r="ESK274" s="30"/>
      <c r="ESL274" s="30"/>
      <c r="ESM274" s="30"/>
      <c r="ESN274" s="30"/>
      <c r="ESO274" s="30"/>
      <c r="ESP274" s="30"/>
      <c r="ESQ274" s="30"/>
      <c r="ESR274" s="30"/>
      <c r="ESS274" s="30"/>
      <c r="EST274" s="30"/>
      <c r="ESU274" s="30"/>
      <c r="ESV274" s="30"/>
      <c r="ESW274" s="30"/>
      <c r="ESX274" s="30"/>
      <c r="ESY274" s="30"/>
      <c r="ESZ274" s="30"/>
      <c r="ETA274" s="30"/>
      <c r="ETB274" s="30"/>
      <c r="ETC274" s="30"/>
      <c r="ETD274" s="30"/>
      <c r="ETE274" s="30"/>
      <c r="ETF274" s="30"/>
      <c r="ETG274" s="30"/>
      <c r="ETH274" s="30"/>
      <c r="ETI274" s="30"/>
      <c r="ETJ274" s="30"/>
      <c r="ETK274" s="30"/>
      <c r="ETL274" s="30"/>
      <c r="ETM274" s="30"/>
      <c r="ETN274" s="30"/>
      <c r="ETO274" s="30"/>
      <c r="ETP274" s="30"/>
      <c r="ETQ274" s="30"/>
      <c r="ETR274" s="30"/>
      <c r="ETS274" s="30"/>
      <c r="ETT274" s="30"/>
      <c r="ETU274" s="30"/>
      <c r="ETV274" s="30"/>
      <c r="ETW274" s="30"/>
      <c r="ETX274" s="30"/>
      <c r="ETY274" s="30"/>
      <c r="ETZ274" s="30"/>
      <c r="EUA274" s="30"/>
      <c r="EUB274" s="30"/>
      <c r="EUC274" s="30"/>
      <c r="EUD274" s="30"/>
      <c r="EUE274" s="30"/>
      <c r="EUF274" s="30"/>
      <c r="EUG274" s="30"/>
      <c r="EUH274" s="30"/>
      <c r="EUI274" s="30"/>
      <c r="EUJ274" s="30"/>
      <c r="EUK274" s="30"/>
      <c r="EUL274" s="30"/>
      <c r="EUM274" s="30"/>
      <c r="EUN274" s="30"/>
      <c r="EUO274" s="30"/>
      <c r="EUP274" s="30"/>
      <c r="EUQ274" s="30"/>
      <c r="EUR274" s="30"/>
      <c r="EUS274" s="30"/>
      <c r="EUT274" s="30"/>
      <c r="EUU274" s="30"/>
      <c r="EUV274" s="30"/>
      <c r="EUW274" s="30"/>
      <c r="EUX274" s="30"/>
      <c r="EUY274" s="30"/>
      <c r="EUZ274" s="30"/>
      <c r="EVA274" s="30"/>
      <c r="EVB274" s="30"/>
      <c r="EVC274" s="30"/>
      <c r="EVD274" s="30"/>
      <c r="EVE274" s="30"/>
      <c r="EVF274" s="30"/>
      <c r="EVG274" s="30"/>
      <c r="EVH274" s="30"/>
      <c r="EVI274" s="30"/>
      <c r="EVJ274" s="30"/>
      <c r="EVK274" s="30"/>
      <c r="EVL274" s="30"/>
      <c r="EVM274" s="30"/>
      <c r="EVN274" s="30"/>
      <c r="EVO274" s="30"/>
      <c r="EVP274" s="30"/>
      <c r="EVQ274" s="30"/>
      <c r="EVR274" s="30"/>
      <c r="EVS274" s="30"/>
      <c r="EVT274" s="30"/>
      <c r="EVU274" s="30"/>
      <c r="EVV274" s="30"/>
      <c r="EVW274" s="30"/>
      <c r="EVX274" s="30"/>
      <c r="EVY274" s="30"/>
      <c r="EVZ274" s="30"/>
      <c r="EWA274" s="30"/>
      <c r="EWB274" s="30"/>
      <c r="EWC274" s="30"/>
      <c r="EWD274" s="30"/>
      <c r="EWE274" s="30"/>
      <c r="EWF274" s="30"/>
      <c r="EWG274" s="30"/>
      <c r="EWH274" s="30"/>
      <c r="EWI274" s="30"/>
      <c r="EWJ274" s="30"/>
      <c r="EWK274" s="30"/>
      <c r="EWL274" s="30"/>
      <c r="EWM274" s="30"/>
      <c r="EWN274" s="30"/>
      <c r="EWO274" s="30"/>
      <c r="EWP274" s="30"/>
      <c r="EWQ274" s="30"/>
      <c r="EWR274" s="30"/>
      <c r="EWS274" s="30"/>
      <c r="EWT274" s="30"/>
      <c r="EWU274" s="30"/>
      <c r="EWV274" s="30"/>
      <c r="EWW274" s="30"/>
      <c r="EWX274" s="30"/>
      <c r="EWY274" s="30"/>
      <c r="EWZ274" s="30"/>
      <c r="EXA274" s="30"/>
      <c r="EXB274" s="30"/>
      <c r="EXC274" s="30"/>
      <c r="EXD274" s="30"/>
      <c r="EXE274" s="30"/>
      <c r="EXF274" s="30"/>
      <c r="EXG274" s="30"/>
      <c r="EXH274" s="30"/>
      <c r="EXI274" s="30"/>
      <c r="EXJ274" s="30"/>
      <c r="EXK274" s="30"/>
      <c r="EXL274" s="30"/>
      <c r="EXM274" s="30"/>
      <c r="EXN274" s="30"/>
      <c r="EXO274" s="30"/>
      <c r="EXP274" s="30"/>
      <c r="EXQ274" s="30"/>
      <c r="EXR274" s="30"/>
      <c r="EXS274" s="30"/>
      <c r="EXT274" s="30"/>
      <c r="EXU274" s="30"/>
      <c r="EXV274" s="30"/>
      <c r="EXW274" s="30"/>
      <c r="EXX274" s="30"/>
      <c r="EXY274" s="30"/>
      <c r="EXZ274" s="30"/>
      <c r="EYA274" s="30"/>
      <c r="EYB274" s="30"/>
      <c r="EYC274" s="30"/>
      <c r="EYD274" s="30"/>
      <c r="EYE274" s="30"/>
      <c r="EYF274" s="30"/>
      <c r="EYG274" s="30"/>
      <c r="EYH274" s="30"/>
      <c r="EYI274" s="30"/>
      <c r="EYJ274" s="30"/>
      <c r="EYK274" s="30"/>
      <c r="EYL274" s="30"/>
      <c r="EYM274" s="30"/>
      <c r="EYN274" s="30"/>
      <c r="EYO274" s="30"/>
      <c r="EYP274" s="30"/>
      <c r="EYQ274" s="30"/>
      <c r="EYR274" s="30"/>
      <c r="EYS274" s="30"/>
      <c r="EYT274" s="30"/>
      <c r="EYU274" s="30"/>
      <c r="EYV274" s="30"/>
      <c r="EYW274" s="30"/>
      <c r="EYX274" s="30"/>
      <c r="EYY274" s="30"/>
      <c r="EYZ274" s="30"/>
      <c r="EZA274" s="30"/>
      <c r="EZB274" s="30"/>
      <c r="EZC274" s="30"/>
      <c r="EZD274" s="30"/>
      <c r="EZE274" s="30"/>
      <c r="EZF274" s="30"/>
      <c r="EZG274" s="30"/>
      <c r="EZH274" s="30"/>
      <c r="EZI274" s="30"/>
      <c r="EZJ274" s="30"/>
      <c r="EZK274" s="30"/>
      <c r="EZL274" s="30"/>
      <c r="EZM274" s="30"/>
      <c r="EZN274" s="30"/>
      <c r="EZO274" s="30"/>
      <c r="EZP274" s="30"/>
      <c r="EZQ274" s="30"/>
      <c r="EZR274" s="30"/>
      <c r="EZS274" s="30"/>
      <c r="EZT274" s="30"/>
      <c r="EZU274" s="30"/>
      <c r="EZV274" s="30"/>
      <c r="EZW274" s="30"/>
      <c r="EZX274" s="30"/>
      <c r="EZY274" s="30"/>
      <c r="EZZ274" s="30"/>
      <c r="FAA274" s="30"/>
      <c r="FAB274" s="30"/>
      <c r="FAC274" s="30"/>
      <c r="FAD274" s="30"/>
      <c r="FAE274" s="30"/>
      <c r="FAF274" s="30"/>
      <c r="FAG274" s="30"/>
      <c r="FAH274" s="30"/>
      <c r="FAI274" s="30"/>
      <c r="FAJ274" s="30"/>
      <c r="FAK274" s="30"/>
      <c r="FAL274" s="30"/>
      <c r="FAM274" s="30"/>
      <c r="FAN274" s="30"/>
      <c r="FAO274" s="30"/>
      <c r="FAP274" s="30"/>
      <c r="FAQ274" s="30"/>
      <c r="FAR274" s="30"/>
      <c r="FAS274" s="30"/>
      <c r="FAT274" s="30"/>
      <c r="FAU274" s="30"/>
      <c r="FAV274" s="30"/>
      <c r="FAW274" s="30"/>
      <c r="FAX274" s="30"/>
      <c r="FAY274" s="30"/>
      <c r="FAZ274" s="30"/>
      <c r="FBA274" s="30"/>
      <c r="FBB274" s="30"/>
      <c r="FBC274" s="30"/>
      <c r="FBD274" s="30"/>
      <c r="FBE274" s="30"/>
      <c r="FBF274" s="30"/>
      <c r="FBG274" s="30"/>
      <c r="FBH274" s="30"/>
      <c r="FBI274" s="30"/>
      <c r="FBJ274" s="30"/>
      <c r="FBK274" s="30"/>
      <c r="FBL274" s="30"/>
      <c r="FBM274" s="30"/>
      <c r="FBN274" s="30"/>
      <c r="FBO274" s="30"/>
      <c r="FBP274" s="30"/>
      <c r="FBQ274" s="30"/>
      <c r="FBR274" s="30"/>
      <c r="FBS274" s="30"/>
      <c r="FBT274" s="30"/>
      <c r="FBU274" s="30"/>
      <c r="FBV274" s="30"/>
      <c r="FBW274" s="30"/>
      <c r="FBX274" s="30"/>
      <c r="FBY274" s="30"/>
      <c r="FBZ274" s="30"/>
      <c r="FCA274" s="30"/>
      <c r="FCB274" s="30"/>
      <c r="FCC274" s="30"/>
      <c r="FCD274" s="30"/>
      <c r="FCE274" s="30"/>
      <c r="FCF274" s="30"/>
      <c r="FCG274" s="30"/>
      <c r="FCH274" s="30"/>
      <c r="FCI274" s="30"/>
      <c r="FCJ274" s="30"/>
      <c r="FCK274" s="30"/>
      <c r="FCL274" s="30"/>
      <c r="FCM274" s="30"/>
      <c r="FCN274" s="30"/>
      <c r="FCO274" s="30"/>
      <c r="FCP274" s="30"/>
      <c r="FCQ274" s="30"/>
      <c r="FCR274" s="30"/>
      <c r="FCS274" s="30"/>
      <c r="FCT274" s="30"/>
      <c r="FCU274" s="30"/>
      <c r="FCV274" s="30"/>
      <c r="FCW274" s="30"/>
      <c r="FCX274" s="30"/>
      <c r="FCY274" s="30"/>
      <c r="FCZ274" s="30"/>
      <c r="FDA274" s="30"/>
      <c r="FDB274" s="30"/>
      <c r="FDC274" s="30"/>
      <c r="FDD274" s="30"/>
      <c r="FDE274" s="30"/>
      <c r="FDF274" s="30"/>
      <c r="FDG274" s="30"/>
      <c r="FDH274" s="30"/>
      <c r="FDI274" s="30"/>
      <c r="FDJ274" s="30"/>
      <c r="FDK274" s="30"/>
      <c r="FDL274" s="30"/>
      <c r="FDM274" s="30"/>
      <c r="FDN274" s="30"/>
      <c r="FDO274" s="30"/>
      <c r="FDP274" s="30"/>
      <c r="FDQ274" s="30"/>
      <c r="FDR274" s="30"/>
      <c r="FDS274" s="30"/>
      <c r="FDT274" s="30"/>
      <c r="FDU274" s="30"/>
      <c r="FDV274" s="30"/>
      <c r="FDW274" s="30"/>
      <c r="FDX274" s="30"/>
      <c r="FDY274" s="30"/>
      <c r="FDZ274" s="30"/>
      <c r="FEA274" s="30"/>
      <c r="FEB274" s="30"/>
      <c r="FEC274" s="30"/>
      <c r="FED274" s="30"/>
      <c r="FEE274" s="30"/>
      <c r="FEF274" s="30"/>
      <c r="FEG274" s="30"/>
      <c r="FEH274" s="30"/>
      <c r="FEI274" s="30"/>
      <c r="FEJ274" s="30"/>
      <c r="FEK274" s="30"/>
      <c r="FEL274" s="30"/>
      <c r="FEM274" s="30"/>
      <c r="FEN274" s="30"/>
      <c r="FEO274" s="30"/>
      <c r="FEP274" s="30"/>
      <c r="FEQ274" s="30"/>
      <c r="FER274" s="30"/>
      <c r="FES274" s="30"/>
      <c r="FET274" s="30"/>
      <c r="FEU274" s="30"/>
      <c r="FEV274" s="30"/>
      <c r="FEW274" s="30"/>
      <c r="FEX274" s="30"/>
      <c r="FEY274" s="30"/>
      <c r="FEZ274" s="30"/>
      <c r="FFA274" s="30"/>
      <c r="FFB274" s="30"/>
      <c r="FFC274" s="30"/>
      <c r="FFD274" s="30"/>
      <c r="FFE274" s="30"/>
      <c r="FFF274" s="30"/>
      <c r="FFG274" s="30"/>
      <c r="FFH274" s="30"/>
      <c r="FFI274" s="30"/>
      <c r="FFJ274" s="30"/>
      <c r="FFK274" s="30"/>
      <c r="FFL274" s="30"/>
      <c r="FFM274" s="30"/>
      <c r="FFN274" s="30"/>
      <c r="FFO274" s="30"/>
      <c r="FFP274" s="30"/>
      <c r="FFQ274" s="30"/>
      <c r="FFR274" s="30"/>
      <c r="FFS274" s="30"/>
      <c r="FFT274" s="30"/>
      <c r="FFU274" s="30"/>
      <c r="FFV274" s="30"/>
      <c r="FFW274" s="30"/>
      <c r="FFX274" s="30"/>
      <c r="FFY274" s="30"/>
      <c r="FFZ274" s="30"/>
      <c r="FGA274" s="30"/>
      <c r="FGB274" s="30"/>
      <c r="FGC274" s="30"/>
      <c r="FGD274" s="30"/>
      <c r="FGE274" s="30"/>
      <c r="FGF274" s="30"/>
      <c r="FGG274" s="30"/>
      <c r="FGH274" s="30"/>
      <c r="FGI274" s="30"/>
      <c r="FGJ274" s="30"/>
      <c r="FGK274" s="30"/>
      <c r="FGL274" s="30"/>
      <c r="FGM274" s="30"/>
      <c r="FGN274" s="30"/>
      <c r="FGO274" s="30"/>
      <c r="FGP274" s="30"/>
      <c r="FGQ274" s="30"/>
      <c r="FGR274" s="30"/>
      <c r="FGS274" s="30"/>
      <c r="FGT274" s="30"/>
      <c r="FGU274" s="30"/>
      <c r="FGV274" s="30"/>
      <c r="FGW274" s="30"/>
      <c r="FGX274" s="30"/>
      <c r="FGY274" s="30"/>
      <c r="FGZ274" s="30"/>
      <c r="FHA274" s="30"/>
      <c r="FHB274" s="30"/>
      <c r="FHC274" s="30"/>
      <c r="FHD274" s="30"/>
      <c r="FHE274" s="30"/>
      <c r="FHF274" s="30"/>
      <c r="FHG274" s="30"/>
      <c r="FHH274" s="30"/>
      <c r="FHI274" s="30"/>
      <c r="FHJ274" s="30"/>
      <c r="FHK274" s="30"/>
      <c r="FHL274" s="30"/>
      <c r="FHM274" s="30"/>
      <c r="FHN274" s="30"/>
      <c r="FHO274" s="30"/>
      <c r="FHP274" s="30"/>
      <c r="FHQ274" s="30"/>
      <c r="FHR274" s="30"/>
      <c r="FHS274" s="30"/>
      <c r="FHT274" s="30"/>
      <c r="FHU274" s="30"/>
      <c r="FHV274" s="30"/>
      <c r="FHW274" s="30"/>
      <c r="FHX274" s="30"/>
      <c r="FHY274" s="30"/>
      <c r="FHZ274" s="30"/>
      <c r="FIA274" s="30"/>
      <c r="FIB274" s="30"/>
      <c r="FIC274" s="30"/>
      <c r="FID274" s="30"/>
      <c r="FIE274" s="30"/>
      <c r="FIF274" s="30"/>
      <c r="FIG274" s="30"/>
      <c r="FIH274" s="30"/>
      <c r="FII274" s="30"/>
      <c r="FIJ274" s="30"/>
      <c r="FIK274" s="30"/>
      <c r="FIL274" s="30"/>
      <c r="FIM274" s="30"/>
      <c r="FIN274" s="30"/>
      <c r="FIO274" s="30"/>
      <c r="FIP274" s="30"/>
      <c r="FIQ274" s="30"/>
      <c r="FIR274" s="30"/>
      <c r="FIS274" s="30"/>
      <c r="FIT274" s="30"/>
      <c r="FIU274" s="30"/>
      <c r="FIV274" s="30"/>
      <c r="FIW274" s="30"/>
      <c r="FIX274" s="30"/>
      <c r="FIY274" s="30"/>
      <c r="FIZ274" s="30"/>
      <c r="FJA274" s="30"/>
      <c r="FJB274" s="30"/>
      <c r="FJC274" s="30"/>
      <c r="FJD274" s="30"/>
      <c r="FJE274" s="30"/>
      <c r="FJF274" s="30"/>
      <c r="FJG274" s="30"/>
      <c r="FJH274" s="30"/>
      <c r="FJI274" s="30"/>
      <c r="FJJ274" s="30"/>
      <c r="FJK274" s="30"/>
      <c r="FJL274" s="30"/>
      <c r="FJM274" s="30"/>
      <c r="FJN274" s="30"/>
      <c r="FJO274" s="30"/>
      <c r="FJP274" s="30"/>
      <c r="FJQ274" s="30"/>
      <c r="FJR274" s="30"/>
      <c r="FJS274" s="30"/>
      <c r="FJT274" s="30"/>
      <c r="FJU274" s="30"/>
      <c r="FJV274" s="30"/>
      <c r="FJW274" s="30"/>
      <c r="FJX274" s="30"/>
      <c r="FJY274" s="30"/>
      <c r="FJZ274" s="30"/>
      <c r="FKA274" s="30"/>
      <c r="FKB274" s="30"/>
      <c r="FKC274" s="30"/>
      <c r="FKD274" s="30"/>
      <c r="FKE274" s="30"/>
      <c r="FKF274" s="30"/>
      <c r="FKG274" s="30"/>
      <c r="FKH274" s="30"/>
      <c r="FKI274" s="30"/>
      <c r="FKJ274" s="30"/>
      <c r="FKK274" s="30"/>
      <c r="FKL274" s="30"/>
      <c r="FKM274" s="30"/>
      <c r="FKN274" s="30"/>
      <c r="FKO274" s="30"/>
      <c r="FKP274" s="30"/>
      <c r="FKQ274" s="30"/>
      <c r="FKR274" s="30"/>
      <c r="FKS274" s="30"/>
      <c r="FKT274" s="30"/>
      <c r="FKU274" s="30"/>
      <c r="FKV274" s="30"/>
      <c r="FKW274" s="30"/>
      <c r="FKX274" s="30"/>
      <c r="FKY274" s="30"/>
      <c r="FKZ274" s="30"/>
      <c r="FLA274" s="30"/>
      <c r="FLB274" s="30"/>
      <c r="FLC274" s="30"/>
      <c r="FLD274" s="30"/>
      <c r="FLE274" s="30"/>
      <c r="FLF274" s="30"/>
      <c r="FLG274" s="30"/>
      <c r="FLH274" s="30"/>
      <c r="FLI274" s="30"/>
      <c r="FLJ274" s="30"/>
      <c r="FLK274" s="30"/>
      <c r="FLL274" s="30"/>
      <c r="FLM274" s="30"/>
      <c r="FLN274" s="30"/>
      <c r="FLO274" s="30"/>
      <c r="FLP274" s="30"/>
      <c r="FLQ274" s="30"/>
      <c r="FLR274" s="30"/>
      <c r="FLS274" s="30"/>
      <c r="FLT274" s="30"/>
      <c r="FLU274" s="30"/>
      <c r="FLV274" s="30"/>
      <c r="FLW274" s="30"/>
      <c r="FLX274" s="30"/>
      <c r="FLY274" s="30"/>
      <c r="FLZ274" s="30"/>
      <c r="FMA274" s="30"/>
      <c r="FMB274" s="30"/>
      <c r="FMC274" s="30"/>
      <c r="FMD274" s="30"/>
      <c r="FME274" s="30"/>
      <c r="FMF274" s="30"/>
      <c r="FMG274" s="30"/>
      <c r="FMH274" s="30"/>
      <c r="FMI274" s="30"/>
      <c r="FMJ274" s="30"/>
      <c r="FMK274" s="30"/>
      <c r="FML274" s="30"/>
      <c r="FMM274" s="30"/>
      <c r="FMN274" s="30"/>
      <c r="FMO274" s="30"/>
      <c r="FMP274" s="30"/>
      <c r="FMQ274" s="30"/>
      <c r="FMR274" s="30"/>
      <c r="FMS274" s="30"/>
      <c r="FMT274" s="30"/>
      <c r="FMU274" s="30"/>
      <c r="FMV274" s="30"/>
      <c r="FMW274" s="30"/>
      <c r="FMX274" s="30"/>
      <c r="FMY274" s="30"/>
      <c r="FMZ274" s="30"/>
      <c r="FNA274" s="30"/>
      <c r="FNB274" s="30"/>
      <c r="FNC274" s="30"/>
      <c r="FND274" s="30"/>
      <c r="FNE274" s="30"/>
      <c r="FNF274" s="30"/>
      <c r="FNG274" s="30"/>
      <c r="FNH274" s="30"/>
      <c r="FNI274" s="30"/>
      <c r="FNJ274" s="30"/>
      <c r="FNK274" s="30"/>
      <c r="FNL274" s="30"/>
      <c r="FNM274" s="30"/>
      <c r="FNN274" s="30"/>
      <c r="FNO274" s="30"/>
      <c r="FNP274" s="30"/>
      <c r="FNQ274" s="30"/>
      <c r="FNR274" s="30"/>
      <c r="FNS274" s="30"/>
      <c r="FNT274" s="30"/>
      <c r="FNU274" s="30"/>
      <c r="FNV274" s="30"/>
      <c r="FNW274" s="30"/>
      <c r="FNX274" s="30"/>
      <c r="FNY274" s="30"/>
      <c r="FNZ274" s="30"/>
      <c r="FOA274" s="30"/>
      <c r="FOB274" s="30"/>
      <c r="FOC274" s="30"/>
      <c r="FOD274" s="30"/>
      <c r="FOE274" s="30"/>
      <c r="FOF274" s="30"/>
      <c r="FOG274" s="30"/>
      <c r="FOH274" s="30"/>
      <c r="FOI274" s="30"/>
      <c r="FOJ274" s="30"/>
      <c r="FOK274" s="30"/>
      <c r="FOL274" s="30"/>
      <c r="FOM274" s="30"/>
      <c r="FON274" s="30"/>
      <c r="FOO274" s="30"/>
      <c r="FOP274" s="30"/>
      <c r="FOQ274" s="30"/>
      <c r="FOR274" s="30"/>
      <c r="FOS274" s="30"/>
      <c r="FOT274" s="30"/>
      <c r="FOU274" s="30"/>
      <c r="FOV274" s="30"/>
      <c r="FOW274" s="30"/>
      <c r="FOX274" s="30"/>
      <c r="FOY274" s="30"/>
      <c r="FOZ274" s="30"/>
      <c r="FPA274" s="30"/>
      <c r="FPB274" s="30"/>
      <c r="FPC274" s="30"/>
      <c r="FPD274" s="30"/>
      <c r="FPE274" s="30"/>
      <c r="FPF274" s="30"/>
      <c r="FPG274" s="30"/>
      <c r="FPH274" s="30"/>
      <c r="FPI274" s="30"/>
      <c r="FPJ274" s="30"/>
      <c r="FPK274" s="30"/>
      <c r="FPL274" s="30"/>
      <c r="FPM274" s="30"/>
      <c r="FPN274" s="30"/>
      <c r="FPO274" s="30"/>
      <c r="FPP274" s="30"/>
      <c r="FPQ274" s="30"/>
      <c r="FPR274" s="30"/>
      <c r="FPS274" s="30"/>
      <c r="FPT274" s="30"/>
      <c r="FPU274" s="30"/>
      <c r="FPV274" s="30"/>
      <c r="FPW274" s="30"/>
      <c r="FPX274" s="30"/>
      <c r="FPY274" s="30"/>
      <c r="FPZ274" s="30"/>
      <c r="FQA274" s="30"/>
      <c r="FQB274" s="30"/>
      <c r="FQC274" s="30"/>
      <c r="FQD274" s="30"/>
      <c r="FQE274" s="30"/>
      <c r="FQF274" s="30"/>
      <c r="FQG274" s="30"/>
      <c r="FQH274" s="30"/>
      <c r="FQI274" s="30"/>
      <c r="FQJ274" s="30"/>
      <c r="FQK274" s="30"/>
      <c r="FQL274" s="30"/>
      <c r="FQM274" s="30"/>
      <c r="FQN274" s="30"/>
      <c r="FQO274" s="30"/>
      <c r="FQP274" s="30"/>
      <c r="FQQ274" s="30"/>
      <c r="FQR274" s="30"/>
      <c r="FQS274" s="30"/>
      <c r="FQT274" s="30"/>
      <c r="FQU274" s="30"/>
      <c r="FQV274" s="30"/>
      <c r="FQW274" s="30"/>
      <c r="FQX274" s="30"/>
      <c r="FQY274" s="30"/>
      <c r="FQZ274" s="30"/>
      <c r="FRA274" s="30"/>
      <c r="FRB274" s="30"/>
      <c r="FRC274" s="30"/>
      <c r="FRD274" s="30"/>
      <c r="FRE274" s="30"/>
      <c r="FRF274" s="30"/>
      <c r="FRG274" s="30"/>
      <c r="FRH274" s="30"/>
      <c r="FRI274" s="30"/>
      <c r="FRJ274" s="30"/>
      <c r="FRK274" s="30"/>
      <c r="FRL274" s="30"/>
      <c r="FRM274" s="30"/>
      <c r="FRN274" s="30"/>
      <c r="FRO274" s="30"/>
      <c r="FRP274" s="30"/>
      <c r="FRQ274" s="30"/>
      <c r="FRR274" s="30"/>
      <c r="FRS274" s="30"/>
      <c r="FRT274" s="30"/>
      <c r="FRU274" s="30"/>
      <c r="FRV274" s="30"/>
      <c r="FRW274" s="30"/>
      <c r="FRX274" s="30"/>
      <c r="FRY274" s="30"/>
      <c r="FRZ274" s="30"/>
      <c r="FSA274" s="30"/>
      <c r="FSB274" s="30"/>
      <c r="FSC274" s="30"/>
      <c r="FSD274" s="30"/>
      <c r="FSE274" s="30"/>
      <c r="FSF274" s="30"/>
      <c r="FSG274" s="30"/>
      <c r="FSH274" s="30"/>
      <c r="FSI274" s="30"/>
      <c r="FSJ274" s="30"/>
      <c r="FSK274" s="30"/>
      <c r="FSL274" s="30"/>
      <c r="FSM274" s="30"/>
      <c r="FSN274" s="30"/>
      <c r="FSO274" s="30"/>
      <c r="FSP274" s="30"/>
      <c r="FSQ274" s="30"/>
      <c r="FSR274" s="30"/>
      <c r="FSS274" s="30"/>
      <c r="FST274" s="30"/>
      <c r="FSU274" s="30"/>
      <c r="FSV274" s="30"/>
      <c r="FSW274" s="30"/>
      <c r="FSX274" s="30"/>
      <c r="FSY274" s="30"/>
      <c r="FSZ274" s="30"/>
      <c r="FTA274" s="30"/>
      <c r="FTB274" s="30"/>
      <c r="FTC274" s="30"/>
      <c r="FTD274" s="30"/>
      <c r="FTE274" s="30"/>
      <c r="FTF274" s="30"/>
      <c r="FTG274" s="30"/>
      <c r="FTH274" s="30"/>
      <c r="FTI274" s="30"/>
      <c r="FTJ274" s="30"/>
      <c r="FTK274" s="30"/>
      <c r="FTL274" s="30"/>
      <c r="FTM274" s="30"/>
      <c r="FTN274" s="30"/>
      <c r="FTO274" s="30"/>
      <c r="FTP274" s="30"/>
      <c r="FTQ274" s="30"/>
      <c r="FTR274" s="30"/>
      <c r="FTS274" s="30"/>
      <c r="FTT274" s="30"/>
      <c r="FTU274" s="30"/>
      <c r="FTV274" s="30"/>
      <c r="FTW274" s="30"/>
      <c r="FTX274" s="30"/>
      <c r="FTY274" s="30"/>
      <c r="FTZ274" s="30"/>
      <c r="FUA274" s="30"/>
      <c r="FUB274" s="30"/>
      <c r="FUC274" s="30"/>
      <c r="FUD274" s="30"/>
      <c r="FUE274" s="30"/>
      <c r="FUF274" s="30"/>
      <c r="FUG274" s="30"/>
      <c r="FUH274" s="30"/>
      <c r="FUI274" s="30"/>
      <c r="FUJ274" s="30"/>
      <c r="FUK274" s="30"/>
      <c r="FUL274" s="30"/>
      <c r="FUM274" s="30"/>
      <c r="FUN274" s="30"/>
      <c r="FUO274" s="30"/>
      <c r="FUP274" s="30"/>
      <c r="FUQ274" s="30"/>
      <c r="FUR274" s="30"/>
      <c r="FUS274" s="30"/>
      <c r="FUT274" s="30"/>
      <c r="FUU274" s="30"/>
      <c r="FUV274" s="30"/>
      <c r="FUW274" s="30"/>
      <c r="FUX274" s="30"/>
      <c r="FUY274" s="30"/>
      <c r="FUZ274" s="30"/>
      <c r="FVA274" s="30"/>
      <c r="FVB274" s="30"/>
      <c r="FVC274" s="30"/>
      <c r="FVD274" s="30"/>
      <c r="FVE274" s="30"/>
      <c r="FVF274" s="30"/>
      <c r="FVG274" s="30"/>
      <c r="FVH274" s="30"/>
      <c r="FVI274" s="30"/>
      <c r="FVJ274" s="30"/>
      <c r="FVK274" s="30"/>
      <c r="FVL274" s="30"/>
      <c r="FVM274" s="30"/>
      <c r="FVN274" s="30"/>
      <c r="FVO274" s="30"/>
      <c r="FVP274" s="30"/>
      <c r="FVQ274" s="30"/>
      <c r="FVR274" s="30"/>
      <c r="FVS274" s="30"/>
      <c r="FVT274" s="30"/>
      <c r="FVU274" s="30"/>
      <c r="FVV274" s="30"/>
      <c r="FVW274" s="30"/>
      <c r="FVX274" s="30"/>
      <c r="FVY274" s="30"/>
      <c r="FVZ274" s="30"/>
      <c r="FWA274" s="30"/>
      <c r="FWB274" s="30"/>
      <c r="FWC274" s="30"/>
      <c r="FWD274" s="30"/>
      <c r="FWE274" s="30"/>
      <c r="FWF274" s="30"/>
      <c r="FWG274" s="30"/>
      <c r="FWH274" s="30"/>
      <c r="FWI274" s="30"/>
      <c r="FWJ274" s="30"/>
      <c r="FWK274" s="30"/>
      <c r="FWL274" s="30"/>
      <c r="FWM274" s="30"/>
      <c r="FWN274" s="30"/>
      <c r="FWO274" s="30"/>
      <c r="FWP274" s="30"/>
      <c r="FWQ274" s="30"/>
      <c r="FWR274" s="30"/>
      <c r="FWS274" s="30"/>
      <c r="FWT274" s="30"/>
      <c r="FWU274" s="30"/>
      <c r="FWV274" s="30"/>
      <c r="FWW274" s="30"/>
      <c r="FWX274" s="30"/>
      <c r="FWY274" s="30"/>
      <c r="FWZ274" s="30"/>
      <c r="FXA274" s="30"/>
      <c r="FXB274" s="30"/>
      <c r="FXC274" s="30"/>
      <c r="FXD274" s="30"/>
      <c r="FXE274" s="30"/>
      <c r="FXF274" s="30"/>
      <c r="FXG274" s="30"/>
      <c r="FXH274" s="30"/>
      <c r="FXI274" s="30"/>
      <c r="FXJ274" s="30"/>
      <c r="FXK274" s="30"/>
      <c r="FXL274" s="30"/>
      <c r="FXM274" s="30"/>
      <c r="FXN274" s="30"/>
      <c r="FXO274" s="30"/>
      <c r="FXP274" s="30"/>
      <c r="FXQ274" s="30"/>
      <c r="FXR274" s="30"/>
      <c r="FXS274" s="30"/>
      <c r="FXT274" s="30"/>
      <c r="FXU274" s="30"/>
      <c r="FXV274" s="30"/>
      <c r="FXW274" s="30"/>
      <c r="FXX274" s="30"/>
      <c r="FXY274" s="30"/>
      <c r="FXZ274" s="30"/>
      <c r="FYA274" s="30"/>
      <c r="FYB274" s="30"/>
      <c r="FYC274" s="30"/>
      <c r="FYD274" s="30"/>
      <c r="FYE274" s="30"/>
      <c r="FYF274" s="30"/>
      <c r="FYG274" s="30"/>
      <c r="FYH274" s="30"/>
      <c r="FYI274" s="30"/>
      <c r="FYJ274" s="30"/>
      <c r="FYK274" s="30"/>
      <c r="FYL274" s="30"/>
      <c r="FYM274" s="30"/>
      <c r="FYN274" s="30"/>
      <c r="FYO274" s="30"/>
      <c r="FYP274" s="30"/>
      <c r="FYQ274" s="30"/>
      <c r="FYR274" s="30"/>
      <c r="FYS274" s="30"/>
      <c r="FYT274" s="30"/>
      <c r="FYU274" s="30"/>
      <c r="FYV274" s="30"/>
      <c r="FYW274" s="30"/>
      <c r="FYX274" s="30"/>
      <c r="FYY274" s="30"/>
      <c r="FYZ274" s="30"/>
      <c r="FZA274" s="30"/>
      <c r="FZB274" s="30"/>
      <c r="FZC274" s="30"/>
      <c r="FZD274" s="30"/>
      <c r="FZE274" s="30"/>
      <c r="FZF274" s="30"/>
      <c r="FZG274" s="30"/>
      <c r="FZH274" s="30"/>
      <c r="FZI274" s="30"/>
      <c r="FZJ274" s="30"/>
      <c r="FZK274" s="30"/>
      <c r="FZL274" s="30"/>
      <c r="FZM274" s="30"/>
      <c r="FZN274" s="30"/>
      <c r="FZO274" s="30"/>
      <c r="FZP274" s="30"/>
      <c r="FZQ274" s="30"/>
      <c r="FZR274" s="30"/>
      <c r="FZS274" s="30"/>
      <c r="FZT274" s="30"/>
      <c r="FZU274" s="30"/>
      <c r="FZV274" s="30"/>
      <c r="FZW274" s="30"/>
      <c r="FZX274" s="30"/>
      <c r="FZY274" s="30"/>
      <c r="FZZ274" s="30"/>
      <c r="GAA274" s="30"/>
      <c r="GAB274" s="30"/>
      <c r="GAC274" s="30"/>
      <c r="GAD274" s="30"/>
      <c r="GAE274" s="30"/>
      <c r="GAF274" s="30"/>
      <c r="GAG274" s="30"/>
      <c r="GAH274" s="30"/>
      <c r="GAI274" s="30"/>
      <c r="GAJ274" s="30"/>
      <c r="GAK274" s="30"/>
      <c r="GAL274" s="30"/>
      <c r="GAM274" s="30"/>
      <c r="GAN274" s="30"/>
      <c r="GAO274" s="30"/>
      <c r="GAP274" s="30"/>
      <c r="GAQ274" s="30"/>
      <c r="GAR274" s="30"/>
      <c r="GAS274" s="30"/>
      <c r="GAT274" s="30"/>
      <c r="GAU274" s="30"/>
      <c r="GAV274" s="30"/>
      <c r="GAW274" s="30"/>
      <c r="GAX274" s="30"/>
      <c r="GAY274" s="30"/>
      <c r="GAZ274" s="30"/>
      <c r="GBA274" s="30"/>
      <c r="GBB274" s="30"/>
      <c r="GBC274" s="30"/>
      <c r="GBD274" s="30"/>
      <c r="GBE274" s="30"/>
      <c r="GBF274" s="30"/>
      <c r="GBG274" s="30"/>
      <c r="GBH274" s="30"/>
      <c r="GBI274" s="30"/>
      <c r="GBJ274" s="30"/>
      <c r="GBK274" s="30"/>
      <c r="GBL274" s="30"/>
      <c r="GBM274" s="30"/>
      <c r="GBN274" s="30"/>
      <c r="GBO274" s="30"/>
      <c r="GBP274" s="30"/>
      <c r="GBQ274" s="30"/>
      <c r="GBR274" s="30"/>
      <c r="GBS274" s="30"/>
      <c r="GBT274" s="30"/>
      <c r="GBU274" s="30"/>
      <c r="GBV274" s="30"/>
      <c r="GBW274" s="30"/>
      <c r="GBX274" s="30"/>
      <c r="GBY274" s="30"/>
      <c r="GBZ274" s="30"/>
      <c r="GCA274" s="30"/>
      <c r="GCB274" s="30"/>
      <c r="GCC274" s="30"/>
      <c r="GCD274" s="30"/>
      <c r="GCE274" s="30"/>
      <c r="GCF274" s="30"/>
      <c r="GCG274" s="30"/>
      <c r="GCH274" s="30"/>
      <c r="GCI274" s="30"/>
      <c r="GCJ274" s="30"/>
      <c r="GCK274" s="30"/>
      <c r="GCL274" s="30"/>
      <c r="GCM274" s="30"/>
      <c r="GCN274" s="30"/>
      <c r="GCO274" s="30"/>
      <c r="GCP274" s="30"/>
      <c r="GCQ274" s="30"/>
      <c r="GCR274" s="30"/>
      <c r="GCS274" s="30"/>
      <c r="GCT274" s="30"/>
      <c r="GCU274" s="30"/>
      <c r="GCV274" s="30"/>
      <c r="GCW274" s="30"/>
      <c r="GCX274" s="30"/>
      <c r="GCY274" s="30"/>
      <c r="GCZ274" s="30"/>
      <c r="GDA274" s="30"/>
      <c r="GDB274" s="30"/>
      <c r="GDC274" s="30"/>
      <c r="GDD274" s="30"/>
      <c r="GDE274" s="30"/>
      <c r="GDF274" s="30"/>
      <c r="GDG274" s="30"/>
      <c r="GDH274" s="30"/>
      <c r="GDI274" s="30"/>
      <c r="GDJ274" s="30"/>
      <c r="GDK274" s="30"/>
      <c r="GDL274" s="30"/>
      <c r="GDM274" s="30"/>
      <c r="GDN274" s="30"/>
      <c r="GDO274" s="30"/>
      <c r="GDP274" s="30"/>
      <c r="GDQ274" s="30"/>
      <c r="GDR274" s="30"/>
      <c r="GDS274" s="30"/>
      <c r="GDT274" s="30"/>
      <c r="GDU274" s="30"/>
      <c r="GDV274" s="30"/>
      <c r="GDW274" s="30"/>
      <c r="GDX274" s="30"/>
      <c r="GDY274" s="30"/>
      <c r="GDZ274" s="30"/>
      <c r="GEA274" s="30"/>
      <c r="GEB274" s="30"/>
      <c r="GEC274" s="30"/>
      <c r="GED274" s="30"/>
      <c r="GEE274" s="30"/>
      <c r="GEF274" s="30"/>
      <c r="GEG274" s="30"/>
      <c r="GEH274" s="30"/>
      <c r="GEI274" s="30"/>
      <c r="GEJ274" s="30"/>
      <c r="GEK274" s="30"/>
      <c r="GEL274" s="30"/>
      <c r="GEM274" s="30"/>
      <c r="GEN274" s="30"/>
      <c r="GEO274" s="30"/>
      <c r="GEP274" s="30"/>
      <c r="GEQ274" s="30"/>
      <c r="GER274" s="30"/>
      <c r="GES274" s="30"/>
      <c r="GET274" s="30"/>
      <c r="GEU274" s="30"/>
      <c r="GEV274" s="30"/>
      <c r="GEW274" s="30"/>
      <c r="GEX274" s="30"/>
      <c r="GEY274" s="30"/>
      <c r="GEZ274" s="30"/>
      <c r="GFA274" s="30"/>
      <c r="GFB274" s="30"/>
      <c r="GFC274" s="30"/>
      <c r="GFD274" s="30"/>
      <c r="GFE274" s="30"/>
      <c r="GFF274" s="30"/>
      <c r="GFG274" s="30"/>
      <c r="GFH274" s="30"/>
      <c r="GFI274" s="30"/>
      <c r="GFJ274" s="30"/>
      <c r="GFK274" s="30"/>
      <c r="GFL274" s="30"/>
      <c r="GFM274" s="30"/>
      <c r="GFN274" s="30"/>
      <c r="GFO274" s="30"/>
      <c r="GFP274" s="30"/>
      <c r="GFQ274" s="30"/>
      <c r="GFR274" s="30"/>
      <c r="GFS274" s="30"/>
      <c r="GFT274" s="30"/>
      <c r="GFU274" s="30"/>
      <c r="GFV274" s="30"/>
      <c r="GFW274" s="30"/>
      <c r="GFX274" s="30"/>
      <c r="GFY274" s="30"/>
      <c r="GFZ274" s="30"/>
      <c r="GGA274" s="30"/>
      <c r="GGB274" s="30"/>
      <c r="GGC274" s="30"/>
      <c r="GGD274" s="30"/>
      <c r="GGE274" s="30"/>
      <c r="GGF274" s="30"/>
      <c r="GGG274" s="30"/>
      <c r="GGH274" s="30"/>
      <c r="GGI274" s="30"/>
      <c r="GGJ274" s="30"/>
      <c r="GGK274" s="30"/>
      <c r="GGL274" s="30"/>
      <c r="GGM274" s="30"/>
      <c r="GGN274" s="30"/>
      <c r="GGO274" s="30"/>
      <c r="GGP274" s="30"/>
      <c r="GGQ274" s="30"/>
      <c r="GGR274" s="30"/>
      <c r="GGS274" s="30"/>
      <c r="GGT274" s="30"/>
      <c r="GGU274" s="30"/>
      <c r="GGV274" s="30"/>
      <c r="GGW274" s="30"/>
      <c r="GGX274" s="30"/>
      <c r="GGY274" s="30"/>
      <c r="GGZ274" s="30"/>
      <c r="GHA274" s="30"/>
      <c r="GHB274" s="30"/>
      <c r="GHC274" s="30"/>
      <c r="GHD274" s="30"/>
      <c r="GHE274" s="30"/>
      <c r="GHF274" s="30"/>
      <c r="GHG274" s="30"/>
      <c r="GHH274" s="30"/>
      <c r="GHI274" s="30"/>
      <c r="GHJ274" s="30"/>
      <c r="GHK274" s="30"/>
      <c r="GHL274" s="30"/>
      <c r="GHM274" s="30"/>
      <c r="GHN274" s="30"/>
      <c r="GHO274" s="30"/>
      <c r="GHP274" s="30"/>
      <c r="GHQ274" s="30"/>
      <c r="GHR274" s="30"/>
      <c r="GHS274" s="30"/>
      <c r="GHT274" s="30"/>
      <c r="GHU274" s="30"/>
      <c r="GHV274" s="30"/>
      <c r="GHW274" s="30"/>
      <c r="GHX274" s="30"/>
      <c r="GHY274" s="30"/>
      <c r="GHZ274" s="30"/>
      <c r="GIA274" s="30"/>
      <c r="GIB274" s="30"/>
      <c r="GIC274" s="30"/>
      <c r="GID274" s="30"/>
      <c r="GIE274" s="30"/>
      <c r="GIF274" s="30"/>
      <c r="GIG274" s="30"/>
      <c r="GIH274" s="30"/>
      <c r="GII274" s="30"/>
      <c r="GIJ274" s="30"/>
      <c r="GIK274" s="30"/>
      <c r="GIL274" s="30"/>
      <c r="GIM274" s="30"/>
      <c r="GIN274" s="30"/>
      <c r="GIO274" s="30"/>
      <c r="GIP274" s="30"/>
      <c r="GIQ274" s="30"/>
      <c r="GIR274" s="30"/>
      <c r="GIS274" s="30"/>
      <c r="GIT274" s="30"/>
      <c r="GIU274" s="30"/>
      <c r="GIV274" s="30"/>
      <c r="GIW274" s="30"/>
      <c r="GIX274" s="30"/>
      <c r="GIY274" s="30"/>
      <c r="GIZ274" s="30"/>
      <c r="GJA274" s="30"/>
      <c r="GJB274" s="30"/>
      <c r="GJC274" s="30"/>
      <c r="GJD274" s="30"/>
      <c r="GJE274" s="30"/>
      <c r="GJF274" s="30"/>
      <c r="GJG274" s="30"/>
      <c r="GJH274" s="30"/>
      <c r="GJI274" s="30"/>
      <c r="GJJ274" s="30"/>
      <c r="GJK274" s="30"/>
      <c r="GJL274" s="30"/>
      <c r="GJM274" s="30"/>
      <c r="GJN274" s="30"/>
      <c r="GJO274" s="30"/>
      <c r="GJP274" s="30"/>
      <c r="GJQ274" s="30"/>
      <c r="GJR274" s="30"/>
      <c r="GJS274" s="30"/>
      <c r="GJT274" s="30"/>
      <c r="GJU274" s="30"/>
      <c r="GJV274" s="30"/>
      <c r="GJW274" s="30"/>
      <c r="GJX274" s="30"/>
      <c r="GJY274" s="30"/>
      <c r="GJZ274" s="30"/>
      <c r="GKA274" s="30"/>
      <c r="GKB274" s="30"/>
      <c r="GKC274" s="30"/>
      <c r="GKD274" s="30"/>
      <c r="GKE274" s="30"/>
      <c r="GKF274" s="30"/>
      <c r="GKG274" s="30"/>
      <c r="GKH274" s="30"/>
      <c r="GKI274" s="30"/>
      <c r="GKJ274" s="30"/>
      <c r="GKK274" s="30"/>
      <c r="GKL274" s="30"/>
      <c r="GKM274" s="30"/>
      <c r="GKN274" s="30"/>
      <c r="GKO274" s="30"/>
      <c r="GKP274" s="30"/>
      <c r="GKQ274" s="30"/>
      <c r="GKR274" s="30"/>
      <c r="GKS274" s="30"/>
      <c r="GKT274" s="30"/>
      <c r="GKU274" s="30"/>
      <c r="GKV274" s="30"/>
      <c r="GKW274" s="30"/>
      <c r="GKX274" s="30"/>
      <c r="GKY274" s="30"/>
      <c r="GKZ274" s="30"/>
      <c r="GLA274" s="30"/>
      <c r="GLB274" s="30"/>
      <c r="GLC274" s="30"/>
      <c r="GLD274" s="30"/>
      <c r="GLE274" s="30"/>
      <c r="GLF274" s="30"/>
      <c r="GLG274" s="30"/>
      <c r="GLH274" s="30"/>
      <c r="GLI274" s="30"/>
      <c r="GLJ274" s="30"/>
      <c r="GLK274" s="30"/>
      <c r="GLL274" s="30"/>
      <c r="GLM274" s="30"/>
      <c r="GLN274" s="30"/>
      <c r="GLO274" s="30"/>
      <c r="GLP274" s="30"/>
      <c r="GLQ274" s="30"/>
      <c r="GLR274" s="30"/>
      <c r="GLS274" s="30"/>
      <c r="GLT274" s="30"/>
      <c r="GLU274" s="30"/>
      <c r="GLV274" s="30"/>
      <c r="GLW274" s="30"/>
      <c r="GLX274" s="30"/>
      <c r="GLY274" s="30"/>
      <c r="GLZ274" s="30"/>
      <c r="GMA274" s="30"/>
      <c r="GMB274" s="30"/>
      <c r="GMC274" s="30"/>
      <c r="GMD274" s="30"/>
      <c r="GME274" s="30"/>
      <c r="GMF274" s="30"/>
      <c r="GMG274" s="30"/>
      <c r="GMH274" s="30"/>
      <c r="GMI274" s="30"/>
      <c r="GMJ274" s="30"/>
      <c r="GMK274" s="30"/>
      <c r="GML274" s="30"/>
      <c r="GMM274" s="30"/>
      <c r="GMN274" s="30"/>
      <c r="GMO274" s="30"/>
      <c r="GMP274" s="30"/>
      <c r="GMQ274" s="30"/>
      <c r="GMR274" s="30"/>
      <c r="GMS274" s="30"/>
      <c r="GMT274" s="30"/>
      <c r="GMU274" s="30"/>
      <c r="GMV274" s="30"/>
      <c r="GMW274" s="30"/>
      <c r="GMX274" s="30"/>
      <c r="GMY274" s="30"/>
      <c r="GMZ274" s="30"/>
      <c r="GNA274" s="30"/>
      <c r="GNB274" s="30"/>
      <c r="GNC274" s="30"/>
      <c r="GND274" s="30"/>
      <c r="GNE274" s="30"/>
      <c r="GNF274" s="30"/>
      <c r="GNG274" s="30"/>
      <c r="GNH274" s="30"/>
      <c r="GNI274" s="30"/>
      <c r="GNJ274" s="30"/>
      <c r="GNK274" s="30"/>
      <c r="GNL274" s="30"/>
      <c r="GNM274" s="30"/>
      <c r="GNN274" s="30"/>
      <c r="GNO274" s="30"/>
      <c r="GNP274" s="30"/>
      <c r="GNQ274" s="30"/>
      <c r="GNR274" s="30"/>
      <c r="GNS274" s="30"/>
      <c r="GNT274" s="30"/>
      <c r="GNU274" s="30"/>
      <c r="GNV274" s="30"/>
      <c r="GNW274" s="30"/>
      <c r="GNX274" s="30"/>
      <c r="GNY274" s="30"/>
      <c r="GNZ274" s="30"/>
      <c r="GOA274" s="30"/>
      <c r="GOB274" s="30"/>
      <c r="GOC274" s="30"/>
      <c r="GOD274" s="30"/>
      <c r="GOE274" s="30"/>
      <c r="GOF274" s="30"/>
      <c r="GOG274" s="30"/>
      <c r="GOH274" s="30"/>
      <c r="GOI274" s="30"/>
      <c r="GOJ274" s="30"/>
      <c r="GOK274" s="30"/>
      <c r="GOL274" s="30"/>
      <c r="GOM274" s="30"/>
      <c r="GON274" s="30"/>
      <c r="GOO274" s="30"/>
      <c r="GOP274" s="30"/>
      <c r="GOQ274" s="30"/>
      <c r="GOR274" s="30"/>
      <c r="GOS274" s="30"/>
      <c r="GOT274" s="30"/>
      <c r="GOU274" s="30"/>
      <c r="GOV274" s="30"/>
      <c r="GOW274" s="30"/>
      <c r="GOX274" s="30"/>
      <c r="GOY274" s="30"/>
      <c r="GOZ274" s="30"/>
      <c r="GPA274" s="30"/>
      <c r="GPB274" s="30"/>
      <c r="GPC274" s="30"/>
      <c r="GPD274" s="30"/>
      <c r="GPE274" s="30"/>
      <c r="GPF274" s="30"/>
      <c r="GPG274" s="30"/>
      <c r="GPH274" s="30"/>
      <c r="GPI274" s="30"/>
      <c r="GPJ274" s="30"/>
      <c r="GPK274" s="30"/>
      <c r="GPL274" s="30"/>
      <c r="GPM274" s="30"/>
      <c r="GPN274" s="30"/>
      <c r="GPO274" s="30"/>
      <c r="GPP274" s="30"/>
      <c r="GPQ274" s="30"/>
      <c r="GPR274" s="30"/>
      <c r="GPS274" s="30"/>
      <c r="GPT274" s="30"/>
      <c r="GPU274" s="30"/>
      <c r="GPV274" s="30"/>
      <c r="GPW274" s="30"/>
      <c r="GPX274" s="30"/>
      <c r="GPY274" s="30"/>
      <c r="GPZ274" s="30"/>
      <c r="GQA274" s="30"/>
      <c r="GQB274" s="30"/>
      <c r="GQC274" s="30"/>
      <c r="GQD274" s="30"/>
      <c r="GQE274" s="30"/>
      <c r="GQF274" s="30"/>
      <c r="GQG274" s="30"/>
      <c r="GQH274" s="30"/>
      <c r="GQI274" s="30"/>
      <c r="GQJ274" s="30"/>
      <c r="GQK274" s="30"/>
      <c r="GQL274" s="30"/>
      <c r="GQM274" s="30"/>
      <c r="GQN274" s="30"/>
      <c r="GQO274" s="30"/>
      <c r="GQP274" s="30"/>
      <c r="GQQ274" s="30"/>
      <c r="GQR274" s="30"/>
      <c r="GQS274" s="30"/>
      <c r="GQT274" s="30"/>
      <c r="GQU274" s="30"/>
      <c r="GQV274" s="30"/>
      <c r="GQW274" s="30"/>
      <c r="GQX274" s="30"/>
      <c r="GQY274" s="30"/>
      <c r="GQZ274" s="30"/>
      <c r="GRA274" s="30"/>
      <c r="GRB274" s="30"/>
      <c r="GRC274" s="30"/>
      <c r="GRD274" s="30"/>
      <c r="GRE274" s="30"/>
      <c r="GRF274" s="30"/>
      <c r="GRG274" s="30"/>
      <c r="GRH274" s="30"/>
      <c r="GRI274" s="30"/>
      <c r="GRJ274" s="30"/>
      <c r="GRK274" s="30"/>
      <c r="GRL274" s="30"/>
      <c r="GRM274" s="30"/>
      <c r="GRN274" s="30"/>
      <c r="GRO274" s="30"/>
      <c r="GRP274" s="30"/>
      <c r="GRQ274" s="30"/>
      <c r="GRR274" s="30"/>
      <c r="GRS274" s="30"/>
      <c r="GRT274" s="30"/>
      <c r="GRU274" s="30"/>
      <c r="GRV274" s="30"/>
      <c r="GRW274" s="30"/>
      <c r="GRX274" s="30"/>
      <c r="GRY274" s="30"/>
      <c r="GRZ274" s="30"/>
      <c r="GSA274" s="30"/>
      <c r="GSB274" s="30"/>
      <c r="GSC274" s="30"/>
      <c r="GSD274" s="30"/>
      <c r="GSE274" s="30"/>
      <c r="GSF274" s="30"/>
      <c r="GSG274" s="30"/>
      <c r="GSH274" s="30"/>
      <c r="GSI274" s="30"/>
      <c r="GSJ274" s="30"/>
      <c r="GSK274" s="30"/>
      <c r="GSL274" s="30"/>
      <c r="GSM274" s="30"/>
      <c r="GSN274" s="30"/>
      <c r="GSO274" s="30"/>
      <c r="GSP274" s="30"/>
      <c r="GSQ274" s="30"/>
      <c r="GSR274" s="30"/>
      <c r="GSS274" s="30"/>
      <c r="GST274" s="30"/>
      <c r="GSU274" s="30"/>
      <c r="GSV274" s="30"/>
      <c r="GSW274" s="30"/>
      <c r="GSX274" s="30"/>
      <c r="GSY274" s="30"/>
      <c r="GSZ274" s="30"/>
      <c r="GTA274" s="30"/>
      <c r="GTB274" s="30"/>
      <c r="GTC274" s="30"/>
      <c r="GTD274" s="30"/>
      <c r="GTE274" s="30"/>
      <c r="GTF274" s="30"/>
      <c r="GTG274" s="30"/>
      <c r="GTH274" s="30"/>
      <c r="GTI274" s="30"/>
      <c r="GTJ274" s="30"/>
      <c r="GTK274" s="30"/>
      <c r="GTL274" s="30"/>
      <c r="GTM274" s="30"/>
      <c r="GTN274" s="30"/>
      <c r="GTO274" s="30"/>
      <c r="GTP274" s="30"/>
      <c r="GTQ274" s="30"/>
      <c r="GTR274" s="30"/>
      <c r="GTS274" s="30"/>
      <c r="GTT274" s="30"/>
      <c r="GTU274" s="30"/>
      <c r="GTV274" s="30"/>
      <c r="GTW274" s="30"/>
      <c r="GTX274" s="30"/>
      <c r="GTY274" s="30"/>
      <c r="GTZ274" s="30"/>
      <c r="GUA274" s="30"/>
      <c r="GUB274" s="30"/>
      <c r="GUC274" s="30"/>
      <c r="GUD274" s="30"/>
      <c r="GUE274" s="30"/>
      <c r="GUF274" s="30"/>
      <c r="GUG274" s="30"/>
      <c r="GUH274" s="30"/>
      <c r="GUI274" s="30"/>
      <c r="GUJ274" s="30"/>
      <c r="GUK274" s="30"/>
      <c r="GUL274" s="30"/>
      <c r="GUM274" s="30"/>
      <c r="GUN274" s="30"/>
      <c r="GUO274" s="30"/>
      <c r="GUP274" s="30"/>
      <c r="GUQ274" s="30"/>
      <c r="GUR274" s="30"/>
      <c r="GUS274" s="30"/>
      <c r="GUT274" s="30"/>
      <c r="GUU274" s="30"/>
      <c r="GUV274" s="30"/>
      <c r="GUW274" s="30"/>
      <c r="GUX274" s="30"/>
      <c r="GUY274" s="30"/>
      <c r="GUZ274" s="30"/>
      <c r="GVA274" s="30"/>
      <c r="GVB274" s="30"/>
      <c r="GVC274" s="30"/>
      <c r="GVD274" s="30"/>
      <c r="GVE274" s="30"/>
      <c r="GVF274" s="30"/>
      <c r="GVG274" s="30"/>
      <c r="GVH274" s="30"/>
      <c r="GVI274" s="30"/>
      <c r="GVJ274" s="30"/>
      <c r="GVK274" s="30"/>
      <c r="GVL274" s="30"/>
      <c r="GVM274" s="30"/>
      <c r="GVN274" s="30"/>
      <c r="GVO274" s="30"/>
      <c r="GVP274" s="30"/>
      <c r="GVQ274" s="30"/>
      <c r="GVR274" s="30"/>
      <c r="GVS274" s="30"/>
      <c r="GVT274" s="30"/>
      <c r="GVU274" s="30"/>
      <c r="GVV274" s="30"/>
      <c r="GVW274" s="30"/>
      <c r="GVX274" s="30"/>
      <c r="GVY274" s="30"/>
      <c r="GVZ274" s="30"/>
      <c r="GWA274" s="30"/>
      <c r="GWB274" s="30"/>
      <c r="GWC274" s="30"/>
      <c r="GWD274" s="30"/>
      <c r="GWE274" s="30"/>
      <c r="GWF274" s="30"/>
      <c r="GWG274" s="30"/>
      <c r="GWH274" s="30"/>
      <c r="GWI274" s="30"/>
      <c r="GWJ274" s="30"/>
      <c r="GWK274" s="30"/>
      <c r="GWL274" s="30"/>
      <c r="GWM274" s="30"/>
      <c r="GWN274" s="30"/>
      <c r="GWO274" s="30"/>
      <c r="GWP274" s="30"/>
      <c r="GWQ274" s="30"/>
      <c r="GWR274" s="30"/>
      <c r="GWS274" s="30"/>
      <c r="GWT274" s="30"/>
      <c r="GWU274" s="30"/>
      <c r="GWV274" s="30"/>
      <c r="GWW274" s="30"/>
      <c r="GWX274" s="30"/>
      <c r="GWY274" s="30"/>
      <c r="GWZ274" s="30"/>
      <c r="GXA274" s="30"/>
      <c r="GXB274" s="30"/>
      <c r="GXC274" s="30"/>
      <c r="GXD274" s="30"/>
      <c r="GXE274" s="30"/>
      <c r="GXF274" s="30"/>
      <c r="GXG274" s="30"/>
      <c r="GXH274" s="30"/>
      <c r="GXI274" s="30"/>
      <c r="GXJ274" s="30"/>
      <c r="GXK274" s="30"/>
      <c r="GXL274" s="30"/>
      <c r="GXM274" s="30"/>
      <c r="GXN274" s="30"/>
      <c r="GXO274" s="30"/>
      <c r="GXP274" s="30"/>
      <c r="GXQ274" s="30"/>
      <c r="GXR274" s="30"/>
      <c r="GXS274" s="30"/>
      <c r="GXT274" s="30"/>
      <c r="GXU274" s="30"/>
      <c r="GXV274" s="30"/>
      <c r="GXW274" s="30"/>
      <c r="GXX274" s="30"/>
      <c r="GXY274" s="30"/>
      <c r="GXZ274" s="30"/>
      <c r="GYA274" s="30"/>
      <c r="GYB274" s="30"/>
      <c r="GYC274" s="30"/>
      <c r="GYD274" s="30"/>
      <c r="GYE274" s="30"/>
      <c r="GYF274" s="30"/>
      <c r="GYG274" s="30"/>
      <c r="GYH274" s="30"/>
      <c r="GYI274" s="30"/>
      <c r="GYJ274" s="30"/>
      <c r="GYK274" s="30"/>
      <c r="GYL274" s="30"/>
      <c r="GYM274" s="30"/>
      <c r="GYN274" s="30"/>
      <c r="GYO274" s="30"/>
      <c r="GYP274" s="30"/>
      <c r="GYQ274" s="30"/>
      <c r="GYR274" s="30"/>
      <c r="GYS274" s="30"/>
      <c r="GYT274" s="30"/>
      <c r="GYU274" s="30"/>
      <c r="GYV274" s="30"/>
      <c r="GYW274" s="30"/>
      <c r="GYX274" s="30"/>
      <c r="GYY274" s="30"/>
      <c r="GYZ274" s="30"/>
      <c r="GZA274" s="30"/>
      <c r="GZB274" s="30"/>
      <c r="GZC274" s="30"/>
      <c r="GZD274" s="30"/>
      <c r="GZE274" s="30"/>
      <c r="GZF274" s="30"/>
      <c r="GZG274" s="30"/>
      <c r="GZH274" s="30"/>
      <c r="GZI274" s="30"/>
      <c r="GZJ274" s="30"/>
      <c r="GZK274" s="30"/>
      <c r="GZL274" s="30"/>
      <c r="GZM274" s="30"/>
      <c r="GZN274" s="30"/>
      <c r="GZO274" s="30"/>
      <c r="GZP274" s="30"/>
      <c r="GZQ274" s="30"/>
      <c r="GZR274" s="30"/>
      <c r="GZS274" s="30"/>
      <c r="GZT274" s="30"/>
      <c r="GZU274" s="30"/>
      <c r="GZV274" s="30"/>
      <c r="GZW274" s="30"/>
      <c r="GZX274" s="30"/>
      <c r="GZY274" s="30"/>
      <c r="GZZ274" s="30"/>
      <c r="HAA274" s="30"/>
      <c r="HAB274" s="30"/>
      <c r="HAC274" s="30"/>
      <c r="HAD274" s="30"/>
      <c r="HAE274" s="30"/>
      <c r="HAF274" s="30"/>
      <c r="HAG274" s="30"/>
      <c r="HAH274" s="30"/>
      <c r="HAI274" s="30"/>
      <c r="HAJ274" s="30"/>
      <c r="HAK274" s="30"/>
      <c r="HAL274" s="30"/>
      <c r="HAM274" s="30"/>
      <c r="HAN274" s="30"/>
      <c r="HAO274" s="30"/>
      <c r="HAP274" s="30"/>
      <c r="HAQ274" s="30"/>
      <c r="HAR274" s="30"/>
      <c r="HAS274" s="30"/>
      <c r="HAT274" s="30"/>
      <c r="HAU274" s="30"/>
      <c r="HAV274" s="30"/>
      <c r="HAW274" s="30"/>
      <c r="HAX274" s="30"/>
      <c r="HAY274" s="30"/>
      <c r="HAZ274" s="30"/>
      <c r="HBA274" s="30"/>
      <c r="HBB274" s="30"/>
      <c r="HBC274" s="30"/>
      <c r="HBD274" s="30"/>
      <c r="HBE274" s="30"/>
      <c r="HBF274" s="30"/>
      <c r="HBG274" s="30"/>
      <c r="HBH274" s="30"/>
      <c r="HBI274" s="30"/>
      <c r="HBJ274" s="30"/>
      <c r="HBK274" s="30"/>
      <c r="HBL274" s="30"/>
      <c r="HBM274" s="30"/>
      <c r="HBN274" s="30"/>
      <c r="HBO274" s="30"/>
      <c r="HBP274" s="30"/>
      <c r="HBQ274" s="30"/>
      <c r="HBR274" s="30"/>
      <c r="HBS274" s="30"/>
      <c r="HBT274" s="30"/>
      <c r="HBU274" s="30"/>
      <c r="HBV274" s="30"/>
      <c r="HBW274" s="30"/>
      <c r="HBX274" s="30"/>
      <c r="HBY274" s="30"/>
      <c r="HBZ274" s="30"/>
      <c r="HCA274" s="30"/>
      <c r="HCB274" s="30"/>
      <c r="HCC274" s="30"/>
      <c r="HCD274" s="30"/>
      <c r="HCE274" s="30"/>
      <c r="HCF274" s="30"/>
      <c r="HCG274" s="30"/>
      <c r="HCH274" s="30"/>
      <c r="HCI274" s="30"/>
      <c r="HCJ274" s="30"/>
      <c r="HCK274" s="30"/>
      <c r="HCL274" s="30"/>
      <c r="HCM274" s="30"/>
      <c r="HCN274" s="30"/>
      <c r="HCO274" s="30"/>
      <c r="HCP274" s="30"/>
      <c r="HCQ274" s="30"/>
      <c r="HCR274" s="30"/>
      <c r="HCS274" s="30"/>
      <c r="HCT274" s="30"/>
      <c r="HCU274" s="30"/>
      <c r="HCV274" s="30"/>
      <c r="HCW274" s="30"/>
      <c r="HCX274" s="30"/>
      <c r="HCY274" s="30"/>
      <c r="HCZ274" s="30"/>
      <c r="HDA274" s="30"/>
      <c r="HDB274" s="30"/>
      <c r="HDC274" s="30"/>
      <c r="HDD274" s="30"/>
      <c r="HDE274" s="30"/>
      <c r="HDF274" s="30"/>
      <c r="HDG274" s="30"/>
      <c r="HDH274" s="30"/>
      <c r="HDI274" s="30"/>
      <c r="HDJ274" s="30"/>
      <c r="HDK274" s="30"/>
      <c r="HDL274" s="30"/>
      <c r="HDM274" s="30"/>
      <c r="HDN274" s="30"/>
      <c r="HDO274" s="30"/>
      <c r="HDP274" s="30"/>
      <c r="HDQ274" s="30"/>
      <c r="HDR274" s="30"/>
      <c r="HDS274" s="30"/>
      <c r="HDT274" s="30"/>
      <c r="HDU274" s="30"/>
      <c r="HDV274" s="30"/>
      <c r="HDW274" s="30"/>
      <c r="HDX274" s="30"/>
      <c r="HDY274" s="30"/>
      <c r="HDZ274" s="30"/>
      <c r="HEA274" s="30"/>
      <c r="HEB274" s="30"/>
      <c r="HEC274" s="30"/>
      <c r="HED274" s="30"/>
      <c r="HEE274" s="30"/>
      <c r="HEF274" s="30"/>
      <c r="HEG274" s="30"/>
      <c r="HEH274" s="30"/>
      <c r="HEI274" s="30"/>
      <c r="HEJ274" s="30"/>
      <c r="HEK274" s="30"/>
      <c r="HEL274" s="30"/>
      <c r="HEM274" s="30"/>
      <c r="HEN274" s="30"/>
      <c r="HEO274" s="30"/>
      <c r="HEP274" s="30"/>
      <c r="HEQ274" s="30"/>
      <c r="HER274" s="30"/>
      <c r="HES274" s="30"/>
      <c r="HET274" s="30"/>
      <c r="HEU274" s="30"/>
      <c r="HEV274" s="30"/>
      <c r="HEW274" s="30"/>
      <c r="HEX274" s="30"/>
      <c r="HEY274" s="30"/>
      <c r="HEZ274" s="30"/>
      <c r="HFA274" s="30"/>
      <c r="HFB274" s="30"/>
      <c r="HFC274" s="30"/>
      <c r="HFD274" s="30"/>
      <c r="HFE274" s="30"/>
      <c r="HFF274" s="30"/>
      <c r="HFG274" s="30"/>
      <c r="HFH274" s="30"/>
      <c r="HFI274" s="30"/>
      <c r="HFJ274" s="30"/>
      <c r="HFK274" s="30"/>
      <c r="HFL274" s="30"/>
      <c r="HFM274" s="30"/>
      <c r="HFN274" s="30"/>
      <c r="HFO274" s="30"/>
      <c r="HFP274" s="30"/>
      <c r="HFQ274" s="30"/>
      <c r="HFR274" s="30"/>
      <c r="HFS274" s="30"/>
      <c r="HFT274" s="30"/>
      <c r="HFU274" s="30"/>
      <c r="HFV274" s="30"/>
      <c r="HFW274" s="30"/>
      <c r="HFX274" s="30"/>
      <c r="HFY274" s="30"/>
      <c r="HFZ274" s="30"/>
      <c r="HGA274" s="30"/>
      <c r="HGB274" s="30"/>
      <c r="HGC274" s="30"/>
      <c r="HGD274" s="30"/>
      <c r="HGE274" s="30"/>
      <c r="HGF274" s="30"/>
      <c r="HGG274" s="30"/>
      <c r="HGH274" s="30"/>
      <c r="HGI274" s="30"/>
      <c r="HGJ274" s="30"/>
      <c r="HGK274" s="30"/>
      <c r="HGL274" s="30"/>
      <c r="HGM274" s="30"/>
      <c r="HGN274" s="30"/>
      <c r="HGO274" s="30"/>
      <c r="HGP274" s="30"/>
      <c r="HGQ274" s="30"/>
      <c r="HGR274" s="30"/>
      <c r="HGS274" s="30"/>
      <c r="HGT274" s="30"/>
      <c r="HGU274" s="30"/>
      <c r="HGV274" s="30"/>
      <c r="HGW274" s="30"/>
      <c r="HGX274" s="30"/>
      <c r="HGY274" s="30"/>
      <c r="HGZ274" s="30"/>
      <c r="HHA274" s="30"/>
      <c r="HHB274" s="30"/>
      <c r="HHC274" s="30"/>
      <c r="HHD274" s="30"/>
      <c r="HHE274" s="30"/>
      <c r="HHF274" s="30"/>
      <c r="HHG274" s="30"/>
      <c r="HHH274" s="30"/>
      <c r="HHI274" s="30"/>
      <c r="HHJ274" s="30"/>
      <c r="HHK274" s="30"/>
      <c r="HHL274" s="30"/>
      <c r="HHM274" s="30"/>
      <c r="HHN274" s="30"/>
      <c r="HHO274" s="30"/>
      <c r="HHP274" s="30"/>
      <c r="HHQ274" s="30"/>
      <c r="HHR274" s="30"/>
      <c r="HHS274" s="30"/>
      <c r="HHT274" s="30"/>
      <c r="HHU274" s="30"/>
      <c r="HHV274" s="30"/>
      <c r="HHW274" s="30"/>
      <c r="HHX274" s="30"/>
      <c r="HHY274" s="30"/>
      <c r="HHZ274" s="30"/>
      <c r="HIA274" s="30"/>
      <c r="HIB274" s="30"/>
      <c r="HIC274" s="30"/>
      <c r="HID274" s="30"/>
      <c r="HIE274" s="30"/>
      <c r="HIF274" s="30"/>
      <c r="HIG274" s="30"/>
      <c r="HIH274" s="30"/>
      <c r="HII274" s="30"/>
      <c r="HIJ274" s="30"/>
      <c r="HIK274" s="30"/>
      <c r="HIL274" s="30"/>
      <c r="HIM274" s="30"/>
      <c r="HIN274" s="30"/>
      <c r="HIO274" s="30"/>
      <c r="HIP274" s="30"/>
      <c r="HIQ274" s="30"/>
      <c r="HIR274" s="30"/>
      <c r="HIS274" s="30"/>
      <c r="HIT274" s="30"/>
      <c r="HIU274" s="30"/>
      <c r="HIV274" s="30"/>
      <c r="HIW274" s="30"/>
      <c r="HIX274" s="30"/>
      <c r="HIY274" s="30"/>
      <c r="HIZ274" s="30"/>
      <c r="HJA274" s="30"/>
      <c r="HJB274" s="30"/>
      <c r="HJC274" s="30"/>
      <c r="HJD274" s="30"/>
      <c r="HJE274" s="30"/>
      <c r="HJF274" s="30"/>
      <c r="HJG274" s="30"/>
      <c r="HJH274" s="30"/>
      <c r="HJI274" s="30"/>
      <c r="HJJ274" s="30"/>
      <c r="HJK274" s="30"/>
      <c r="HJL274" s="30"/>
      <c r="HJM274" s="30"/>
      <c r="HJN274" s="30"/>
      <c r="HJO274" s="30"/>
      <c r="HJP274" s="30"/>
      <c r="HJQ274" s="30"/>
      <c r="HJR274" s="30"/>
      <c r="HJS274" s="30"/>
      <c r="HJT274" s="30"/>
      <c r="HJU274" s="30"/>
      <c r="HJV274" s="30"/>
      <c r="HJW274" s="30"/>
      <c r="HJX274" s="30"/>
      <c r="HJY274" s="30"/>
      <c r="HJZ274" s="30"/>
      <c r="HKA274" s="30"/>
      <c r="HKB274" s="30"/>
      <c r="HKC274" s="30"/>
      <c r="HKD274" s="30"/>
      <c r="HKE274" s="30"/>
      <c r="HKF274" s="30"/>
      <c r="HKG274" s="30"/>
      <c r="HKH274" s="30"/>
      <c r="HKI274" s="30"/>
      <c r="HKJ274" s="30"/>
      <c r="HKK274" s="30"/>
      <c r="HKL274" s="30"/>
      <c r="HKM274" s="30"/>
      <c r="HKN274" s="30"/>
      <c r="HKO274" s="30"/>
      <c r="HKP274" s="30"/>
      <c r="HKQ274" s="30"/>
      <c r="HKR274" s="30"/>
      <c r="HKS274" s="30"/>
      <c r="HKT274" s="30"/>
      <c r="HKU274" s="30"/>
      <c r="HKV274" s="30"/>
      <c r="HKW274" s="30"/>
      <c r="HKX274" s="30"/>
      <c r="HKY274" s="30"/>
      <c r="HKZ274" s="30"/>
      <c r="HLA274" s="30"/>
      <c r="HLB274" s="30"/>
      <c r="HLC274" s="30"/>
      <c r="HLD274" s="30"/>
      <c r="HLE274" s="30"/>
      <c r="HLF274" s="30"/>
      <c r="HLG274" s="30"/>
      <c r="HLH274" s="30"/>
      <c r="HLI274" s="30"/>
      <c r="HLJ274" s="30"/>
      <c r="HLK274" s="30"/>
      <c r="HLL274" s="30"/>
      <c r="HLM274" s="30"/>
      <c r="HLN274" s="30"/>
      <c r="HLO274" s="30"/>
      <c r="HLP274" s="30"/>
      <c r="HLQ274" s="30"/>
      <c r="HLR274" s="30"/>
      <c r="HLS274" s="30"/>
      <c r="HLT274" s="30"/>
      <c r="HLU274" s="30"/>
      <c r="HLV274" s="30"/>
      <c r="HLW274" s="30"/>
      <c r="HLX274" s="30"/>
      <c r="HLY274" s="30"/>
      <c r="HLZ274" s="30"/>
      <c r="HMA274" s="30"/>
      <c r="HMB274" s="30"/>
      <c r="HMC274" s="30"/>
      <c r="HMD274" s="30"/>
      <c r="HME274" s="30"/>
      <c r="HMF274" s="30"/>
      <c r="HMG274" s="30"/>
      <c r="HMH274" s="30"/>
      <c r="HMI274" s="30"/>
      <c r="HMJ274" s="30"/>
      <c r="HMK274" s="30"/>
      <c r="HML274" s="30"/>
      <c r="HMM274" s="30"/>
      <c r="HMN274" s="30"/>
      <c r="HMO274" s="30"/>
      <c r="HMP274" s="30"/>
      <c r="HMQ274" s="30"/>
      <c r="HMR274" s="30"/>
      <c r="HMS274" s="30"/>
      <c r="HMT274" s="30"/>
      <c r="HMU274" s="30"/>
      <c r="HMV274" s="30"/>
      <c r="HMW274" s="30"/>
      <c r="HMX274" s="30"/>
      <c r="HMY274" s="30"/>
      <c r="HMZ274" s="30"/>
      <c r="HNA274" s="30"/>
      <c r="HNB274" s="30"/>
      <c r="HNC274" s="30"/>
      <c r="HND274" s="30"/>
      <c r="HNE274" s="30"/>
      <c r="HNF274" s="30"/>
      <c r="HNG274" s="30"/>
      <c r="HNH274" s="30"/>
      <c r="HNI274" s="30"/>
      <c r="HNJ274" s="30"/>
      <c r="HNK274" s="30"/>
      <c r="HNL274" s="30"/>
      <c r="HNM274" s="30"/>
      <c r="HNN274" s="30"/>
      <c r="HNO274" s="30"/>
      <c r="HNP274" s="30"/>
      <c r="HNQ274" s="30"/>
      <c r="HNR274" s="30"/>
      <c r="HNS274" s="30"/>
      <c r="HNT274" s="30"/>
      <c r="HNU274" s="30"/>
      <c r="HNV274" s="30"/>
      <c r="HNW274" s="30"/>
      <c r="HNX274" s="30"/>
      <c r="HNY274" s="30"/>
      <c r="HNZ274" s="30"/>
      <c r="HOA274" s="30"/>
      <c r="HOB274" s="30"/>
      <c r="HOC274" s="30"/>
      <c r="HOD274" s="30"/>
      <c r="HOE274" s="30"/>
      <c r="HOF274" s="30"/>
      <c r="HOG274" s="30"/>
      <c r="HOH274" s="30"/>
      <c r="HOI274" s="30"/>
      <c r="HOJ274" s="30"/>
      <c r="HOK274" s="30"/>
      <c r="HOL274" s="30"/>
      <c r="HOM274" s="30"/>
      <c r="HON274" s="30"/>
      <c r="HOO274" s="30"/>
      <c r="HOP274" s="30"/>
      <c r="HOQ274" s="30"/>
      <c r="HOR274" s="30"/>
      <c r="HOS274" s="30"/>
      <c r="HOT274" s="30"/>
      <c r="HOU274" s="30"/>
      <c r="HOV274" s="30"/>
      <c r="HOW274" s="30"/>
      <c r="HOX274" s="30"/>
      <c r="HOY274" s="30"/>
      <c r="HOZ274" s="30"/>
      <c r="HPA274" s="30"/>
      <c r="HPB274" s="30"/>
      <c r="HPC274" s="30"/>
      <c r="HPD274" s="30"/>
      <c r="HPE274" s="30"/>
      <c r="HPF274" s="30"/>
      <c r="HPG274" s="30"/>
      <c r="HPH274" s="30"/>
      <c r="HPI274" s="30"/>
      <c r="HPJ274" s="30"/>
      <c r="HPK274" s="30"/>
      <c r="HPL274" s="30"/>
      <c r="HPM274" s="30"/>
      <c r="HPN274" s="30"/>
      <c r="HPO274" s="30"/>
      <c r="HPP274" s="30"/>
      <c r="HPQ274" s="30"/>
      <c r="HPR274" s="30"/>
      <c r="HPS274" s="30"/>
      <c r="HPT274" s="30"/>
      <c r="HPU274" s="30"/>
      <c r="HPV274" s="30"/>
      <c r="HPW274" s="30"/>
      <c r="HPX274" s="30"/>
      <c r="HPY274" s="30"/>
      <c r="HPZ274" s="30"/>
      <c r="HQA274" s="30"/>
      <c r="HQB274" s="30"/>
      <c r="HQC274" s="30"/>
      <c r="HQD274" s="30"/>
      <c r="HQE274" s="30"/>
      <c r="HQF274" s="30"/>
      <c r="HQG274" s="30"/>
      <c r="HQH274" s="30"/>
      <c r="HQI274" s="30"/>
      <c r="HQJ274" s="30"/>
      <c r="HQK274" s="30"/>
      <c r="HQL274" s="30"/>
      <c r="HQM274" s="30"/>
      <c r="HQN274" s="30"/>
      <c r="HQO274" s="30"/>
      <c r="HQP274" s="30"/>
      <c r="HQQ274" s="30"/>
      <c r="HQR274" s="30"/>
      <c r="HQS274" s="30"/>
      <c r="HQT274" s="30"/>
      <c r="HQU274" s="30"/>
      <c r="HQV274" s="30"/>
      <c r="HQW274" s="30"/>
      <c r="HQX274" s="30"/>
      <c r="HQY274" s="30"/>
      <c r="HQZ274" s="30"/>
      <c r="HRA274" s="30"/>
      <c r="HRB274" s="30"/>
      <c r="HRC274" s="30"/>
      <c r="HRD274" s="30"/>
      <c r="HRE274" s="30"/>
      <c r="HRF274" s="30"/>
      <c r="HRG274" s="30"/>
      <c r="HRH274" s="30"/>
      <c r="HRI274" s="30"/>
      <c r="HRJ274" s="30"/>
      <c r="HRK274" s="30"/>
      <c r="HRL274" s="30"/>
      <c r="HRM274" s="30"/>
      <c r="HRN274" s="30"/>
      <c r="HRO274" s="30"/>
      <c r="HRP274" s="30"/>
      <c r="HRQ274" s="30"/>
      <c r="HRR274" s="30"/>
      <c r="HRS274" s="30"/>
      <c r="HRT274" s="30"/>
      <c r="HRU274" s="30"/>
      <c r="HRV274" s="30"/>
      <c r="HRW274" s="30"/>
      <c r="HRX274" s="30"/>
      <c r="HRY274" s="30"/>
      <c r="HRZ274" s="30"/>
      <c r="HSA274" s="30"/>
      <c r="HSB274" s="30"/>
      <c r="HSC274" s="30"/>
      <c r="HSD274" s="30"/>
      <c r="HSE274" s="30"/>
      <c r="HSF274" s="30"/>
      <c r="HSG274" s="30"/>
      <c r="HSH274" s="30"/>
      <c r="HSI274" s="30"/>
      <c r="HSJ274" s="30"/>
      <c r="HSK274" s="30"/>
      <c r="HSL274" s="30"/>
      <c r="HSM274" s="30"/>
      <c r="HSN274" s="30"/>
      <c r="HSO274" s="30"/>
      <c r="HSP274" s="30"/>
      <c r="HSQ274" s="30"/>
      <c r="HSR274" s="30"/>
      <c r="HSS274" s="30"/>
      <c r="HST274" s="30"/>
      <c r="HSU274" s="30"/>
      <c r="HSV274" s="30"/>
      <c r="HSW274" s="30"/>
      <c r="HSX274" s="30"/>
      <c r="HSY274" s="30"/>
      <c r="HSZ274" s="30"/>
      <c r="HTA274" s="30"/>
      <c r="HTB274" s="30"/>
      <c r="HTC274" s="30"/>
      <c r="HTD274" s="30"/>
      <c r="HTE274" s="30"/>
      <c r="HTF274" s="30"/>
      <c r="HTG274" s="30"/>
      <c r="HTH274" s="30"/>
      <c r="HTI274" s="30"/>
      <c r="HTJ274" s="30"/>
      <c r="HTK274" s="30"/>
      <c r="HTL274" s="30"/>
      <c r="HTM274" s="30"/>
      <c r="HTN274" s="30"/>
      <c r="HTO274" s="30"/>
      <c r="HTP274" s="30"/>
      <c r="HTQ274" s="30"/>
      <c r="HTR274" s="30"/>
      <c r="HTS274" s="30"/>
      <c r="HTT274" s="30"/>
      <c r="HTU274" s="30"/>
      <c r="HTV274" s="30"/>
      <c r="HTW274" s="30"/>
      <c r="HTX274" s="30"/>
      <c r="HTY274" s="30"/>
      <c r="HTZ274" s="30"/>
      <c r="HUA274" s="30"/>
      <c r="HUB274" s="30"/>
      <c r="HUC274" s="30"/>
      <c r="HUD274" s="30"/>
      <c r="HUE274" s="30"/>
      <c r="HUF274" s="30"/>
      <c r="HUG274" s="30"/>
      <c r="HUH274" s="30"/>
      <c r="HUI274" s="30"/>
      <c r="HUJ274" s="30"/>
      <c r="HUK274" s="30"/>
      <c r="HUL274" s="30"/>
      <c r="HUM274" s="30"/>
      <c r="HUN274" s="30"/>
      <c r="HUO274" s="30"/>
      <c r="HUP274" s="30"/>
      <c r="HUQ274" s="30"/>
      <c r="HUR274" s="30"/>
      <c r="HUS274" s="30"/>
      <c r="HUT274" s="30"/>
      <c r="HUU274" s="30"/>
      <c r="HUV274" s="30"/>
      <c r="HUW274" s="30"/>
      <c r="HUX274" s="30"/>
      <c r="HUY274" s="30"/>
      <c r="HUZ274" s="30"/>
      <c r="HVA274" s="30"/>
      <c r="HVB274" s="30"/>
      <c r="HVC274" s="30"/>
      <c r="HVD274" s="30"/>
      <c r="HVE274" s="30"/>
      <c r="HVF274" s="30"/>
      <c r="HVG274" s="30"/>
      <c r="HVH274" s="30"/>
      <c r="HVI274" s="30"/>
      <c r="HVJ274" s="30"/>
      <c r="HVK274" s="30"/>
      <c r="HVL274" s="30"/>
      <c r="HVM274" s="30"/>
      <c r="HVN274" s="30"/>
      <c r="HVO274" s="30"/>
      <c r="HVP274" s="30"/>
      <c r="HVQ274" s="30"/>
      <c r="HVR274" s="30"/>
      <c r="HVS274" s="30"/>
      <c r="HVT274" s="30"/>
      <c r="HVU274" s="30"/>
      <c r="HVV274" s="30"/>
      <c r="HVW274" s="30"/>
      <c r="HVX274" s="30"/>
      <c r="HVY274" s="30"/>
      <c r="HVZ274" s="30"/>
      <c r="HWA274" s="30"/>
      <c r="HWB274" s="30"/>
      <c r="HWC274" s="30"/>
      <c r="HWD274" s="30"/>
      <c r="HWE274" s="30"/>
      <c r="HWF274" s="30"/>
      <c r="HWG274" s="30"/>
      <c r="HWH274" s="30"/>
      <c r="HWI274" s="30"/>
      <c r="HWJ274" s="30"/>
      <c r="HWK274" s="30"/>
      <c r="HWL274" s="30"/>
      <c r="HWM274" s="30"/>
      <c r="HWN274" s="30"/>
      <c r="HWO274" s="30"/>
      <c r="HWP274" s="30"/>
      <c r="HWQ274" s="30"/>
      <c r="HWR274" s="30"/>
      <c r="HWS274" s="30"/>
      <c r="HWT274" s="30"/>
      <c r="HWU274" s="30"/>
      <c r="HWV274" s="30"/>
      <c r="HWW274" s="30"/>
      <c r="HWX274" s="30"/>
      <c r="HWY274" s="30"/>
      <c r="HWZ274" s="30"/>
      <c r="HXA274" s="30"/>
      <c r="HXB274" s="30"/>
      <c r="HXC274" s="30"/>
      <c r="HXD274" s="30"/>
      <c r="HXE274" s="30"/>
      <c r="HXF274" s="30"/>
      <c r="HXG274" s="30"/>
      <c r="HXH274" s="30"/>
      <c r="HXI274" s="30"/>
      <c r="HXJ274" s="30"/>
      <c r="HXK274" s="30"/>
      <c r="HXL274" s="30"/>
      <c r="HXM274" s="30"/>
      <c r="HXN274" s="30"/>
      <c r="HXO274" s="30"/>
      <c r="HXP274" s="30"/>
      <c r="HXQ274" s="30"/>
      <c r="HXR274" s="30"/>
      <c r="HXS274" s="30"/>
      <c r="HXT274" s="30"/>
      <c r="HXU274" s="30"/>
      <c r="HXV274" s="30"/>
      <c r="HXW274" s="30"/>
      <c r="HXX274" s="30"/>
      <c r="HXY274" s="30"/>
      <c r="HXZ274" s="30"/>
      <c r="HYA274" s="30"/>
      <c r="HYB274" s="30"/>
      <c r="HYC274" s="30"/>
      <c r="HYD274" s="30"/>
      <c r="HYE274" s="30"/>
      <c r="HYF274" s="30"/>
      <c r="HYG274" s="30"/>
      <c r="HYH274" s="30"/>
      <c r="HYI274" s="30"/>
      <c r="HYJ274" s="30"/>
      <c r="HYK274" s="30"/>
      <c r="HYL274" s="30"/>
      <c r="HYM274" s="30"/>
      <c r="HYN274" s="30"/>
      <c r="HYO274" s="30"/>
      <c r="HYP274" s="30"/>
      <c r="HYQ274" s="30"/>
      <c r="HYR274" s="30"/>
      <c r="HYS274" s="30"/>
      <c r="HYT274" s="30"/>
      <c r="HYU274" s="30"/>
      <c r="HYV274" s="30"/>
      <c r="HYW274" s="30"/>
      <c r="HYX274" s="30"/>
      <c r="HYY274" s="30"/>
      <c r="HYZ274" s="30"/>
      <c r="HZA274" s="30"/>
      <c r="HZB274" s="30"/>
      <c r="HZC274" s="30"/>
      <c r="HZD274" s="30"/>
      <c r="HZE274" s="30"/>
      <c r="HZF274" s="30"/>
      <c r="HZG274" s="30"/>
      <c r="HZH274" s="30"/>
      <c r="HZI274" s="30"/>
      <c r="HZJ274" s="30"/>
      <c r="HZK274" s="30"/>
      <c r="HZL274" s="30"/>
      <c r="HZM274" s="30"/>
      <c r="HZN274" s="30"/>
      <c r="HZO274" s="30"/>
      <c r="HZP274" s="30"/>
      <c r="HZQ274" s="30"/>
      <c r="HZR274" s="30"/>
      <c r="HZS274" s="30"/>
      <c r="HZT274" s="30"/>
      <c r="HZU274" s="30"/>
      <c r="HZV274" s="30"/>
      <c r="HZW274" s="30"/>
      <c r="HZX274" s="30"/>
      <c r="HZY274" s="30"/>
      <c r="HZZ274" s="30"/>
      <c r="IAA274" s="30"/>
      <c r="IAB274" s="30"/>
      <c r="IAC274" s="30"/>
      <c r="IAD274" s="30"/>
      <c r="IAE274" s="30"/>
      <c r="IAF274" s="30"/>
      <c r="IAG274" s="30"/>
      <c r="IAH274" s="30"/>
      <c r="IAI274" s="30"/>
      <c r="IAJ274" s="30"/>
      <c r="IAK274" s="30"/>
      <c r="IAL274" s="30"/>
      <c r="IAM274" s="30"/>
      <c r="IAN274" s="30"/>
      <c r="IAO274" s="30"/>
      <c r="IAP274" s="30"/>
      <c r="IAQ274" s="30"/>
      <c r="IAR274" s="30"/>
      <c r="IAS274" s="30"/>
      <c r="IAT274" s="30"/>
      <c r="IAU274" s="30"/>
      <c r="IAV274" s="30"/>
      <c r="IAW274" s="30"/>
      <c r="IAX274" s="30"/>
      <c r="IAY274" s="30"/>
      <c r="IAZ274" s="30"/>
      <c r="IBA274" s="30"/>
      <c r="IBB274" s="30"/>
      <c r="IBC274" s="30"/>
      <c r="IBD274" s="30"/>
      <c r="IBE274" s="30"/>
      <c r="IBF274" s="30"/>
      <c r="IBG274" s="30"/>
      <c r="IBH274" s="30"/>
      <c r="IBI274" s="30"/>
      <c r="IBJ274" s="30"/>
      <c r="IBK274" s="30"/>
      <c r="IBL274" s="30"/>
      <c r="IBM274" s="30"/>
      <c r="IBN274" s="30"/>
      <c r="IBO274" s="30"/>
      <c r="IBP274" s="30"/>
      <c r="IBQ274" s="30"/>
      <c r="IBR274" s="30"/>
      <c r="IBS274" s="30"/>
      <c r="IBT274" s="30"/>
      <c r="IBU274" s="30"/>
      <c r="IBV274" s="30"/>
      <c r="IBW274" s="30"/>
      <c r="IBX274" s="30"/>
      <c r="IBY274" s="30"/>
      <c r="IBZ274" s="30"/>
      <c r="ICA274" s="30"/>
      <c r="ICB274" s="30"/>
      <c r="ICC274" s="30"/>
      <c r="ICD274" s="30"/>
      <c r="ICE274" s="30"/>
      <c r="ICF274" s="30"/>
      <c r="ICG274" s="30"/>
      <c r="ICH274" s="30"/>
      <c r="ICI274" s="30"/>
      <c r="ICJ274" s="30"/>
      <c r="ICK274" s="30"/>
      <c r="ICL274" s="30"/>
      <c r="ICM274" s="30"/>
      <c r="ICN274" s="30"/>
      <c r="ICO274" s="30"/>
      <c r="ICP274" s="30"/>
      <c r="ICQ274" s="30"/>
      <c r="ICR274" s="30"/>
      <c r="ICS274" s="30"/>
      <c r="ICT274" s="30"/>
      <c r="ICU274" s="30"/>
      <c r="ICV274" s="30"/>
      <c r="ICW274" s="30"/>
      <c r="ICX274" s="30"/>
      <c r="ICY274" s="30"/>
      <c r="ICZ274" s="30"/>
      <c r="IDA274" s="30"/>
      <c r="IDB274" s="30"/>
      <c r="IDC274" s="30"/>
      <c r="IDD274" s="30"/>
      <c r="IDE274" s="30"/>
      <c r="IDF274" s="30"/>
      <c r="IDG274" s="30"/>
      <c r="IDH274" s="30"/>
      <c r="IDI274" s="30"/>
      <c r="IDJ274" s="30"/>
      <c r="IDK274" s="30"/>
      <c r="IDL274" s="30"/>
      <c r="IDM274" s="30"/>
      <c r="IDN274" s="30"/>
      <c r="IDO274" s="30"/>
      <c r="IDP274" s="30"/>
      <c r="IDQ274" s="30"/>
      <c r="IDR274" s="30"/>
      <c r="IDS274" s="30"/>
      <c r="IDT274" s="30"/>
      <c r="IDU274" s="30"/>
      <c r="IDV274" s="30"/>
      <c r="IDW274" s="30"/>
      <c r="IDX274" s="30"/>
      <c r="IDY274" s="30"/>
      <c r="IDZ274" s="30"/>
      <c r="IEA274" s="30"/>
      <c r="IEB274" s="30"/>
      <c r="IEC274" s="30"/>
      <c r="IED274" s="30"/>
      <c r="IEE274" s="30"/>
      <c r="IEF274" s="30"/>
      <c r="IEG274" s="30"/>
      <c r="IEH274" s="30"/>
      <c r="IEI274" s="30"/>
      <c r="IEJ274" s="30"/>
      <c r="IEK274" s="30"/>
      <c r="IEL274" s="30"/>
      <c r="IEM274" s="30"/>
      <c r="IEN274" s="30"/>
      <c r="IEO274" s="30"/>
      <c r="IEP274" s="30"/>
      <c r="IEQ274" s="30"/>
      <c r="IER274" s="30"/>
      <c r="IES274" s="30"/>
      <c r="IET274" s="30"/>
      <c r="IEU274" s="30"/>
      <c r="IEV274" s="30"/>
      <c r="IEW274" s="30"/>
      <c r="IEX274" s="30"/>
      <c r="IEY274" s="30"/>
      <c r="IEZ274" s="30"/>
      <c r="IFA274" s="30"/>
      <c r="IFB274" s="30"/>
      <c r="IFC274" s="30"/>
      <c r="IFD274" s="30"/>
      <c r="IFE274" s="30"/>
      <c r="IFF274" s="30"/>
      <c r="IFG274" s="30"/>
      <c r="IFH274" s="30"/>
      <c r="IFI274" s="30"/>
      <c r="IFJ274" s="30"/>
      <c r="IFK274" s="30"/>
      <c r="IFL274" s="30"/>
      <c r="IFM274" s="30"/>
      <c r="IFN274" s="30"/>
      <c r="IFO274" s="30"/>
      <c r="IFP274" s="30"/>
      <c r="IFQ274" s="30"/>
      <c r="IFR274" s="30"/>
      <c r="IFS274" s="30"/>
      <c r="IFT274" s="30"/>
      <c r="IFU274" s="30"/>
      <c r="IFV274" s="30"/>
      <c r="IFW274" s="30"/>
      <c r="IFX274" s="30"/>
      <c r="IFY274" s="30"/>
      <c r="IFZ274" s="30"/>
      <c r="IGA274" s="30"/>
      <c r="IGB274" s="30"/>
      <c r="IGC274" s="30"/>
      <c r="IGD274" s="30"/>
      <c r="IGE274" s="30"/>
      <c r="IGF274" s="30"/>
      <c r="IGG274" s="30"/>
      <c r="IGH274" s="30"/>
      <c r="IGI274" s="30"/>
      <c r="IGJ274" s="30"/>
      <c r="IGK274" s="30"/>
      <c r="IGL274" s="30"/>
      <c r="IGM274" s="30"/>
      <c r="IGN274" s="30"/>
      <c r="IGO274" s="30"/>
      <c r="IGP274" s="30"/>
      <c r="IGQ274" s="30"/>
      <c r="IGR274" s="30"/>
      <c r="IGS274" s="30"/>
      <c r="IGT274" s="30"/>
      <c r="IGU274" s="30"/>
      <c r="IGV274" s="30"/>
      <c r="IGW274" s="30"/>
      <c r="IGX274" s="30"/>
      <c r="IGY274" s="30"/>
      <c r="IGZ274" s="30"/>
      <c r="IHA274" s="30"/>
      <c r="IHB274" s="30"/>
      <c r="IHC274" s="30"/>
      <c r="IHD274" s="30"/>
      <c r="IHE274" s="30"/>
      <c r="IHF274" s="30"/>
      <c r="IHG274" s="30"/>
      <c r="IHH274" s="30"/>
      <c r="IHI274" s="30"/>
      <c r="IHJ274" s="30"/>
      <c r="IHK274" s="30"/>
      <c r="IHL274" s="30"/>
      <c r="IHM274" s="30"/>
      <c r="IHN274" s="30"/>
      <c r="IHO274" s="30"/>
      <c r="IHP274" s="30"/>
      <c r="IHQ274" s="30"/>
      <c r="IHR274" s="30"/>
      <c r="IHS274" s="30"/>
      <c r="IHT274" s="30"/>
      <c r="IHU274" s="30"/>
      <c r="IHV274" s="30"/>
      <c r="IHW274" s="30"/>
      <c r="IHX274" s="30"/>
      <c r="IHY274" s="30"/>
      <c r="IHZ274" s="30"/>
      <c r="IIA274" s="30"/>
      <c r="IIB274" s="30"/>
      <c r="IIC274" s="30"/>
      <c r="IID274" s="30"/>
      <c r="IIE274" s="30"/>
      <c r="IIF274" s="30"/>
      <c r="IIG274" s="30"/>
      <c r="IIH274" s="30"/>
      <c r="III274" s="30"/>
      <c r="IIJ274" s="30"/>
      <c r="IIK274" s="30"/>
      <c r="IIL274" s="30"/>
      <c r="IIM274" s="30"/>
      <c r="IIN274" s="30"/>
      <c r="IIO274" s="30"/>
      <c r="IIP274" s="30"/>
      <c r="IIQ274" s="30"/>
      <c r="IIR274" s="30"/>
      <c r="IIS274" s="30"/>
      <c r="IIT274" s="30"/>
      <c r="IIU274" s="30"/>
      <c r="IIV274" s="30"/>
      <c r="IIW274" s="30"/>
      <c r="IIX274" s="30"/>
      <c r="IIY274" s="30"/>
      <c r="IIZ274" s="30"/>
      <c r="IJA274" s="30"/>
      <c r="IJB274" s="30"/>
      <c r="IJC274" s="30"/>
      <c r="IJD274" s="30"/>
      <c r="IJE274" s="30"/>
      <c r="IJF274" s="30"/>
      <c r="IJG274" s="30"/>
      <c r="IJH274" s="30"/>
      <c r="IJI274" s="30"/>
      <c r="IJJ274" s="30"/>
      <c r="IJK274" s="30"/>
      <c r="IJL274" s="30"/>
      <c r="IJM274" s="30"/>
      <c r="IJN274" s="30"/>
      <c r="IJO274" s="30"/>
      <c r="IJP274" s="30"/>
      <c r="IJQ274" s="30"/>
      <c r="IJR274" s="30"/>
      <c r="IJS274" s="30"/>
      <c r="IJT274" s="30"/>
      <c r="IJU274" s="30"/>
      <c r="IJV274" s="30"/>
      <c r="IJW274" s="30"/>
      <c r="IJX274" s="30"/>
      <c r="IJY274" s="30"/>
      <c r="IJZ274" s="30"/>
      <c r="IKA274" s="30"/>
      <c r="IKB274" s="30"/>
      <c r="IKC274" s="30"/>
      <c r="IKD274" s="30"/>
      <c r="IKE274" s="30"/>
      <c r="IKF274" s="30"/>
      <c r="IKG274" s="30"/>
      <c r="IKH274" s="30"/>
      <c r="IKI274" s="30"/>
      <c r="IKJ274" s="30"/>
      <c r="IKK274" s="30"/>
      <c r="IKL274" s="30"/>
      <c r="IKM274" s="30"/>
      <c r="IKN274" s="30"/>
      <c r="IKO274" s="30"/>
      <c r="IKP274" s="30"/>
      <c r="IKQ274" s="30"/>
      <c r="IKR274" s="30"/>
      <c r="IKS274" s="30"/>
      <c r="IKT274" s="30"/>
      <c r="IKU274" s="30"/>
      <c r="IKV274" s="30"/>
      <c r="IKW274" s="30"/>
      <c r="IKX274" s="30"/>
      <c r="IKY274" s="30"/>
      <c r="IKZ274" s="30"/>
      <c r="ILA274" s="30"/>
      <c r="ILB274" s="30"/>
      <c r="ILC274" s="30"/>
      <c r="ILD274" s="30"/>
      <c r="ILE274" s="30"/>
      <c r="ILF274" s="30"/>
      <c r="ILG274" s="30"/>
      <c r="ILH274" s="30"/>
      <c r="ILI274" s="30"/>
      <c r="ILJ274" s="30"/>
      <c r="ILK274" s="30"/>
      <c r="ILL274" s="30"/>
      <c r="ILM274" s="30"/>
      <c r="ILN274" s="30"/>
      <c r="ILO274" s="30"/>
      <c r="ILP274" s="30"/>
      <c r="ILQ274" s="30"/>
      <c r="ILR274" s="30"/>
      <c r="ILS274" s="30"/>
      <c r="ILT274" s="30"/>
      <c r="ILU274" s="30"/>
      <c r="ILV274" s="30"/>
      <c r="ILW274" s="30"/>
      <c r="ILX274" s="30"/>
      <c r="ILY274" s="30"/>
      <c r="ILZ274" s="30"/>
      <c r="IMA274" s="30"/>
      <c r="IMB274" s="30"/>
      <c r="IMC274" s="30"/>
      <c r="IMD274" s="30"/>
      <c r="IME274" s="30"/>
      <c r="IMF274" s="30"/>
      <c r="IMG274" s="30"/>
      <c r="IMH274" s="30"/>
      <c r="IMI274" s="30"/>
      <c r="IMJ274" s="30"/>
      <c r="IMK274" s="30"/>
      <c r="IML274" s="30"/>
      <c r="IMM274" s="30"/>
      <c r="IMN274" s="30"/>
      <c r="IMO274" s="30"/>
      <c r="IMP274" s="30"/>
      <c r="IMQ274" s="30"/>
      <c r="IMR274" s="30"/>
      <c r="IMS274" s="30"/>
      <c r="IMT274" s="30"/>
      <c r="IMU274" s="30"/>
      <c r="IMV274" s="30"/>
      <c r="IMW274" s="30"/>
      <c r="IMX274" s="30"/>
      <c r="IMY274" s="30"/>
      <c r="IMZ274" s="30"/>
      <c r="INA274" s="30"/>
      <c r="INB274" s="30"/>
      <c r="INC274" s="30"/>
      <c r="IND274" s="30"/>
      <c r="INE274" s="30"/>
      <c r="INF274" s="30"/>
      <c r="ING274" s="30"/>
      <c r="INH274" s="30"/>
      <c r="INI274" s="30"/>
      <c r="INJ274" s="30"/>
      <c r="INK274" s="30"/>
      <c r="INL274" s="30"/>
      <c r="INM274" s="30"/>
      <c r="INN274" s="30"/>
      <c r="INO274" s="30"/>
      <c r="INP274" s="30"/>
      <c r="INQ274" s="30"/>
      <c r="INR274" s="30"/>
      <c r="INS274" s="30"/>
      <c r="INT274" s="30"/>
      <c r="INU274" s="30"/>
      <c r="INV274" s="30"/>
      <c r="INW274" s="30"/>
      <c r="INX274" s="30"/>
      <c r="INY274" s="30"/>
      <c r="INZ274" s="30"/>
      <c r="IOA274" s="30"/>
      <c r="IOB274" s="30"/>
      <c r="IOC274" s="30"/>
      <c r="IOD274" s="30"/>
      <c r="IOE274" s="30"/>
      <c r="IOF274" s="30"/>
      <c r="IOG274" s="30"/>
      <c r="IOH274" s="30"/>
      <c r="IOI274" s="30"/>
      <c r="IOJ274" s="30"/>
      <c r="IOK274" s="30"/>
      <c r="IOL274" s="30"/>
      <c r="IOM274" s="30"/>
      <c r="ION274" s="30"/>
      <c r="IOO274" s="30"/>
      <c r="IOP274" s="30"/>
      <c r="IOQ274" s="30"/>
      <c r="IOR274" s="30"/>
      <c r="IOS274" s="30"/>
      <c r="IOT274" s="30"/>
      <c r="IOU274" s="30"/>
      <c r="IOV274" s="30"/>
      <c r="IOW274" s="30"/>
      <c r="IOX274" s="30"/>
      <c r="IOY274" s="30"/>
      <c r="IOZ274" s="30"/>
      <c r="IPA274" s="30"/>
      <c r="IPB274" s="30"/>
      <c r="IPC274" s="30"/>
      <c r="IPD274" s="30"/>
      <c r="IPE274" s="30"/>
      <c r="IPF274" s="30"/>
      <c r="IPG274" s="30"/>
      <c r="IPH274" s="30"/>
      <c r="IPI274" s="30"/>
      <c r="IPJ274" s="30"/>
      <c r="IPK274" s="30"/>
      <c r="IPL274" s="30"/>
      <c r="IPM274" s="30"/>
      <c r="IPN274" s="30"/>
      <c r="IPO274" s="30"/>
      <c r="IPP274" s="30"/>
      <c r="IPQ274" s="30"/>
      <c r="IPR274" s="30"/>
      <c r="IPS274" s="30"/>
      <c r="IPT274" s="30"/>
      <c r="IPU274" s="30"/>
      <c r="IPV274" s="30"/>
      <c r="IPW274" s="30"/>
      <c r="IPX274" s="30"/>
      <c r="IPY274" s="30"/>
      <c r="IPZ274" s="30"/>
      <c r="IQA274" s="30"/>
      <c r="IQB274" s="30"/>
      <c r="IQC274" s="30"/>
      <c r="IQD274" s="30"/>
      <c r="IQE274" s="30"/>
      <c r="IQF274" s="30"/>
      <c r="IQG274" s="30"/>
      <c r="IQH274" s="30"/>
      <c r="IQI274" s="30"/>
      <c r="IQJ274" s="30"/>
      <c r="IQK274" s="30"/>
      <c r="IQL274" s="30"/>
      <c r="IQM274" s="30"/>
      <c r="IQN274" s="30"/>
      <c r="IQO274" s="30"/>
      <c r="IQP274" s="30"/>
      <c r="IQQ274" s="30"/>
      <c r="IQR274" s="30"/>
      <c r="IQS274" s="30"/>
      <c r="IQT274" s="30"/>
      <c r="IQU274" s="30"/>
      <c r="IQV274" s="30"/>
      <c r="IQW274" s="30"/>
      <c r="IQX274" s="30"/>
      <c r="IQY274" s="30"/>
      <c r="IQZ274" s="30"/>
      <c r="IRA274" s="30"/>
      <c r="IRB274" s="30"/>
      <c r="IRC274" s="30"/>
      <c r="IRD274" s="30"/>
      <c r="IRE274" s="30"/>
      <c r="IRF274" s="30"/>
      <c r="IRG274" s="30"/>
      <c r="IRH274" s="30"/>
      <c r="IRI274" s="30"/>
      <c r="IRJ274" s="30"/>
      <c r="IRK274" s="30"/>
      <c r="IRL274" s="30"/>
      <c r="IRM274" s="30"/>
      <c r="IRN274" s="30"/>
      <c r="IRO274" s="30"/>
      <c r="IRP274" s="30"/>
      <c r="IRQ274" s="30"/>
      <c r="IRR274" s="30"/>
      <c r="IRS274" s="30"/>
      <c r="IRT274" s="30"/>
      <c r="IRU274" s="30"/>
      <c r="IRV274" s="30"/>
      <c r="IRW274" s="30"/>
      <c r="IRX274" s="30"/>
      <c r="IRY274" s="30"/>
      <c r="IRZ274" s="30"/>
      <c r="ISA274" s="30"/>
      <c r="ISB274" s="30"/>
      <c r="ISC274" s="30"/>
      <c r="ISD274" s="30"/>
      <c r="ISE274" s="30"/>
      <c r="ISF274" s="30"/>
      <c r="ISG274" s="30"/>
      <c r="ISH274" s="30"/>
      <c r="ISI274" s="30"/>
      <c r="ISJ274" s="30"/>
      <c r="ISK274" s="30"/>
      <c r="ISL274" s="30"/>
      <c r="ISM274" s="30"/>
      <c r="ISN274" s="30"/>
      <c r="ISO274" s="30"/>
      <c r="ISP274" s="30"/>
      <c r="ISQ274" s="30"/>
      <c r="ISR274" s="30"/>
      <c r="ISS274" s="30"/>
      <c r="IST274" s="30"/>
      <c r="ISU274" s="30"/>
      <c r="ISV274" s="30"/>
      <c r="ISW274" s="30"/>
      <c r="ISX274" s="30"/>
      <c r="ISY274" s="30"/>
      <c r="ISZ274" s="30"/>
      <c r="ITA274" s="30"/>
      <c r="ITB274" s="30"/>
      <c r="ITC274" s="30"/>
      <c r="ITD274" s="30"/>
      <c r="ITE274" s="30"/>
      <c r="ITF274" s="30"/>
      <c r="ITG274" s="30"/>
      <c r="ITH274" s="30"/>
      <c r="ITI274" s="30"/>
      <c r="ITJ274" s="30"/>
      <c r="ITK274" s="30"/>
      <c r="ITL274" s="30"/>
      <c r="ITM274" s="30"/>
      <c r="ITN274" s="30"/>
      <c r="ITO274" s="30"/>
      <c r="ITP274" s="30"/>
      <c r="ITQ274" s="30"/>
      <c r="ITR274" s="30"/>
      <c r="ITS274" s="30"/>
      <c r="ITT274" s="30"/>
      <c r="ITU274" s="30"/>
      <c r="ITV274" s="30"/>
      <c r="ITW274" s="30"/>
      <c r="ITX274" s="30"/>
      <c r="ITY274" s="30"/>
      <c r="ITZ274" s="30"/>
      <c r="IUA274" s="30"/>
      <c r="IUB274" s="30"/>
      <c r="IUC274" s="30"/>
      <c r="IUD274" s="30"/>
      <c r="IUE274" s="30"/>
      <c r="IUF274" s="30"/>
      <c r="IUG274" s="30"/>
      <c r="IUH274" s="30"/>
      <c r="IUI274" s="30"/>
      <c r="IUJ274" s="30"/>
      <c r="IUK274" s="30"/>
      <c r="IUL274" s="30"/>
      <c r="IUM274" s="30"/>
      <c r="IUN274" s="30"/>
      <c r="IUO274" s="30"/>
      <c r="IUP274" s="30"/>
      <c r="IUQ274" s="30"/>
      <c r="IUR274" s="30"/>
      <c r="IUS274" s="30"/>
      <c r="IUT274" s="30"/>
      <c r="IUU274" s="30"/>
      <c r="IUV274" s="30"/>
      <c r="IUW274" s="30"/>
      <c r="IUX274" s="30"/>
      <c r="IUY274" s="30"/>
      <c r="IUZ274" s="30"/>
      <c r="IVA274" s="30"/>
      <c r="IVB274" s="30"/>
      <c r="IVC274" s="30"/>
      <c r="IVD274" s="30"/>
      <c r="IVE274" s="30"/>
      <c r="IVF274" s="30"/>
      <c r="IVG274" s="30"/>
      <c r="IVH274" s="30"/>
      <c r="IVI274" s="30"/>
      <c r="IVJ274" s="30"/>
      <c r="IVK274" s="30"/>
      <c r="IVL274" s="30"/>
      <c r="IVM274" s="30"/>
      <c r="IVN274" s="30"/>
      <c r="IVO274" s="30"/>
      <c r="IVP274" s="30"/>
      <c r="IVQ274" s="30"/>
      <c r="IVR274" s="30"/>
      <c r="IVS274" s="30"/>
      <c r="IVT274" s="30"/>
      <c r="IVU274" s="30"/>
      <c r="IVV274" s="30"/>
      <c r="IVW274" s="30"/>
      <c r="IVX274" s="30"/>
      <c r="IVY274" s="30"/>
      <c r="IVZ274" s="30"/>
      <c r="IWA274" s="30"/>
      <c r="IWB274" s="30"/>
      <c r="IWC274" s="30"/>
      <c r="IWD274" s="30"/>
      <c r="IWE274" s="30"/>
      <c r="IWF274" s="30"/>
      <c r="IWG274" s="30"/>
      <c r="IWH274" s="30"/>
      <c r="IWI274" s="30"/>
      <c r="IWJ274" s="30"/>
      <c r="IWK274" s="30"/>
      <c r="IWL274" s="30"/>
      <c r="IWM274" s="30"/>
      <c r="IWN274" s="30"/>
      <c r="IWO274" s="30"/>
      <c r="IWP274" s="30"/>
      <c r="IWQ274" s="30"/>
      <c r="IWR274" s="30"/>
      <c r="IWS274" s="30"/>
      <c r="IWT274" s="30"/>
      <c r="IWU274" s="30"/>
      <c r="IWV274" s="30"/>
      <c r="IWW274" s="30"/>
      <c r="IWX274" s="30"/>
      <c r="IWY274" s="30"/>
      <c r="IWZ274" s="30"/>
      <c r="IXA274" s="30"/>
      <c r="IXB274" s="30"/>
      <c r="IXC274" s="30"/>
      <c r="IXD274" s="30"/>
      <c r="IXE274" s="30"/>
      <c r="IXF274" s="30"/>
      <c r="IXG274" s="30"/>
      <c r="IXH274" s="30"/>
      <c r="IXI274" s="30"/>
      <c r="IXJ274" s="30"/>
      <c r="IXK274" s="30"/>
      <c r="IXL274" s="30"/>
      <c r="IXM274" s="30"/>
      <c r="IXN274" s="30"/>
      <c r="IXO274" s="30"/>
      <c r="IXP274" s="30"/>
      <c r="IXQ274" s="30"/>
      <c r="IXR274" s="30"/>
      <c r="IXS274" s="30"/>
      <c r="IXT274" s="30"/>
      <c r="IXU274" s="30"/>
      <c r="IXV274" s="30"/>
      <c r="IXW274" s="30"/>
      <c r="IXX274" s="30"/>
      <c r="IXY274" s="30"/>
      <c r="IXZ274" s="30"/>
      <c r="IYA274" s="30"/>
      <c r="IYB274" s="30"/>
      <c r="IYC274" s="30"/>
      <c r="IYD274" s="30"/>
      <c r="IYE274" s="30"/>
      <c r="IYF274" s="30"/>
      <c r="IYG274" s="30"/>
      <c r="IYH274" s="30"/>
      <c r="IYI274" s="30"/>
      <c r="IYJ274" s="30"/>
      <c r="IYK274" s="30"/>
      <c r="IYL274" s="30"/>
      <c r="IYM274" s="30"/>
      <c r="IYN274" s="30"/>
      <c r="IYO274" s="30"/>
      <c r="IYP274" s="30"/>
      <c r="IYQ274" s="30"/>
      <c r="IYR274" s="30"/>
      <c r="IYS274" s="30"/>
      <c r="IYT274" s="30"/>
      <c r="IYU274" s="30"/>
      <c r="IYV274" s="30"/>
      <c r="IYW274" s="30"/>
      <c r="IYX274" s="30"/>
      <c r="IYY274" s="30"/>
      <c r="IYZ274" s="30"/>
      <c r="IZA274" s="30"/>
      <c r="IZB274" s="30"/>
      <c r="IZC274" s="30"/>
      <c r="IZD274" s="30"/>
      <c r="IZE274" s="30"/>
      <c r="IZF274" s="30"/>
      <c r="IZG274" s="30"/>
      <c r="IZH274" s="30"/>
      <c r="IZI274" s="30"/>
      <c r="IZJ274" s="30"/>
      <c r="IZK274" s="30"/>
      <c r="IZL274" s="30"/>
      <c r="IZM274" s="30"/>
      <c r="IZN274" s="30"/>
      <c r="IZO274" s="30"/>
      <c r="IZP274" s="30"/>
      <c r="IZQ274" s="30"/>
      <c r="IZR274" s="30"/>
      <c r="IZS274" s="30"/>
      <c r="IZT274" s="30"/>
      <c r="IZU274" s="30"/>
      <c r="IZV274" s="30"/>
      <c r="IZW274" s="30"/>
      <c r="IZX274" s="30"/>
      <c r="IZY274" s="30"/>
      <c r="IZZ274" s="30"/>
      <c r="JAA274" s="30"/>
      <c r="JAB274" s="30"/>
      <c r="JAC274" s="30"/>
      <c r="JAD274" s="30"/>
      <c r="JAE274" s="30"/>
      <c r="JAF274" s="30"/>
      <c r="JAG274" s="30"/>
      <c r="JAH274" s="30"/>
      <c r="JAI274" s="30"/>
      <c r="JAJ274" s="30"/>
      <c r="JAK274" s="30"/>
      <c r="JAL274" s="30"/>
      <c r="JAM274" s="30"/>
      <c r="JAN274" s="30"/>
      <c r="JAO274" s="30"/>
      <c r="JAP274" s="30"/>
      <c r="JAQ274" s="30"/>
      <c r="JAR274" s="30"/>
      <c r="JAS274" s="30"/>
      <c r="JAT274" s="30"/>
      <c r="JAU274" s="30"/>
      <c r="JAV274" s="30"/>
      <c r="JAW274" s="30"/>
      <c r="JAX274" s="30"/>
      <c r="JAY274" s="30"/>
      <c r="JAZ274" s="30"/>
      <c r="JBA274" s="30"/>
      <c r="JBB274" s="30"/>
      <c r="JBC274" s="30"/>
      <c r="JBD274" s="30"/>
      <c r="JBE274" s="30"/>
      <c r="JBF274" s="30"/>
      <c r="JBG274" s="30"/>
      <c r="JBH274" s="30"/>
      <c r="JBI274" s="30"/>
      <c r="JBJ274" s="30"/>
      <c r="JBK274" s="30"/>
      <c r="JBL274" s="30"/>
      <c r="JBM274" s="30"/>
      <c r="JBN274" s="30"/>
      <c r="JBO274" s="30"/>
      <c r="JBP274" s="30"/>
      <c r="JBQ274" s="30"/>
      <c r="JBR274" s="30"/>
      <c r="JBS274" s="30"/>
      <c r="JBT274" s="30"/>
      <c r="JBU274" s="30"/>
      <c r="JBV274" s="30"/>
      <c r="JBW274" s="30"/>
      <c r="JBX274" s="30"/>
      <c r="JBY274" s="30"/>
      <c r="JBZ274" s="30"/>
      <c r="JCA274" s="30"/>
      <c r="JCB274" s="30"/>
      <c r="JCC274" s="30"/>
      <c r="JCD274" s="30"/>
      <c r="JCE274" s="30"/>
      <c r="JCF274" s="30"/>
      <c r="JCG274" s="30"/>
      <c r="JCH274" s="30"/>
      <c r="JCI274" s="30"/>
      <c r="JCJ274" s="30"/>
      <c r="JCK274" s="30"/>
      <c r="JCL274" s="30"/>
      <c r="JCM274" s="30"/>
      <c r="JCN274" s="30"/>
      <c r="JCO274" s="30"/>
      <c r="JCP274" s="30"/>
      <c r="JCQ274" s="30"/>
      <c r="JCR274" s="30"/>
      <c r="JCS274" s="30"/>
      <c r="JCT274" s="30"/>
      <c r="JCU274" s="30"/>
      <c r="JCV274" s="30"/>
      <c r="JCW274" s="30"/>
      <c r="JCX274" s="30"/>
      <c r="JCY274" s="30"/>
      <c r="JCZ274" s="30"/>
      <c r="JDA274" s="30"/>
      <c r="JDB274" s="30"/>
      <c r="JDC274" s="30"/>
      <c r="JDD274" s="30"/>
      <c r="JDE274" s="30"/>
      <c r="JDF274" s="30"/>
      <c r="JDG274" s="30"/>
      <c r="JDH274" s="30"/>
      <c r="JDI274" s="30"/>
      <c r="JDJ274" s="30"/>
      <c r="JDK274" s="30"/>
      <c r="JDL274" s="30"/>
      <c r="JDM274" s="30"/>
      <c r="JDN274" s="30"/>
      <c r="JDO274" s="30"/>
      <c r="JDP274" s="30"/>
      <c r="JDQ274" s="30"/>
      <c r="JDR274" s="30"/>
      <c r="JDS274" s="30"/>
      <c r="JDT274" s="30"/>
      <c r="JDU274" s="30"/>
      <c r="JDV274" s="30"/>
      <c r="JDW274" s="30"/>
      <c r="JDX274" s="30"/>
      <c r="JDY274" s="30"/>
      <c r="JDZ274" s="30"/>
      <c r="JEA274" s="30"/>
      <c r="JEB274" s="30"/>
      <c r="JEC274" s="30"/>
      <c r="JED274" s="30"/>
      <c r="JEE274" s="30"/>
      <c r="JEF274" s="30"/>
      <c r="JEG274" s="30"/>
      <c r="JEH274" s="30"/>
      <c r="JEI274" s="30"/>
      <c r="JEJ274" s="30"/>
      <c r="JEK274" s="30"/>
      <c r="JEL274" s="30"/>
      <c r="JEM274" s="30"/>
      <c r="JEN274" s="30"/>
      <c r="JEO274" s="30"/>
      <c r="JEP274" s="30"/>
      <c r="JEQ274" s="30"/>
      <c r="JER274" s="30"/>
      <c r="JES274" s="30"/>
      <c r="JET274" s="30"/>
      <c r="JEU274" s="30"/>
      <c r="JEV274" s="30"/>
      <c r="JEW274" s="30"/>
      <c r="JEX274" s="30"/>
      <c r="JEY274" s="30"/>
      <c r="JEZ274" s="30"/>
      <c r="JFA274" s="30"/>
      <c r="JFB274" s="30"/>
      <c r="JFC274" s="30"/>
      <c r="JFD274" s="30"/>
      <c r="JFE274" s="30"/>
      <c r="JFF274" s="30"/>
      <c r="JFG274" s="30"/>
      <c r="JFH274" s="30"/>
      <c r="JFI274" s="30"/>
      <c r="JFJ274" s="30"/>
      <c r="JFK274" s="30"/>
      <c r="JFL274" s="30"/>
      <c r="JFM274" s="30"/>
      <c r="JFN274" s="30"/>
      <c r="JFO274" s="30"/>
      <c r="JFP274" s="30"/>
      <c r="JFQ274" s="30"/>
      <c r="JFR274" s="30"/>
      <c r="JFS274" s="30"/>
      <c r="JFT274" s="30"/>
      <c r="JFU274" s="30"/>
      <c r="JFV274" s="30"/>
      <c r="JFW274" s="30"/>
      <c r="JFX274" s="30"/>
      <c r="JFY274" s="30"/>
      <c r="JFZ274" s="30"/>
      <c r="JGA274" s="30"/>
      <c r="JGB274" s="30"/>
      <c r="JGC274" s="30"/>
      <c r="JGD274" s="30"/>
      <c r="JGE274" s="30"/>
      <c r="JGF274" s="30"/>
      <c r="JGG274" s="30"/>
      <c r="JGH274" s="30"/>
      <c r="JGI274" s="30"/>
      <c r="JGJ274" s="30"/>
      <c r="JGK274" s="30"/>
      <c r="JGL274" s="30"/>
      <c r="JGM274" s="30"/>
      <c r="JGN274" s="30"/>
      <c r="JGO274" s="30"/>
      <c r="JGP274" s="30"/>
      <c r="JGQ274" s="30"/>
      <c r="JGR274" s="30"/>
      <c r="JGS274" s="30"/>
      <c r="JGT274" s="30"/>
      <c r="JGU274" s="30"/>
      <c r="JGV274" s="30"/>
      <c r="JGW274" s="30"/>
      <c r="JGX274" s="30"/>
      <c r="JGY274" s="30"/>
      <c r="JGZ274" s="30"/>
      <c r="JHA274" s="30"/>
      <c r="JHB274" s="30"/>
      <c r="JHC274" s="30"/>
      <c r="JHD274" s="30"/>
      <c r="JHE274" s="30"/>
      <c r="JHF274" s="30"/>
      <c r="JHG274" s="30"/>
      <c r="JHH274" s="30"/>
      <c r="JHI274" s="30"/>
      <c r="JHJ274" s="30"/>
      <c r="JHK274" s="30"/>
      <c r="JHL274" s="30"/>
      <c r="JHM274" s="30"/>
      <c r="JHN274" s="30"/>
      <c r="JHO274" s="30"/>
      <c r="JHP274" s="30"/>
      <c r="JHQ274" s="30"/>
      <c r="JHR274" s="30"/>
      <c r="JHS274" s="30"/>
      <c r="JHT274" s="30"/>
      <c r="JHU274" s="30"/>
      <c r="JHV274" s="30"/>
      <c r="JHW274" s="30"/>
      <c r="JHX274" s="30"/>
      <c r="JHY274" s="30"/>
      <c r="JHZ274" s="30"/>
      <c r="JIA274" s="30"/>
      <c r="JIB274" s="30"/>
      <c r="JIC274" s="30"/>
      <c r="JID274" s="30"/>
      <c r="JIE274" s="30"/>
      <c r="JIF274" s="30"/>
      <c r="JIG274" s="30"/>
      <c r="JIH274" s="30"/>
      <c r="JII274" s="30"/>
      <c r="JIJ274" s="30"/>
      <c r="JIK274" s="30"/>
      <c r="JIL274" s="30"/>
      <c r="JIM274" s="30"/>
      <c r="JIN274" s="30"/>
      <c r="JIO274" s="30"/>
      <c r="JIP274" s="30"/>
      <c r="JIQ274" s="30"/>
      <c r="JIR274" s="30"/>
      <c r="JIS274" s="30"/>
      <c r="JIT274" s="30"/>
      <c r="JIU274" s="30"/>
      <c r="JIV274" s="30"/>
      <c r="JIW274" s="30"/>
      <c r="JIX274" s="30"/>
      <c r="JIY274" s="30"/>
      <c r="JIZ274" s="30"/>
      <c r="JJA274" s="30"/>
      <c r="JJB274" s="30"/>
      <c r="JJC274" s="30"/>
      <c r="JJD274" s="30"/>
      <c r="JJE274" s="30"/>
      <c r="JJF274" s="30"/>
      <c r="JJG274" s="30"/>
      <c r="JJH274" s="30"/>
      <c r="JJI274" s="30"/>
      <c r="JJJ274" s="30"/>
      <c r="JJK274" s="30"/>
      <c r="JJL274" s="30"/>
      <c r="JJM274" s="30"/>
      <c r="JJN274" s="30"/>
      <c r="JJO274" s="30"/>
      <c r="JJP274" s="30"/>
      <c r="JJQ274" s="30"/>
      <c r="JJR274" s="30"/>
      <c r="JJS274" s="30"/>
      <c r="JJT274" s="30"/>
      <c r="JJU274" s="30"/>
      <c r="JJV274" s="30"/>
      <c r="JJW274" s="30"/>
      <c r="JJX274" s="30"/>
      <c r="JJY274" s="30"/>
      <c r="JJZ274" s="30"/>
      <c r="JKA274" s="30"/>
      <c r="JKB274" s="30"/>
      <c r="JKC274" s="30"/>
      <c r="JKD274" s="30"/>
      <c r="JKE274" s="30"/>
      <c r="JKF274" s="30"/>
      <c r="JKG274" s="30"/>
      <c r="JKH274" s="30"/>
      <c r="JKI274" s="30"/>
      <c r="JKJ274" s="30"/>
      <c r="JKK274" s="30"/>
      <c r="JKL274" s="30"/>
      <c r="JKM274" s="30"/>
      <c r="JKN274" s="30"/>
      <c r="JKO274" s="30"/>
      <c r="JKP274" s="30"/>
      <c r="JKQ274" s="30"/>
      <c r="JKR274" s="30"/>
      <c r="JKS274" s="30"/>
      <c r="JKT274" s="30"/>
      <c r="JKU274" s="30"/>
      <c r="JKV274" s="30"/>
      <c r="JKW274" s="30"/>
      <c r="JKX274" s="30"/>
      <c r="JKY274" s="30"/>
      <c r="JKZ274" s="30"/>
      <c r="JLA274" s="30"/>
      <c r="JLB274" s="30"/>
      <c r="JLC274" s="30"/>
      <c r="JLD274" s="30"/>
      <c r="JLE274" s="30"/>
      <c r="JLF274" s="30"/>
      <c r="JLG274" s="30"/>
      <c r="JLH274" s="30"/>
      <c r="JLI274" s="30"/>
      <c r="JLJ274" s="30"/>
      <c r="JLK274" s="30"/>
      <c r="JLL274" s="30"/>
      <c r="JLM274" s="30"/>
      <c r="JLN274" s="30"/>
      <c r="JLO274" s="30"/>
      <c r="JLP274" s="30"/>
      <c r="JLQ274" s="30"/>
      <c r="JLR274" s="30"/>
      <c r="JLS274" s="30"/>
      <c r="JLT274" s="30"/>
      <c r="JLU274" s="30"/>
      <c r="JLV274" s="30"/>
      <c r="JLW274" s="30"/>
      <c r="JLX274" s="30"/>
      <c r="JLY274" s="30"/>
      <c r="JLZ274" s="30"/>
      <c r="JMA274" s="30"/>
      <c r="JMB274" s="30"/>
      <c r="JMC274" s="30"/>
      <c r="JMD274" s="30"/>
      <c r="JME274" s="30"/>
      <c r="JMF274" s="30"/>
      <c r="JMG274" s="30"/>
      <c r="JMH274" s="30"/>
      <c r="JMI274" s="30"/>
      <c r="JMJ274" s="30"/>
      <c r="JMK274" s="30"/>
      <c r="JML274" s="30"/>
      <c r="JMM274" s="30"/>
      <c r="JMN274" s="30"/>
      <c r="JMO274" s="30"/>
      <c r="JMP274" s="30"/>
      <c r="JMQ274" s="30"/>
      <c r="JMR274" s="30"/>
      <c r="JMS274" s="30"/>
      <c r="JMT274" s="30"/>
      <c r="JMU274" s="30"/>
      <c r="JMV274" s="30"/>
      <c r="JMW274" s="30"/>
      <c r="JMX274" s="30"/>
      <c r="JMY274" s="30"/>
      <c r="JMZ274" s="30"/>
      <c r="JNA274" s="30"/>
      <c r="JNB274" s="30"/>
      <c r="JNC274" s="30"/>
      <c r="JND274" s="30"/>
      <c r="JNE274" s="30"/>
      <c r="JNF274" s="30"/>
      <c r="JNG274" s="30"/>
      <c r="JNH274" s="30"/>
      <c r="JNI274" s="30"/>
      <c r="JNJ274" s="30"/>
      <c r="JNK274" s="30"/>
      <c r="JNL274" s="30"/>
      <c r="JNM274" s="30"/>
      <c r="JNN274" s="30"/>
      <c r="JNO274" s="30"/>
      <c r="JNP274" s="30"/>
      <c r="JNQ274" s="30"/>
      <c r="JNR274" s="30"/>
      <c r="JNS274" s="30"/>
      <c r="JNT274" s="30"/>
      <c r="JNU274" s="30"/>
      <c r="JNV274" s="30"/>
      <c r="JNW274" s="30"/>
      <c r="JNX274" s="30"/>
      <c r="JNY274" s="30"/>
      <c r="JNZ274" s="30"/>
      <c r="JOA274" s="30"/>
      <c r="JOB274" s="30"/>
      <c r="JOC274" s="30"/>
      <c r="JOD274" s="30"/>
      <c r="JOE274" s="30"/>
      <c r="JOF274" s="30"/>
      <c r="JOG274" s="30"/>
      <c r="JOH274" s="30"/>
      <c r="JOI274" s="30"/>
      <c r="JOJ274" s="30"/>
      <c r="JOK274" s="30"/>
      <c r="JOL274" s="30"/>
      <c r="JOM274" s="30"/>
      <c r="JON274" s="30"/>
      <c r="JOO274" s="30"/>
      <c r="JOP274" s="30"/>
      <c r="JOQ274" s="30"/>
      <c r="JOR274" s="30"/>
      <c r="JOS274" s="30"/>
      <c r="JOT274" s="30"/>
      <c r="JOU274" s="30"/>
      <c r="JOV274" s="30"/>
      <c r="JOW274" s="30"/>
      <c r="JOX274" s="30"/>
      <c r="JOY274" s="30"/>
      <c r="JOZ274" s="30"/>
      <c r="JPA274" s="30"/>
      <c r="JPB274" s="30"/>
      <c r="JPC274" s="30"/>
      <c r="JPD274" s="30"/>
      <c r="JPE274" s="30"/>
      <c r="JPF274" s="30"/>
      <c r="JPG274" s="30"/>
      <c r="JPH274" s="30"/>
      <c r="JPI274" s="30"/>
      <c r="JPJ274" s="30"/>
      <c r="JPK274" s="30"/>
      <c r="JPL274" s="30"/>
      <c r="JPM274" s="30"/>
      <c r="JPN274" s="30"/>
      <c r="JPO274" s="30"/>
      <c r="JPP274" s="30"/>
      <c r="JPQ274" s="30"/>
      <c r="JPR274" s="30"/>
      <c r="JPS274" s="30"/>
      <c r="JPT274" s="30"/>
      <c r="JPU274" s="30"/>
      <c r="JPV274" s="30"/>
      <c r="JPW274" s="30"/>
      <c r="JPX274" s="30"/>
      <c r="JPY274" s="30"/>
      <c r="JPZ274" s="30"/>
      <c r="JQA274" s="30"/>
      <c r="JQB274" s="30"/>
      <c r="JQC274" s="30"/>
      <c r="JQD274" s="30"/>
      <c r="JQE274" s="30"/>
      <c r="JQF274" s="30"/>
      <c r="JQG274" s="30"/>
      <c r="JQH274" s="30"/>
      <c r="JQI274" s="30"/>
      <c r="JQJ274" s="30"/>
      <c r="JQK274" s="30"/>
      <c r="JQL274" s="30"/>
      <c r="JQM274" s="30"/>
      <c r="JQN274" s="30"/>
      <c r="JQO274" s="30"/>
      <c r="JQP274" s="30"/>
      <c r="JQQ274" s="30"/>
      <c r="JQR274" s="30"/>
      <c r="JQS274" s="30"/>
      <c r="JQT274" s="30"/>
      <c r="JQU274" s="30"/>
      <c r="JQV274" s="30"/>
      <c r="JQW274" s="30"/>
      <c r="JQX274" s="30"/>
      <c r="JQY274" s="30"/>
      <c r="JQZ274" s="30"/>
      <c r="JRA274" s="30"/>
      <c r="JRB274" s="30"/>
      <c r="JRC274" s="30"/>
      <c r="JRD274" s="30"/>
      <c r="JRE274" s="30"/>
      <c r="JRF274" s="30"/>
      <c r="JRG274" s="30"/>
      <c r="JRH274" s="30"/>
      <c r="JRI274" s="30"/>
      <c r="JRJ274" s="30"/>
      <c r="JRK274" s="30"/>
      <c r="JRL274" s="30"/>
      <c r="JRM274" s="30"/>
      <c r="JRN274" s="30"/>
      <c r="JRO274" s="30"/>
      <c r="JRP274" s="30"/>
      <c r="JRQ274" s="30"/>
      <c r="JRR274" s="30"/>
      <c r="JRS274" s="30"/>
      <c r="JRT274" s="30"/>
      <c r="JRU274" s="30"/>
      <c r="JRV274" s="30"/>
      <c r="JRW274" s="30"/>
      <c r="JRX274" s="30"/>
      <c r="JRY274" s="30"/>
      <c r="JRZ274" s="30"/>
      <c r="JSA274" s="30"/>
      <c r="JSB274" s="30"/>
      <c r="JSC274" s="30"/>
      <c r="JSD274" s="30"/>
      <c r="JSE274" s="30"/>
      <c r="JSF274" s="30"/>
      <c r="JSG274" s="30"/>
      <c r="JSH274" s="30"/>
      <c r="JSI274" s="30"/>
      <c r="JSJ274" s="30"/>
      <c r="JSK274" s="30"/>
      <c r="JSL274" s="30"/>
      <c r="JSM274" s="30"/>
      <c r="JSN274" s="30"/>
      <c r="JSO274" s="30"/>
      <c r="JSP274" s="30"/>
      <c r="JSQ274" s="30"/>
      <c r="JSR274" s="30"/>
      <c r="JSS274" s="30"/>
      <c r="JST274" s="30"/>
      <c r="JSU274" s="30"/>
      <c r="JSV274" s="30"/>
      <c r="JSW274" s="30"/>
      <c r="JSX274" s="30"/>
      <c r="JSY274" s="30"/>
      <c r="JSZ274" s="30"/>
      <c r="JTA274" s="30"/>
      <c r="JTB274" s="30"/>
      <c r="JTC274" s="30"/>
      <c r="JTD274" s="30"/>
      <c r="JTE274" s="30"/>
      <c r="JTF274" s="30"/>
      <c r="JTG274" s="30"/>
      <c r="JTH274" s="30"/>
      <c r="JTI274" s="30"/>
      <c r="JTJ274" s="30"/>
      <c r="JTK274" s="30"/>
      <c r="JTL274" s="30"/>
      <c r="JTM274" s="30"/>
      <c r="JTN274" s="30"/>
      <c r="JTO274" s="30"/>
      <c r="JTP274" s="30"/>
      <c r="JTQ274" s="30"/>
      <c r="JTR274" s="30"/>
      <c r="JTS274" s="30"/>
      <c r="JTT274" s="30"/>
      <c r="JTU274" s="30"/>
      <c r="JTV274" s="30"/>
      <c r="JTW274" s="30"/>
      <c r="JTX274" s="30"/>
      <c r="JTY274" s="30"/>
      <c r="JTZ274" s="30"/>
      <c r="JUA274" s="30"/>
      <c r="JUB274" s="30"/>
      <c r="JUC274" s="30"/>
      <c r="JUD274" s="30"/>
      <c r="JUE274" s="30"/>
      <c r="JUF274" s="30"/>
      <c r="JUG274" s="30"/>
      <c r="JUH274" s="30"/>
      <c r="JUI274" s="30"/>
      <c r="JUJ274" s="30"/>
      <c r="JUK274" s="30"/>
      <c r="JUL274" s="30"/>
      <c r="JUM274" s="30"/>
      <c r="JUN274" s="30"/>
      <c r="JUO274" s="30"/>
      <c r="JUP274" s="30"/>
      <c r="JUQ274" s="30"/>
      <c r="JUR274" s="30"/>
      <c r="JUS274" s="30"/>
      <c r="JUT274" s="30"/>
      <c r="JUU274" s="30"/>
      <c r="JUV274" s="30"/>
      <c r="JUW274" s="30"/>
      <c r="JUX274" s="30"/>
      <c r="JUY274" s="30"/>
      <c r="JUZ274" s="30"/>
      <c r="JVA274" s="30"/>
      <c r="JVB274" s="30"/>
      <c r="JVC274" s="30"/>
      <c r="JVD274" s="30"/>
      <c r="JVE274" s="30"/>
      <c r="JVF274" s="30"/>
      <c r="JVG274" s="30"/>
      <c r="JVH274" s="30"/>
      <c r="JVI274" s="30"/>
      <c r="JVJ274" s="30"/>
      <c r="JVK274" s="30"/>
      <c r="JVL274" s="30"/>
      <c r="JVM274" s="30"/>
      <c r="JVN274" s="30"/>
      <c r="JVO274" s="30"/>
      <c r="JVP274" s="30"/>
      <c r="JVQ274" s="30"/>
      <c r="JVR274" s="30"/>
      <c r="JVS274" s="30"/>
      <c r="JVT274" s="30"/>
      <c r="JVU274" s="30"/>
      <c r="JVV274" s="30"/>
      <c r="JVW274" s="30"/>
      <c r="JVX274" s="30"/>
      <c r="JVY274" s="30"/>
      <c r="JVZ274" s="30"/>
      <c r="JWA274" s="30"/>
      <c r="JWB274" s="30"/>
      <c r="JWC274" s="30"/>
      <c r="JWD274" s="30"/>
      <c r="JWE274" s="30"/>
      <c r="JWF274" s="30"/>
      <c r="JWG274" s="30"/>
      <c r="JWH274" s="30"/>
      <c r="JWI274" s="30"/>
      <c r="JWJ274" s="30"/>
      <c r="JWK274" s="30"/>
      <c r="JWL274" s="30"/>
      <c r="JWM274" s="30"/>
      <c r="JWN274" s="30"/>
      <c r="JWO274" s="30"/>
      <c r="JWP274" s="30"/>
      <c r="JWQ274" s="30"/>
      <c r="JWR274" s="30"/>
      <c r="JWS274" s="30"/>
      <c r="JWT274" s="30"/>
      <c r="JWU274" s="30"/>
      <c r="JWV274" s="30"/>
      <c r="JWW274" s="30"/>
      <c r="JWX274" s="30"/>
      <c r="JWY274" s="30"/>
      <c r="JWZ274" s="30"/>
      <c r="JXA274" s="30"/>
      <c r="JXB274" s="30"/>
      <c r="JXC274" s="30"/>
      <c r="JXD274" s="30"/>
      <c r="JXE274" s="30"/>
      <c r="JXF274" s="30"/>
      <c r="JXG274" s="30"/>
      <c r="JXH274" s="30"/>
      <c r="JXI274" s="30"/>
      <c r="JXJ274" s="30"/>
      <c r="JXK274" s="30"/>
      <c r="JXL274" s="30"/>
      <c r="JXM274" s="30"/>
      <c r="JXN274" s="30"/>
      <c r="JXO274" s="30"/>
      <c r="JXP274" s="30"/>
      <c r="JXQ274" s="30"/>
      <c r="JXR274" s="30"/>
      <c r="JXS274" s="30"/>
      <c r="JXT274" s="30"/>
      <c r="JXU274" s="30"/>
      <c r="JXV274" s="30"/>
      <c r="JXW274" s="30"/>
      <c r="JXX274" s="30"/>
      <c r="JXY274" s="30"/>
      <c r="JXZ274" s="30"/>
      <c r="JYA274" s="30"/>
      <c r="JYB274" s="30"/>
      <c r="JYC274" s="30"/>
      <c r="JYD274" s="30"/>
      <c r="JYE274" s="30"/>
      <c r="JYF274" s="30"/>
      <c r="JYG274" s="30"/>
      <c r="JYH274" s="30"/>
      <c r="JYI274" s="30"/>
      <c r="JYJ274" s="30"/>
      <c r="JYK274" s="30"/>
      <c r="JYL274" s="30"/>
      <c r="JYM274" s="30"/>
      <c r="JYN274" s="30"/>
      <c r="JYO274" s="30"/>
      <c r="JYP274" s="30"/>
      <c r="JYQ274" s="30"/>
      <c r="JYR274" s="30"/>
      <c r="JYS274" s="30"/>
      <c r="JYT274" s="30"/>
      <c r="JYU274" s="30"/>
      <c r="JYV274" s="30"/>
      <c r="JYW274" s="30"/>
      <c r="JYX274" s="30"/>
      <c r="JYY274" s="30"/>
      <c r="JYZ274" s="30"/>
      <c r="JZA274" s="30"/>
      <c r="JZB274" s="30"/>
      <c r="JZC274" s="30"/>
      <c r="JZD274" s="30"/>
      <c r="JZE274" s="30"/>
      <c r="JZF274" s="30"/>
      <c r="JZG274" s="30"/>
      <c r="JZH274" s="30"/>
      <c r="JZI274" s="30"/>
      <c r="JZJ274" s="30"/>
      <c r="JZK274" s="30"/>
      <c r="JZL274" s="30"/>
      <c r="JZM274" s="30"/>
      <c r="JZN274" s="30"/>
      <c r="JZO274" s="30"/>
      <c r="JZP274" s="30"/>
      <c r="JZQ274" s="30"/>
      <c r="JZR274" s="30"/>
      <c r="JZS274" s="30"/>
      <c r="JZT274" s="30"/>
      <c r="JZU274" s="30"/>
      <c r="JZV274" s="30"/>
      <c r="JZW274" s="30"/>
      <c r="JZX274" s="30"/>
      <c r="JZY274" s="30"/>
      <c r="JZZ274" s="30"/>
      <c r="KAA274" s="30"/>
      <c r="KAB274" s="30"/>
      <c r="KAC274" s="30"/>
      <c r="KAD274" s="30"/>
      <c r="KAE274" s="30"/>
      <c r="KAF274" s="30"/>
      <c r="KAG274" s="30"/>
      <c r="KAH274" s="30"/>
      <c r="KAI274" s="30"/>
      <c r="KAJ274" s="30"/>
      <c r="KAK274" s="30"/>
      <c r="KAL274" s="30"/>
      <c r="KAM274" s="30"/>
      <c r="KAN274" s="30"/>
      <c r="KAO274" s="30"/>
      <c r="KAP274" s="30"/>
      <c r="KAQ274" s="30"/>
      <c r="KAR274" s="30"/>
      <c r="KAS274" s="30"/>
      <c r="KAT274" s="30"/>
      <c r="KAU274" s="30"/>
      <c r="KAV274" s="30"/>
      <c r="KAW274" s="30"/>
      <c r="KAX274" s="30"/>
      <c r="KAY274" s="30"/>
      <c r="KAZ274" s="30"/>
      <c r="KBA274" s="30"/>
      <c r="KBB274" s="30"/>
      <c r="KBC274" s="30"/>
      <c r="KBD274" s="30"/>
      <c r="KBE274" s="30"/>
      <c r="KBF274" s="30"/>
      <c r="KBG274" s="30"/>
      <c r="KBH274" s="30"/>
      <c r="KBI274" s="30"/>
      <c r="KBJ274" s="30"/>
      <c r="KBK274" s="30"/>
      <c r="KBL274" s="30"/>
      <c r="KBM274" s="30"/>
      <c r="KBN274" s="30"/>
      <c r="KBO274" s="30"/>
      <c r="KBP274" s="30"/>
      <c r="KBQ274" s="30"/>
      <c r="KBR274" s="30"/>
      <c r="KBS274" s="30"/>
      <c r="KBT274" s="30"/>
      <c r="KBU274" s="30"/>
      <c r="KBV274" s="30"/>
      <c r="KBW274" s="30"/>
      <c r="KBX274" s="30"/>
      <c r="KBY274" s="30"/>
      <c r="KBZ274" s="30"/>
      <c r="KCA274" s="30"/>
      <c r="KCB274" s="30"/>
      <c r="KCC274" s="30"/>
      <c r="KCD274" s="30"/>
      <c r="KCE274" s="30"/>
      <c r="KCF274" s="30"/>
      <c r="KCG274" s="30"/>
      <c r="KCH274" s="30"/>
      <c r="KCI274" s="30"/>
      <c r="KCJ274" s="30"/>
      <c r="KCK274" s="30"/>
      <c r="KCL274" s="30"/>
      <c r="KCM274" s="30"/>
      <c r="KCN274" s="30"/>
      <c r="KCO274" s="30"/>
      <c r="KCP274" s="30"/>
      <c r="KCQ274" s="30"/>
      <c r="KCR274" s="30"/>
      <c r="KCS274" s="30"/>
      <c r="KCT274" s="30"/>
      <c r="KCU274" s="30"/>
      <c r="KCV274" s="30"/>
      <c r="KCW274" s="30"/>
      <c r="KCX274" s="30"/>
      <c r="KCY274" s="30"/>
      <c r="KCZ274" s="30"/>
      <c r="KDA274" s="30"/>
      <c r="KDB274" s="30"/>
      <c r="KDC274" s="30"/>
      <c r="KDD274" s="30"/>
      <c r="KDE274" s="30"/>
      <c r="KDF274" s="30"/>
      <c r="KDG274" s="30"/>
      <c r="KDH274" s="30"/>
      <c r="KDI274" s="30"/>
      <c r="KDJ274" s="30"/>
      <c r="KDK274" s="30"/>
      <c r="KDL274" s="30"/>
      <c r="KDM274" s="30"/>
      <c r="KDN274" s="30"/>
      <c r="KDO274" s="30"/>
      <c r="KDP274" s="30"/>
      <c r="KDQ274" s="30"/>
      <c r="KDR274" s="30"/>
      <c r="KDS274" s="30"/>
      <c r="KDT274" s="30"/>
      <c r="KDU274" s="30"/>
      <c r="KDV274" s="30"/>
      <c r="KDW274" s="30"/>
      <c r="KDX274" s="30"/>
      <c r="KDY274" s="30"/>
      <c r="KDZ274" s="30"/>
      <c r="KEA274" s="30"/>
      <c r="KEB274" s="30"/>
      <c r="KEC274" s="30"/>
      <c r="KED274" s="30"/>
      <c r="KEE274" s="30"/>
      <c r="KEF274" s="30"/>
      <c r="KEG274" s="30"/>
      <c r="KEH274" s="30"/>
      <c r="KEI274" s="30"/>
      <c r="KEJ274" s="30"/>
      <c r="KEK274" s="30"/>
      <c r="KEL274" s="30"/>
      <c r="KEM274" s="30"/>
      <c r="KEN274" s="30"/>
      <c r="KEO274" s="30"/>
      <c r="KEP274" s="30"/>
      <c r="KEQ274" s="30"/>
      <c r="KER274" s="30"/>
      <c r="KES274" s="30"/>
      <c r="KET274" s="30"/>
      <c r="KEU274" s="30"/>
      <c r="KEV274" s="30"/>
      <c r="KEW274" s="30"/>
      <c r="KEX274" s="30"/>
      <c r="KEY274" s="30"/>
      <c r="KEZ274" s="30"/>
      <c r="KFA274" s="30"/>
      <c r="KFB274" s="30"/>
      <c r="KFC274" s="30"/>
      <c r="KFD274" s="30"/>
      <c r="KFE274" s="30"/>
      <c r="KFF274" s="30"/>
      <c r="KFG274" s="30"/>
      <c r="KFH274" s="30"/>
      <c r="KFI274" s="30"/>
      <c r="KFJ274" s="30"/>
      <c r="KFK274" s="30"/>
      <c r="KFL274" s="30"/>
      <c r="KFM274" s="30"/>
      <c r="KFN274" s="30"/>
      <c r="KFO274" s="30"/>
      <c r="KFP274" s="30"/>
      <c r="KFQ274" s="30"/>
      <c r="KFR274" s="30"/>
      <c r="KFS274" s="30"/>
      <c r="KFT274" s="30"/>
      <c r="KFU274" s="30"/>
      <c r="KFV274" s="30"/>
      <c r="KFW274" s="30"/>
      <c r="KFX274" s="30"/>
      <c r="KFY274" s="30"/>
      <c r="KFZ274" s="30"/>
      <c r="KGA274" s="30"/>
      <c r="KGB274" s="30"/>
      <c r="KGC274" s="30"/>
      <c r="KGD274" s="30"/>
      <c r="KGE274" s="30"/>
      <c r="KGF274" s="30"/>
      <c r="KGG274" s="30"/>
      <c r="KGH274" s="30"/>
      <c r="KGI274" s="30"/>
      <c r="KGJ274" s="30"/>
      <c r="KGK274" s="30"/>
      <c r="KGL274" s="30"/>
      <c r="KGM274" s="30"/>
      <c r="KGN274" s="30"/>
      <c r="KGO274" s="30"/>
      <c r="KGP274" s="30"/>
      <c r="KGQ274" s="30"/>
      <c r="KGR274" s="30"/>
      <c r="KGS274" s="30"/>
      <c r="KGT274" s="30"/>
      <c r="KGU274" s="30"/>
      <c r="KGV274" s="30"/>
      <c r="KGW274" s="30"/>
      <c r="KGX274" s="30"/>
      <c r="KGY274" s="30"/>
      <c r="KGZ274" s="30"/>
      <c r="KHA274" s="30"/>
      <c r="KHB274" s="30"/>
      <c r="KHC274" s="30"/>
      <c r="KHD274" s="30"/>
      <c r="KHE274" s="30"/>
      <c r="KHF274" s="30"/>
      <c r="KHG274" s="30"/>
      <c r="KHH274" s="30"/>
      <c r="KHI274" s="30"/>
      <c r="KHJ274" s="30"/>
      <c r="KHK274" s="30"/>
      <c r="KHL274" s="30"/>
      <c r="KHM274" s="30"/>
      <c r="KHN274" s="30"/>
      <c r="KHO274" s="30"/>
      <c r="KHP274" s="30"/>
      <c r="KHQ274" s="30"/>
      <c r="KHR274" s="30"/>
      <c r="KHS274" s="30"/>
      <c r="KHT274" s="30"/>
      <c r="KHU274" s="30"/>
      <c r="KHV274" s="30"/>
      <c r="KHW274" s="30"/>
      <c r="KHX274" s="30"/>
      <c r="KHY274" s="30"/>
      <c r="KHZ274" s="30"/>
      <c r="KIA274" s="30"/>
      <c r="KIB274" s="30"/>
      <c r="KIC274" s="30"/>
      <c r="KID274" s="30"/>
      <c r="KIE274" s="30"/>
      <c r="KIF274" s="30"/>
      <c r="KIG274" s="30"/>
      <c r="KIH274" s="30"/>
      <c r="KII274" s="30"/>
      <c r="KIJ274" s="30"/>
      <c r="KIK274" s="30"/>
      <c r="KIL274" s="30"/>
      <c r="KIM274" s="30"/>
      <c r="KIN274" s="30"/>
      <c r="KIO274" s="30"/>
      <c r="KIP274" s="30"/>
      <c r="KIQ274" s="30"/>
      <c r="KIR274" s="30"/>
      <c r="KIS274" s="30"/>
      <c r="KIT274" s="30"/>
      <c r="KIU274" s="30"/>
      <c r="KIV274" s="30"/>
      <c r="KIW274" s="30"/>
      <c r="KIX274" s="30"/>
      <c r="KIY274" s="30"/>
      <c r="KIZ274" s="30"/>
      <c r="KJA274" s="30"/>
      <c r="KJB274" s="30"/>
      <c r="KJC274" s="30"/>
      <c r="KJD274" s="30"/>
      <c r="KJE274" s="30"/>
      <c r="KJF274" s="30"/>
      <c r="KJG274" s="30"/>
      <c r="KJH274" s="30"/>
      <c r="KJI274" s="30"/>
      <c r="KJJ274" s="30"/>
      <c r="KJK274" s="30"/>
      <c r="KJL274" s="30"/>
      <c r="KJM274" s="30"/>
      <c r="KJN274" s="30"/>
      <c r="KJO274" s="30"/>
      <c r="KJP274" s="30"/>
      <c r="KJQ274" s="30"/>
      <c r="KJR274" s="30"/>
      <c r="KJS274" s="30"/>
      <c r="KJT274" s="30"/>
      <c r="KJU274" s="30"/>
      <c r="KJV274" s="30"/>
      <c r="KJW274" s="30"/>
      <c r="KJX274" s="30"/>
      <c r="KJY274" s="30"/>
      <c r="KJZ274" s="30"/>
      <c r="KKA274" s="30"/>
      <c r="KKB274" s="30"/>
      <c r="KKC274" s="30"/>
      <c r="KKD274" s="30"/>
      <c r="KKE274" s="30"/>
      <c r="KKF274" s="30"/>
      <c r="KKG274" s="30"/>
      <c r="KKH274" s="30"/>
      <c r="KKI274" s="30"/>
      <c r="KKJ274" s="30"/>
      <c r="KKK274" s="30"/>
      <c r="KKL274" s="30"/>
      <c r="KKM274" s="30"/>
      <c r="KKN274" s="30"/>
      <c r="KKO274" s="30"/>
      <c r="KKP274" s="30"/>
      <c r="KKQ274" s="30"/>
      <c r="KKR274" s="30"/>
      <c r="KKS274" s="30"/>
      <c r="KKT274" s="30"/>
      <c r="KKU274" s="30"/>
      <c r="KKV274" s="30"/>
      <c r="KKW274" s="30"/>
      <c r="KKX274" s="30"/>
      <c r="KKY274" s="30"/>
      <c r="KKZ274" s="30"/>
      <c r="KLA274" s="30"/>
      <c r="KLB274" s="30"/>
      <c r="KLC274" s="30"/>
      <c r="KLD274" s="30"/>
      <c r="KLE274" s="30"/>
      <c r="KLF274" s="30"/>
      <c r="KLG274" s="30"/>
      <c r="KLH274" s="30"/>
      <c r="KLI274" s="30"/>
      <c r="KLJ274" s="30"/>
      <c r="KLK274" s="30"/>
      <c r="KLL274" s="30"/>
      <c r="KLM274" s="30"/>
      <c r="KLN274" s="30"/>
      <c r="KLO274" s="30"/>
      <c r="KLP274" s="30"/>
      <c r="KLQ274" s="30"/>
      <c r="KLR274" s="30"/>
      <c r="KLS274" s="30"/>
      <c r="KLT274" s="30"/>
      <c r="KLU274" s="30"/>
      <c r="KLV274" s="30"/>
      <c r="KLW274" s="30"/>
      <c r="KLX274" s="30"/>
      <c r="KLY274" s="30"/>
      <c r="KLZ274" s="30"/>
      <c r="KMA274" s="30"/>
      <c r="KMB274" s="30"/>
      <c r="KMC274" s="30"/>
      <c r="KMD274" s="30"/>
      <c r="KME274" s="30"/>
      <c r="KMF274" s="30"/>
      <c r="KMG274" s="30"/>
      <c r="KMH274" s="30"/>
      <c r="KMI274" s="30"/>
      <c r="KMJ274" s="30"/>
      <c r="KMK274" s="30"/>
      <c r="KML274" s="30"/>
      <c r="KMM274" s="30"/>
      <c r="KMN274" s="30"/>
      <c r="KMO274" s="30"/>
      <c r="KMP274" s="30"/>
      <c r="KMQ274" s="30"/>
      <c r="KMR274" s="30"/>
      <c r="KMS274" s="30"/>
      <c r="KMT274" s="30"/>
      <c r="KMU274" s="30"/>
      <c r="KMV274" s="30"/>
      <c r="KMW274" s="30"/>
      <c r="KMX274" s="30"/>
      <c r="KMY274" s="30"/>
      <c r="KMZ274" s="30"/>
      <c r="KNA274" s="30"/>
      <c r="KNB274" s="30"/>
      <c r="KNC274" s="30"/>
      <c r="KND274" s="30"/>
      <c r="KNE274" s="30"/>
      <c r="KNF274" s="30"/>
      <c r="KNG274" s="30"/>
      <c r="KNH274" s="30"/>
      <c r="KNI274" s="30"/>
      <c r="KNJ274" s="30"/>
      <c r="KNK274" s="30"/>
      <c r="KNL274" s="30"/>
      <c r="KNM274" s="30"/>
      <c r="KNN274" s="30"/>
      <c r="KNO274" s="30"/>
      <c r="KNP274" s="30"/>
      <c r="KNQ274" s="30"/>
      <c r="KNR274" s="30"/>
      <c r="KNS274" s="30"/>
      <c r="KNT274" s="30"/>
      <c r="KNU274" s="30"/>
      <c r="KNV274" s="30"/>
      <c r="KNW274" s="30"/>
      <c r="KNX274" s="30"/>
      <c r="KNY274" s="30"/>
      <c r="KNZ274" s="30"/>
      <c r="KOA274" s="30"/>
      <c r="KOB274" s="30"/>
      <c r="KOC274" s="30"/>
      <c r="KOD274" s="30"/>
      <c r="KOE274" s="30"/>
      <c r="KOF274" s="30"/>
      <c r="KOG274" s="30"/>
      <c r="KOH274" s="30"/>
      <c r="KOI274" s="30"/>
      <c r="KOJ274" s="30"/>
      <c r="KOK274" s="30"/>
      <c r="KOL274" s="30"/>
      <c r="KOM274" s="30"/>
      <c r="KON274" s="30"/>
      <c r="KOO274" s="30"/>
      <c r="KOP274" s="30"/>
      <c r="KOQ274" s="30"/>
      <c r="KOR274" s="30"/>
      <c r="KOS274" s="30"/>
      <c r="KOT274" s="30"/>
      <c r="KOU274" s="30"/>
      <c r="KOV274" s="30"/>
      <c r="KOW274" s="30"/>
      <c r="KOX274" s="30"/>
      <c r="KOY274" s="30"/>
      <c r="KOZ274" s="30"/>
      <c r="KPA274" s="30"/>
      <c r="KPB274" s="30"/>
      <c r="KPC274" s="30"/>
      <c r="KPD274" s="30"/>
      <c r="KPE274" s="30"/>
      <c r="KPF274" s="30"/>
      <c r="KPG274" s="30"/>
      <c r="KPH274" s="30"/>
      <c r="KPI274" s="30"/>
      <c r="KPJ274" s="30"/>
      <c r="KPK274" s="30"/>
      <c r="KPL274" s="30"/>
      <c r="KPM274" s="30"/>
      <c r="KPN274" s="30"/>
      <c r="KPO274" s="30"/>
      <c r="KPP274" s="30"/>
      <c r="KPQ274" s="30"/>
      <c r="KPR274" s="30"/>
      <c r="KPS274" s="30"/>
      <c r="KPT274" s="30"/>
      <c r="KPU274" s="30"/>
      <c r="KPV274" s="30"/>
      <c r="KPW274" s="30"/>
      <c r="KPX274" s="30"/>
      <c r="KPY274" s="30"/>
      <c r="KPZ274" s="30"/>
      <c r="KQA274" s="30"/>
      <c r="KQB274" s="30"/>
      <c r="KQC274" s="30"/>
      <c r="KQD274" s="30"/>
      <c r="KQE274" s="30"/>
      <c r="KQF274" s="30"/>
      <c r="KQG274" s="30"/>
      <c r="KQH274" s="30"/>
      <c r="KQI274" s="30"/>
      <c r="KQJ274" s="30"/>
      <c r="KQK274" s="30"/>
      <c r="KQL274" s="30"/>
      <c r="KQM274" s="30"/>
      <c r="KQN274" s="30"/>
      <c r="KQO274" s="30"/>
      <c r="KQP274" s="30"/>
      <c r="KQQ274" s="30"/>
      <c r="KQR274" s="30"/>
      <c r="KQS274" s="30"/>
      <c r="KQT274" s="30"/>
      <c r="KQU274" s="30"/>
      <c r="KQV274" s="30"/>
      <c r="KQW274" s="30"/>
      <c r="KQX274" s="30"/>
      <c r="KQY274" s="30"/>
      <c r="KQZ274" s="30"/>
      <c r="KRA274" s="30"/>
      <c r="KRB274" s="30"/>
      <c r="KRC274" s="30"/>
      <c r="KRD274" s="30"/>
      <c r="KRE274" s="30"/>
      <c r="KRF274" s="30"/>
      <c r="KRG274" s="30"/>
      <c r="KRH274" s="30"/>
      <c r="KRI274" s="30"/>
      <c r="KRJ274" s="30"/>
      <c r="KRK274" s="30"/>
      <c r="KRL274" s="30"/>
      <c r="KRM274" s="30"/>
      <c r="KRN274" s="30"/>
      <c r="KRO274" s="30"/>
      <c r="KRP274" s="30"/>
      <c r="KRQ274" s="30"/>
      <c r="KRR274" s="30"/>
      <c r="KRS274" s="30"/>
      <c r="KRT274" s="30"/>
      <c r="KRU274" s="30"/>
      <c r="KRV274" s="30"/>
      <c r="KRW274" s="30"/>
      <c r="KRX274" s="30"/>
      <c r="KRY274" s="30"/>
      <c r="KRZ274" s="30"/>
      <c r="KSA274" s="30"/>
      <c r="KSB274" s="30"/>
      <c r="KSC274" s="30"/>
      <c r="KSD274" s="30"/>
      <c r="KSE274" s="30"/>
      <c r="KSF274" s="30"/>
      <c r="KSG274" s="30"/>
      <c r="KSH274" s="30"/>
      <c r="KSI274" s="30"/>
      <c r="KSJ274" s="30"/>
      <c r="KSK274" s="30"/>
      <c r="KSL274" s="30"/>
      <c r="KSM274" s="30"/>
      <c r="KSN274" s="30"/>
      <c r="KSO274" s="30"/>
      <c r="KSP274" s="30"/>
      <c r="KSQ274" s="30"/>
      <c r="KSR274" s="30"/>
      <c r="KSS274" s="30"/>
      <c r="KST274" s="30"/>
      <c r="KSU274" s="30"/>
      <c r="KSV274" s="30"/>
      <c r="KSW274" s="30"/>
      <c r="KSX274" s="30"/>
      <c r="KSY274" s="30"/>
      <c r="KSZ274" s="30"/>
      <c r="KTA274" s="30"/>
      <c r="KTB274" s="30"/>
      <c r="KTC274" s="30"/>
      <c r="KTD274" s="30"/>
      <c r="KTE274" s="30"/>
      <c r="KTF274" s="30"/>
      <c r="KTG274" s="30"/>
      <c r="KTH274" s="30"/>
      <c r="KTI274" s="30"/>
      <c r="KTJ274" s="30"/>
      <c r="KTK274" s="30"/>
      <c r="KTL274" s="30"/>
      <c r="KTM274" s="30"/>
      <c r="KTN274" s="30"/>
      <c r="KTO274" s="30"/>
      <c r="KTP274" s="30"/>
      <c r="KTQ274" s="30"/>
      <c r="KTR274" s="30"/>
      <c r="KTS274" s="30"/>
      <c r="KTT274" s="30"/>
      <c r="KTU274" s="30"/>
      <c r="KTV274" s="30"/>
      <c r="KTW274" s="30"/>
      <c r="KTX274" s="30"/>
      <c r="KTY274" s="30"/>
      <c r="KTZ274" s="30"/>
      <c r="KUA274" s="30"/>
      <c r="KUB274" s="30"/>
      <c r="KUC274" s="30"/>
      <c r="KUD274" s="30"/>
      <c r="KUE274" s="30"/>
      <c r="KUF274" s="30"/>
      <c r="KUG274" s="30"/>
      <c r="KUH274" s="30"/>
      <c r="KUI274" s="30"/>
      <c r="KUJ274" s="30"/>
      <c r="KUK274" s="30"/>
      <c r="KUL274" s="30"/>
      <c r="KUM274" s="30"/>
      <c r="KUN274" s="30"/>
      <c r="KUO274" s="30"/>
      <c r="KUP274" s="30"/>
      <c r="KUQ274" s="30"/>
      <c r="KUR274" s="30"/>
      <c r="KUS274" s="30"/>
      <c r="KUT274" s="30"/>
      <c r="KUU274" s="30"/>
      <c r="KUV274" s="30"/>
      <c r="KUW274" s="30"/>
      <c r="KUX274" s="30"/>
      <c r="KUY274" s="30"/>
      <c r="KUZ274" s="30"/>
      <c r="KVA274" s="30"/>
      <c r="KVB274" s="30"/>
      <c r="KVC274" s="30"/>
      <c r="KVD274" s="30"/>
      <c r="KVE274" s="30"/>
      <c r="KVF274" s="30"/>
      <c r="KVG274" s="30"/>
      <c r="KVH274" s="30"/>
      <c r="KVI274" s="30"/>
      <c r="KVJ274" s="30"/>
      <c r="KVK274" s="30"/>
      <c r="KVL274" s="30"/>
      <c r="KVM274" s="30"/>
      <c r="KVN274" s="30"/>
      <c r="KVO274" s="30"/>
      <c r="KVP274" s="30"/>
      <c r="KVQ274" s="30"/>
      <c r="KVR274" s="30"/>
      <c r="KVS274" s="30"/>
      <c r="KVT274" s="30"/>
      <c r="KVU274" s="30"/>
      <c r="KVV274" s="30"/>
      <c r="KVW274" s="30"/>
      <c r="KVX274" s="30"/>
      <c r="KVY274" s="30"/>
      <c r="KVZ274" s="30"/>
      <c r="KWA274" s="30"/>
      <c r="KWB274" s="30"/>
      <c r="KWC274" s="30"/>
      <c r="KWD274" s="30"/>
      <c r="KWE274" s="30"/>
      <c r="KWF274" s="30"/>
      <c r="KWG274" s="30"/>
      <c r="KWH274" s="30"/>
      <c r="KWI274" s="30"/>
      <c r="KWJ274" s="30"/>
      <c r="KWK274" s="30"/>
      <c r="KWL274" s="30"/>
      <c r="KWM274" s="30"/>
      <c r="KWN274" s="30"/>
      <c r="KWO274" s="30"/>
      <c r="KWP274" s="30"/>
      <c r="KWQ274" s="30"/>
      <c r="KWR274" s="30"/>
      <c r="KWS274" s="30"/>
      <c r="KWT274" s="30"/>
      <c r="KWU274" s="30"/>
      <c r="KWV274" s="30"/>
      <c r="KWW274" s="30"/>
      <c r="KWX274" s="30"/>
      <c r="KWY274" s="30"/>
      <c r="KWZ274" s="30"/>
      <c r="KXA274" s="30"/>
      <c r="KXB274" s="30"/>
      <c r="KXC274" s="30"/>
      <c r="KXD274" s="30"/>
      <c r="KXE274" s="30"/>
      <c r="KXF274" s="30"/>
      <c r="KXG274" s="30"/>
      <c r="KXH274" s="30"/>
      <c r="KXI274" s="30"/>
      <c r="KXJ274" s="30"/>
      <c r="KXK274" s="30"/>
      <c r="KXL274" s="30"/>
      <c r="KXM274" s="30"/>
      <c r="KXN274" s="30"/>
      <c r="KXO274" s="30"/>
      <c r="KXP274" s="30"/>
      <c r="KXQ274" s="30"/>
      <c r="KXR274" s="30"/>
      <c r="KXS274" s="30"/>
      <c r="KXT274" s="30"/>
      <c r="KXU274" s="30"/>
      <c r="KXV274" s="30"/>
      <c r="KXW274" s="30"/>
      <c r="KXX274" s="30"/>
      <c r="KXY274" s="30"/>
      <c r="KXZ274" s="30"/>
      <c r="KYA274" s="30"/>
      <c r="KYB274" s="30"/>
      <c r="KYC274" s="30"/>
      <c r="KYD274" s="30"/>
      <c r="KYE274" s="30"/>
      <c r="KYF274" s="30"/>
      <c r="KYG274" s="30"/>
      <c r="KYH274" s="30"/>
      <c r="KYI274" s="30"/>
      <c r="KYJ274" s="30"/>
      <c r="KYK274" s="30"/>
      <c r="KYL274" s="30"/>
      <c r="KYM274" s="30"/>
      <c r="KYN274" s="30"/>
      <c r="KYO274" s="30"/>
      <c r="KYP274" s="30"/>
      <c r="KYQ274" s="30"/>
      <c r="KYR274" s="30"/>
      <c r="KYS274" s="30"/>
      <c r="KYT274" s="30"/>
      <c r="KYU274" s="30"/>
      <c r="KYV274" s="30"/>
      <c r="KYW274" s="30"/>
      <c r="KYX274" s="30"/>
      <c r="KYY274" s="30"/>
      <c r="KYZ274" s="30"/>
      <c r="KZA274" s="30"/>
      <c r="KZB274" s="30"/>
      <c r="KZC274" s="30"/>
      <c r="KZD274" s="30"/>
      <c r="KZE274" s="30"/>
      <c r="KZF274" s="30"/>
      <c r="KZG274" s="30"/>
      <c r="KZH274" s="30"/>
      <c r="KZI274" s="30"/>
      <c r="KZJ274" s="30"/>
      <c r="KZK274" s="30"/>
      <c r="KZL274" s="30"/>
      <c r="KZM274" s="30"/>
      <c r="KZN274" s="30"/>
      <c r="KZO274" s="30"/>
      <c r="KZP274" s="30"/>
      <c r="KZQ274" s="30"/>
      <c r="KZR274" s="30"/>
      <c r="KZS274" s="30"/>
      <c r="KZT274" s="30"/>
      <c r="KZU274" s="30"/>
      <c r="KZV274" s="30"/>
      <c r="KZW274" s="30"/>
      <c r="KZX274" s="30"/>
      <c r="KZY274" s="30"/>
      <c r="KZZ274" s="30"/>
      <c r="LAA274" s="30"/>
      <c r="LAB274" s="30"/>
      <c r="LAC274" s="30"/>
      <c r="LAD274" s="30"/>
      <c r="LAE274" s="30"/>
      <c r="LAF274" s="30"/>
      <c r="LAG274" s="30"/>
      <c r="LAH274" s="30"/>
      <c r="LAI274" s="30"/>
      <c r="LAJ274" s="30"/>
      <c r="LAK274" s="30"/>
      <c r="LAL274" s="30"/>
      <c r="LAM274" s="30"/>
      <c r="LAN274" s="30"/>
      <c r="LAO274" s="30"/>
      <c r="LAP274" s="30"/>
      <c r="LAQ274" s="30"/>
      <c r="LAR274" s="30"/>
      <c r="LAS274" s="30"/>
      <c r="LAT274" s="30"/>
      <c r="LAU274" s="30"/>
      <c r="LAV274" s="30"/>
      <c r="LAW274" s="30"/>
      <c r="LAX274" s="30"/>
      <c r="LAY274" s="30"/>
      <c r="LAZ274" s="30"/>
      <c r="LBA274" s="30"/>
      <c r="LBB274" s="30"/>
      <c r="LBC274" s="30"/>
      <c r="LBD274" s="30"/>
      <c r="LBE274" s="30"/>
      <c r="LBF274" s="30"/>
      <c r="LBG274" s="30"/>
      <c r="LBH274" s="30"/>
      <c r="LBI274" s="30"/>
      <c r="LBJ274" s="30"/>
      <c r="LBK274" s="30"/>
      <c r="LBL274" s="30"/>
      <c r="LBM274" s="30"/>
      <c r="LBN274" s="30"/>
      <c r="LBO274" s="30"/>
      <c r="LBP274" s="30"/>
      <c r="LBQ274" s="30"/>
      <c r="LBR274" s="30"/>
      <c r="LBS274" s="30"/>
      <c r="LBT274" s="30"/>
      <c r="LBU274" s="30"/>
      <c r="LBV274" s="30"/>
      <c r="LBW274" s="30"/>
      <c r="LBX274" s="30"/>
      <c r="LBY274" s="30"/>
      <c r="LBZ274" s="30"/>
      <c r="LCA274" s="30"/>
      <c r="LCB274" s="30"/>
      <c r="LCC274" s="30"/>
      <c r="LCD274" s="30"/>
      <c r="LCE274" s="30"/>
      <c r="LCF274" s="30"/>
      <c r="LCG274" s="30"/>
      <c r="LCH274" s="30"/>
      <c r="LCI274" s="30"/>
      <c r="LCJ274" s="30"/>
      <c r="LCK274" s="30"/>
      <c r="LCL274" s="30"/>
      <c r="LCM274" s="30"/>
      <c r="LCN274" s="30"/>
      <c r="LCO274" s="30"/>
      <c r="LCP274" s="30"/>
      <c r="LCQ274" s="30"/>
      <c r="LCR274" s="30"/>
      <c r="LCS274" s="30"/>
      <c r="LCT274" s="30"/>
      <c r="LCU274" s="30"/>
      <c r="LCV274" s="30"/>
      <c r="LCW274" s="30"/>
      <c r="LCX274" s="30"/>
      <c r="LCY274" s="30"/>
      <c r="LCZ274" s="30"/>
      <c r="LDA274" s="30"/>
      <c r="LDB274" s="30"/>
      <c r="LDC274" s="30"/>
      <c r="LDD274" s="30"/>
      <c r="LDE274" s="30"/>
      <c r="LDF274" s="30"/>
      <c r="LDG274" s="30"/>
      <c r="LDH274" s="30"/>
      <c r="LDI274" s="30"/>
      <c r="LDJ274" s="30"/>
      <c r="LDK274" s="30"/>
      <c r="LDL274" s="30"/>
      <c r="LDM274" s="30"/>
      <c r="LDN274" s="30"/>
      <c r="LDO274" s="30"/>
      <c r="LDP274" s="30"/>
      <c r="LDQ274" s="30"/>
      <c r="LDR274" s="30"/>
      <c r="LDS274" s="30"/>
      <c r="LDT274" s="30"/>
      <c r="LDU274" s="30"/>
      <c r="LDV274" s="30"/>
      <c r="LDW274" s="30"/>
      <c r="LDX274" s="30"/>
      <c r="LDY274" s="30"/>
      <c r="LDZ274" s="30"/>
      <c r="LEA274" s="30"/>
      <c r="LEB274" s="30"/>
      <c r="LEC274" s="30"/>
      <c r="LED274" s="30"/>
      <c r="LEE274" s="30"/>
      <c r="LEF274" s="30"/>
      <c r="LEG274" s="30"/>
      <c r="LEH274" s="30"/>
      <c r="LEI274" s="30"/>
      <c r="LEJ274" s="30"/>
      <c r="LEK274" s="30"/>
      <c r="LEL274" s="30"/>
      <c r="LEM274" s="30"/>
      <c r="LEN274" s="30"/>
      <c r="LEO274" s="30"/>
      <c r="LEP274" s="30"/>
      <c r="LEQ274" s="30"/>
      <c r="LER274" s="30"/>
      <c r="LES274" s="30"/>
      <c r="LET274" s="30"/>
      <c r="LEU274" s="30"/>
      <c r="LEV274" s="30"/>
      <c r="LEW274" s="30"/>
      <c r="LEX274" s="30"/>
      <c r="LEY274" s="30"/>
      <c r="LEZ274" s="30"/>
      <c r="LFA274" s="30"/>
      <c r="LFB274" s="30"/>
      <c r="LFC274" s="30"/>
      <c r="LFD274" s="30"/>
      <c r="LFE274" s="30"/>
      <c r="LFF274" s="30"/>
      <c r="LFG274" s="30"/>
      <c r="LFH274" s="30"/>
      <c r="LFI274" s="30"/>
      <c r="LFJ274" s="30"/>
      <c r="LFK274" s="30"/>
      <c r="LFL274" s="30"/>
      <c r="LFM274" s="30"/>
      <c r="LFN274" s="30"/>
      <c r="LFO274" s="30"/>
      <c r="LFP274" s="30"/>
      <c r="LFQ274" s="30"/>
      <c r="LFR274" s="30"/>
      <c r="LFS274" s="30"/>
      <c r="LFT274" s="30"/>
      <c r="LFU274" s="30"/>
      <c r="LFV274" s="30"/>
      <c r="LFW274" s="30"/>
      <c r="LFX274" s="30"/>
      <c r="LFY274" s="30"/>
      <c r="LFZ274" s="30"/>
      <c r="LGA274" s="30"/>
      <c r="LGB274" s="30"/>
      <c r="LGC274" s="30"/>
      <c r="LGD274" s="30"/>
      <c r="LGE274" s="30"/>
      <c r="LGF274" s="30"/>
      <c r="LGG274" s="30"/>
      <c r="LGH274" s="30"/>
      <c r="LGI274" s="30"/>
      <c r="LGJ274" s="30"/>
      <c r="LGK274" s="30"/>
      <c r="LGL274" s="30"/>
      <c r="LGM274" s="30"/>
      <c r="LGN274" s="30"/>
      <c r="LGO274" s="30"/>
      <c r="LGP274" s="30"/>
      <c r="LGQ274" s="30"/>
      <c r="LGR274" s="30"/>
      <c r="LGS274" s="30"/>
      <c r="LGT274" s="30"/>
      <c r="LGU274" s="30"/>
      <c r="LGV274" s="30"/>
      <c r="LGW274" s="30"/>
      <c r="LGX274" s="30"/>
      <c r="LGY274" s="30"/>
      <c r="LGZ274" s="30"/>
      <c r="LHA274" s="30"/>
      <c r="LHB274" s="30"/>
      <c r="LHC274" s="30"/>
      <c r="LHD274" s="30"/>
      <c r="LHE274" s="30"/>
      <c r="LHF274" s="30"/>
      <c r="LHG274" s="30"/>
      <c r="LHH274" s="30"/>
      <c r="LHI274" s="30"/>
      <c r="LHJ274" s="30"/>
      <c r="LHK274" s="30"/>
      <c r="LHL274" s="30"/>
      <c r="LHM274" s="30"/>
      <c r="LHN274" s="30"/>
      <c r="LHO274" s="30"/>
      <c r="LHP274" s="30"/>
      <c r="LHQ274" s="30"/>
      <c r="LHR274" s="30"/>
      <c r="LHS274" s="30"/>
      <c r="LHT274" s="30"/>
      <c r="LHU274" s="30"/>
      <c r="LHV274" s="30"/>
      <c r="LHW274" s="30"/>
      <c r="LHX274" s="30"/>
      <c r="LHY274" s="30"/>
      <c r="LHZ274" s="30"/>
      <c r="LIA274" s="30"/>
      <c r="LIB274" s="30"/>
      <c r="LIC274" s="30"/>
      <c r="LID274" s="30"/>
      <c r="LIE274" s="30"/>
      <c r="LIF274" s="30"/>
      <c r="LIG274" s="30"/>
      <c r="LIH274" s="30"/>
      <c r="LII274" s="30"/>
      <c r="LIJ274" s="30"/>
      <c r="LIK274" s="30"/>
      <c r="LIL274" s="30"/>
      <c r="LIM274" s="30"/>
      <c r="LIN274" s="30"/>
      <c r="LIO274" s="30"/>
      <c r="LIP274" s="30"/>
      <c r="LIQ274" s="30"/>
      <c r="LIR274" s="30"/>
      <c r="LIS274" s="30"/>
      <c r="LIT274" s="30"/>
      <c r="LIU274" s="30"/>
      <c r="LIV274" s="30"/>
      <c r="LIW274" s="30"/>
      <c r="LIX274" s="30"/>
      <c r="LIY274" s="30"/>
      <c r="LIZ274" s="30"/>
      <c r="LJA274" s="30"/>
      <c r="LJB274" s="30"/>
      <c r="LJC274" s="30"/>
      <c r="LJD274" s="30"/>
      <c r="LJE274" s="30"/>
      <c r="LJF274" s="30"/>
      <c r="LJG274" s="30"/>
      <c r="LJH274" s="30"/>
      <c r="LJI274" s="30"/>
      <c r="LJJ274" s="30"/>
      <c r="LJK274" s="30"/>
      <c r="LJL274" s="30"/>
      <c r="LJM274" s="30"/>
      <c r="LJN274" s="30"/>
      <c r="LJO274" s="30"/>
      <c r="LJP274" s="30"/>
      <c r="LJQ274" s="30"/>
      <c r="LJR274" s="30"/>
      <c r="LJS274" s="30"/>
      <c r="LJT274" s="30"/>
      <c r="LJU274" s="30"/>
      <c r="LJV274" s="30"/>
      <c r="LJW274" s="30"/>
      <c r="LJX274" s="30"/>
      <c r="LJY274" s="30"/>
      <c r="LJZ274" s="30"/>
      <c r="LKA274" s="30"/>
      <c r="LKB274" s="30"/>
      <c r="LKC274" s="30"/>
      <c r="LKD274" s="30"/>
      <c r="LKE274" s="30"/>
      <c r="LKF274" s="30"/>
      <c r="LKG274" s="30"/>
      <c r="LKH274" s="30"/>
      <c r="LKI274" s="30"/>
      <c r="LKJ274" s="30"/>
      <c r="LKK274" s="30"/>
      <c r="LKL274" s="30"/>
      <c r="LKM274" s="30"/>
      <c r="LKN274" s="30"/>
      <c r="LKO274" s="30"/>
      <c r="LKP274" s="30"/>
      <c r="LKQ274" s="30"/>
      <c r="LKR274" s="30"/>
      <c r="LKS274" s="30"/>
      <c r="LKT274" s="30"/>
      <c r="LKU274" s="30"/>
      <c r="LKV274" s="30"/>
      <c r="LKW274" s="30"/>
      <c r="LKX274" s="30"/>
      <c r="LKY274" s="30"/>
      <c r="LKZ274" s="30"/>
      <c r="LLA274" s="30"/>
      <c r="LLB274" s="30"/>
      <c r="LLC274" s="30"/>
      <c r="LLD274" s="30"/>
      <c r="LLE274" s="30"/>
      <c r="LLF274" s="30"/>
      <c r="LLG274" s="30"/>
      <c r="LLH274" s="30"/>
      <c r="LLI274" s="30"/>
      <c r="LLJ274" s="30"/>
      <c r="LLK274" s="30"/>
      <c r="LLL274" s="30"/>
      <c r="LLM274" s="30"/>
      <c r="LLN274" s="30"/>
      <c r="LLO274" s="30"/>
      <c r="LLP274" s="30"/>
      <c r="LLQ274" s="30"/>
      <c r="LLR274" s="30"/>
      <c r="LLS274" s="30"/>
      <c r="LLT274" s="30"/>
      <c r="LLU274" s="30"/>
      <c r="LLV274" s="30"/>
      <c r="LLW274" s="30"/>
      <c r="LLX274" s="30"/>
      <c r="LLY274" s="30"/>
      <c r="LLZ274" s="30"/>
      <c r="LMA274" s="30"/>
      <c r="LMB274" s="30"/>
      <c r="LMC274" s="30"/>
      <c r="LMD274" s="30"/>
      <c r="LME274" s="30"/>
      <c r="LMF274" s="30"/>
      <c r="LMG274" s="30"/>
      <c r="LMH274" s="30"/>
      <c r="LMI274" s="30"/>
      <c r="LMJ274" s="30"/>
      <c r="LMK274" s="30"/>
      <c r="LML274" s="30"/>
      <c r="LMM274" s="30"/>
      <c r="LMN274" s="30"/>
      <c r="LMO274" s="30"/>
      <c r="LMP274" s="30"/>
      <c r="LMQ274" s="30"/>
      <c r="LMR274" s="30"/>
      <c r="LMS274" s="30"/>
      <c r="LMT274" s="30"/>
      <c r="LMU274" s="30"/>
      <c r="LMV274" s="30"/>
      <c r="LMW274" s="30"/>
      <c r="LMX274" s="30"/>
      <c r="LMY274" s="30"/>
      <c r="LMZ274" s="30"/>
      <c r="LNA274" s="30"/>
      <c r="LNB274" s="30"/>
      <c r="LNC274" s="30"/>
      <c r="LND274" s="30"/>
      <c r="LNE274" s="30"/>
      <c r="LNF274" s="30"/>
      <c r="LNG274" s="30"/>
      <c r="LNH274" s="30"/>
      <c r="LNI274" s="30"/>
      <c r="LNJ274" s="30"/>
      <c r="LNK274" s="30"/>
      <c r="LNL274" s="30"/>
      <c r="LNM274" s="30"/>
      <c r="LNN274" s="30"/>
      <c r="LNO274" s="30"/>
      <c r="LNP274" s="30"/>
      <c r="LNQ274" s="30"/>
      <c r="LNR274" s="30"/>
      <c r="LNS274" s="30"/>
      <c r="LNT274" s="30"/>
      <c r="LNU274" s="30"/>
      <c r="LNV274" s="30"/>
      <c r="LNW274" s="30"/>
      <c r="LNX274" s="30"/>
      <c r="LNY274" s="30"/>
      <c r="LNZ274" s="30"/>
      <c r="LOA274" s="30"/>
      <c r="LOB274" s="30"/>
      <c r="LOC274" s="30"/>
      <c r="LOD274" s="30"/>
      <c r="LOE274" s="30"/>
      <c r="LOF274" s="30"/>
      <c r="LOG274" s="30"/>
      <c r="LOH274" s="30"/>
      <c r="LOI274" s="30"/>
      <c r="LOJ274" s="30"/>
      <c r="LOK274" s="30"/>
      <c r="LOL274" s="30"/>
      <c r="LOM274" s="30"/>
      <c r="LON274" s="30"/>
      <c r="LOO274" s="30"/>
      <c r="LOP274" s="30"/>
      <c r="LOQ274" s="30"/>
      <c r="LOR274" s="30"/>
      <c r="LOS274" s="30"/>
      <c r="LOT274" s="30"/>
      <c r="LOU274" s="30"/>
      <c r="LOV274" s="30"/>
      <c r="LOW274" s="30"/>
      <c r="LOX274" s="30"/>
      <c r="LOY274" s="30"/>
      <c r="LOZ274" s="30"/>
      <c r="LPA274" s="30"/>
      <c r="LPB274" s="30"/>
      <c r="LPC274" s="30"/>
      <c r="LPD274" s="30"/>
      <c r="LPE274" s="30"/>
      <c r="LPF274" s="30"/>
      <c r="LPG274" s="30"/>
      <c r="LPH274" s="30"/>
      <c r="LPI274" s="30"/>
      <c r="LPJ274" s="30"/>
      <c r="LPK274" s="30"/>
      <c r="LPL274" s="30"/>
      <c r="LPM274" s="30"/>
      <c r="LPN274" s="30"/>
      <c r="LPO274" s="30"/>
      <c r="LPP274" s="30"/>
      <c r="LPQ274" s="30"/>
      <c r="LPR274" s="30"/>
      <c r="LPS274" s="30"/>
      <c r="LPT274" s="30"/>
      <c r="LPU274" s="30"/>
      <c r="LPV274" s="30"/>
      <c r="LPW274" s="30"/>
      <c r="LPX274" s="30"/>
      <c r="LPY274" s="30"/>
      <c r="LPZ274" s="30"/>
      <c r="LQA274" s="30"/>
      <c r="LQB274" s="30"/>
      <c r="LQC274" s="30"/>
      <c r="LQD274" s="30"/>
      <c r="LQE274" s="30"/>
      <c r="LQF274" s="30"/>
      <c r="LQG274" s="30"/>
      <c r="LQH274" s="30"/>
      <c r="LQI274" s="30"/>
      <c r="LQJ274" s="30"/>
      <c r="LQK274" s="30"/>
      <c r="LQL274" s="30"/>
      <c r="LQM274" s="30"/>
      <c r="LQN274" s="30"/>
      <c r="LQO274" s="30"/>
      <c r="LQP274" s="30"/>
      <c r="LQQ274" s="30"/>
      <c r="LQR274" s="30"/>
      <c r="LQS274" s="30"/>
      <c r="LQT274" s="30"/>
      <c r="LQU274" s="30"/>
      <c r="LQV274" s="30"/>
      <c r="LQW274" s="30"/>
      <c r="LQX274" s="30"/>
      <c r="LQY274" s="30"/>
      <c r="LQZ274" s="30"/>
      <c r="LRA274" s="30"/>
      <c r="LRB274" s="30"/>
      <c r="LRC274" s="30"/>
      <c r="LRD274" s="30"/>
      <c r="LRE274" s="30"/>
      <c r="LRF274" s="30"/>
      <c r="LRG274" s="30"/>
      <c r="LRH274" s="30"/>
      <c r="LRI274" s="30"/>
      <c r="LRJ274" s="30"/>
      <c r="LRK274" s="30"/>
      <c r="LRL274" s="30"/>
      <c r="LRM274" s="30"/>
      <c r="LRN274" s="30"/>
      <c r="LRO274" s="30"/>
      <c r="LRP274" s="30"/>
      <c r="LRQ274" s="30"/>
      <c r="LRR274" s="30"/>
      <c r="LRS274" s="30"/>
      <c r="LRT274" s="30"/>
      <c r="LRU274" s="30"/>
      <c r="LRV274" s="30"/>
      <c r="LRW274" s="30"/>
      <c r="LRX274" s="30"/>
      <c r="LRY274" s="30"/>
      <c r="LRZ274" s="30"/>
      <c r="LSA274" s="30"/>
      <c r="LSB274" s="30"/>
      <c r="LSC274" s="30"/>
      <c r="LSD274" s="30"/>
      <c r="LSE274" s="30"/>
      <c r="LSF274" s="30"/>
      <c r="LSG274" s="30"/>
      <c r="LSH274" s="30"/>
      <c r="LSI274" s="30"/>
      <c r="LSJ274" s="30"/>
      <c r="LSK274" s="30"/>
      <c r="LSL274" s="30"/>
      <c r="LSM274" s="30"/>
      <c r="LSN274" s="30"/>
      <c r="LSO274" s="30"/>
      <c r="LSP274" s="30"/>
      <c r="LSQ274" s="30"/>
      <c r="LSR274" s="30"/>
      <c r="LSS274" s="30"/>
      <c r="LST274" s="30"/>
      <c r="LSU274" s="30"/>
      <c r="LSV274" s="30"/>
      <c r="LSW274" s="30"/>
      <c r="LSX274" s="30"/>
      <c r="LSY274" s="30"/>
      <c r="LSZ274" s="30"/>
      <c r="LTA274" s="30"/>
      <c r="LTB274" s="30"/>
      <c r="LTC274" s="30"/>
      <c r="LTD274" s="30"/>
      <c r="LTE274" s="30"/>
      <c r="LTF274" s="30"/>
      <c r="LTG274" s="30"/>
      <c r="LTH274" s="30"/>
      <c r="LTI274" s="30"/>
      <c r="LTJ274" s="30"/>
      <c r="LTK274" s="30"/>
      <c r="LTL274" s="30"/>
      <c r="LTM274" s="30"/>
      <c r="LTN274" s="30"/>
      <c r="LTO274" s="30"/>
      <c r="LTP274" s="30"/>
      <c r="LTQ274" s="30"/>
      <c r="LTR274" s="30"/>
      <c r="LTS274" s="30"/>
      <c r="LTT274" s="30"/>
      <c r="LTU274" s="30"/>
      <c r="LTV274" s="30"/>
      <c r="LTW274" s="30"/>
      <c r="LTX274" s="30"/>
      <c r="LTY274" s="30"/>
      <c r="LTZ274" s="30"/>
      <c r="LUA274" s="30"/>
      <c r="LUB274" s="30"/>
      <c r="LUC274" s="30"/>
      <c r="LUD274" s="30"/>
      <c r="LUE274" s="30"/>
      <c r="LUF274" s="30"/>
      <c r="LUG274" s="30"/>
      <c r="LUH274" s="30"/>
      <c r="LUI274" s="30"/>
      <c r="LUJ274" s="30"/>
      <c r="LUK274" s="30"/>
      <c r="LUL274" s="30"/>
      <c r="LUM274" s="30"/>
      <c r="LUN274" s="30"/>
      <c r="LUO274" s="30"/>
      <c r="LUP274" s="30"/>
      <c r="LUQ274" s="30"/>
      <c r="LUR274" s="30"/>
      <c r="LUS274" s="30"/>
      <c r="LUT274" s="30"/>
      <c r="LUU274" s="30"/>
      <c r="LUV274" s="30"/>
      <c r="LUW274" s="30"/>
      <c r="LUX274" s="30"/>
      <c r="LUY274" s="30"/>
      <c r="LUZ274" s="30"/>
      <c r="LVA274" s="30"/>
      <c r="LVB274" s="30"/>
      <c r="LVC274" s="30"/>
      <c r="LVD274" s="30"/>
      <c r="LVE274" s="30"/>
      <c r="LVF274" s="30"/>
      <c r="LVG274" s="30"/>
      <c r="LVH274" s="30"/>
      <c r="LVI274" s="30"/>
      <c r="LVJ274" s="30"/>
      <c r="LVK274" s="30"/>
      <c r="LVL274" s="30"/>
      <c r="LVM274" s="30"/>
      <c r="LVN274" s="30"/>
      <c r="LVO274" s="30"/>
      <c r="LVP274" s="30"/>
      <c r="LVQ274" s="30"/>
      <c r="LVR274" s="30"/>
      <c r="LVS274" s="30"/>
      <c r="LVT274" s="30"/>
      <c r="LVU274" s="30"/>
      <c r="LVV274" s="30"/>
      <c r="LVW274" s="30"/>
      <c r="LVX274" s="30"/>
      <c r="LVY274" s="30"/>
      <c r="LVZ274" s="30"/>
      <c r="LWA274" s="30"/>
      <c r="LWB274" s="30"/>
      <c r="LWC274" s="30"/>
      <c r="LWD274" s="30"/>
      <c r="LWE274" s="30"/>
      <c r="LWF274" s="30"/>
      <c r="LWG274" s="30"/>
      <c r="LWH274" s="30"/>
      <c r="LWI274" s="30"/>
      <c r="LWJ274" s="30"/>
      <c r="LWK274" s="30"/>
      <c r="LWL274" s="30"/>
      <c r="LWM274" s="30"/>
      <c r="LWN274" s="30"/>
      <c r="LWO274" s="30"/>
      <c r="LWP274" s="30"/>
      <c r="LWQ274" s="30"/>
      <c r="LWR274" s="30"/>
      <c r="LWS274" s="30"/>
      <c r="LWT274" s="30"/>
      <c r="LWU274" s="30"/>
      <c r="LWV274" s="30"/>
      <c r="LWW274" s="30"/>
      <c r="LWX274" s="30"/>
      <c r="LWY274" s="30"/>
      <c r="LWZ274" s="30"/>
      <c r="LXA274" s="30"/>
      <c r="LXB274" s="30"/>
      <c r="LXC274" s="30"/>
      <c r="LXD274" s="30"/>
      <c r="LXE274" s="30"/>
      <c r="LXF274" s="30"/>
      <c r="LXG274" s="30"/>
      <c r="LXH274" s="30"/>
      <c r="LXI274" s="30"/>
      <c r="LXJ274" s="30"/>
      <c r="LXK274" s="30"/>
      <c r="LXL274" s="30"/>
      <c r="LXM274" s="30"/>
      <c r="LXN274" s="30"/>
      <c r="LXO274" s="30"/>
      <c r="LXP274" s="30"/>
      <c r="LXQ274" s="30"/>
      <c r="LXR274" s="30"/>
      <c r="LXS274" s="30"/>
      <c r="LXT274" s="30"/>
      <c r="LXU274" s="30"/>
      <c r="LXV274" s="30"/>
      <c r="LXW274" s="30"/>
      <c r="LXX274" s="30"/>
      <c r="LXY274" s="30"/>
      <c r="LXZ274" s="30"/>
      <c r="LYA274" s="30"/>
      <c r="LYB274" s="30"/>
      <c r="LYC274" s="30"/>
      <c r="LYD274" s="30"/>
      <c r="LYE274" s="30"/>
      <c r="LYF274" s="30"/>
      <c r="LYG274" s="30"/>
      <c r="LYH274" s="30"/>
      <c r="LYI274" s="30"/>
      <c r="LYJ274" s="30"/>
      <c r="LYK274" s="30"/>
      <c r="LYL274" s="30"/>
      <c r="LYM274" s="30"/>
      <c r="LYN274" s="30"/>
      <c r="LYO274" s="30"/>
      <c r="LYP274" s="30"/>
      <c r="LYQ274" s="30"/>
      <c r="LYR274" s="30"/>
      <c r="LYS274" s="30"/>
      <c r="LYT274" s="30"/>
      <c r="LYU274" s="30"/>
      <c r="LYV274" s="30"/>
      <c r="LYW274" s="30"/>
      <c r="LYX274" s="30"/>
      <c r="LYY274" s="30"/>
      <c r="LYZ274" s="30"/>
      <c r="LZA274" s="30"/>
      <c r="LZB274" s="30"/>
      <c r="LZC274" s="30"/>
      <c r="LZD274" s="30"/>
      <c r="LZE274" s="30"/>
      <c r="LZF274" s="30"/>
      <c r="LZG274" s="30"/>
      <c r="LZH274" s="30"/>
      <c r="LZI274" s="30"/>
      <c r="LZJ274" s="30"/>
      <c r="LZK274" s="30"/>
      <c r="LZL274" s="30"/>
      <c r="LZM274" s="30"/>
      <c r="LZN274" s="30"/>
      <c r="LZO274" s="30"/>
      <c r="LZP274" s="30"/>
      <c r="LZQ274" s="30"/>
      <c r="LZR274" s="30"/>
      <c r="LZS274" s="30"/>
      <c r="LZT274" s="30"/>
      <c r="LZU274" s="30"/>
      <c r="LZV274" s="30"/>
      <c r="LZW274" s="30"/>
      <c r="LZX274" s="30"/>
      <c r="LZY274" s="30"/>
      <c r="LZZ274" s="30"/>
      <c r="MAA274" s="30"/>
      <c r="MAB274" s="30"/>
      <c r="MAC274" s="30"/>
      <c r="MAD274" s="30"/>
      <c r="MAE274" s="30"/>
      <c r="MAF274" s="30"/>
      <c r="MAG274" s="30"/>
      <c r="MAH274" s="30"/>
      <c r="MAI274" s="30"/>
      <c r="MAJ274" s="30"/>
      <c r="MAK274" s="30"/>
      <c r="MAL274" s="30"/>
      <c r="MAM274" s="30"/>
      <c r="MAN274" s="30"/>
      <c r="MAO274" s="30"/>
      <c r="MAP274" s="30"/>
      <c r="MAQ274" s="30"/>
      <c r="MAR274" s="30"/>
      <c r="MAS274" s="30"/>
      <c r="MAT274" s="30"/>
      <c r="MAU274" s="30"/>
      <c r="MAV274" s="30"/>
      <c r="MAW274" s="30"/>
      <c r="MAX274" s="30"/>
      <c r="MAY274" s="30"/>
      <c r="MAZ274" s="30"/>
      <c r="MBA274" s="30"/>
      <c r="MBB274" s="30"/>
      <c r="MBC274" s="30"/>
      <c r="MBD274" s="30"/>
      <c r="MBE274" s="30"/>
      <c r="MBF274" s="30"/>
      <c r="MBG274" s="30"/>
      <c r="MBH274" s="30"/>
      <c r="MBI274" s="30"/>
      <c r="MBJ274" s="30"/>
      <c r="MBK274" s="30"/>
      <c r="MBL274" s="30"/>
      <c r="MBM274" s="30"/>
      <c r="MBN274" s="30"/>
      <c r="MBO274" s="30"/>
      <c r="MBP274" s="30"/>
      <c r="MBQ274" s="30"/>
      <c r="MBR274" s="30"/>
      <c r="MBS274" s="30"/>
      <c r="MBT274" s="30"/>
      <c r="MBU274" s="30"/>
      <c r="MBV274" s="30"/>
      <c r="MBW274" s="30"/>
      <c r="MBX274" s="30"/>
      <c r="MBY274" s="30"/>
      <c r="MBZ274" s="30"/>
      <c r="MCA274" s="30"/>
      <c r="MCB274" s="30"/>
      <c r="MCC274" s="30"/>
      <c r="MCD274" s="30"/>
      <c r="MCE274" s="30"/>
      <c r="MCF274" s="30"/>
      <c r="MCG274" s="30"/>
      <c r="MCH274" s="30"/>
      <c r="MCI274" s="30"/>
      <c r="MCJ274" s="30"/>
      <c r="MCK274" s="30"/>
      <c r="MCL274" s="30"/>
      <c r="MCM274" s="30"/>
      <c r="MCN274" s="30"/>
      <c r="MCO274" s="30"/>
      <c r="MCP274" s="30"/>
      <c r="MCQ274" s="30"/>
      <c r="MCR274" s="30"/>
      <c r="MCS274" s="30"/>
      <c r="MCT274" s="30"/>
      <c r="MCU274" s="30"/>
      <c r="MCV274" s="30"/>
      <c r="MCW274" s="30"/>
      <c r="MCX274" s="30"/>
      <c r="MCY274" s="30"/>
      <c r="MCZ274" s="30"/>
      <c r="MDA274" s="30"/>
      <c r="MDB274" s="30"/>
      <c r="MDC274" s="30"/>
      <c r="MDD274" s="30"/>
      <c r="MDE274" s="30"/>
      <c r="MDF274" s="30"/>
      <c r="MDG274" s="30"/>
      <c r="MDH274" s="30"/>
      <c r="MDI274" s="30"/>
      <c r="MDJ274" s="30"/>
      <c r="MDK274" s="30"/>
      <c r="MDL274" s="30"/>
      <c r="MDM274" s="30"/>
      <c r="MDN274" s="30"/>
      <c r="MDO274" s="30"/>
      <c r="MDP274" s="30"/>
      <c r="MDQ274" s="30"/>
      <c r="MDR274" s="30"/>
      <c r="MDS274" s="30"/>
      <c r="MDT274" s="30"/>
      <c r="MDU274" s="30"/>
      <c r="MDV274" s="30"/>
      <c r="MDW274" s="30"/>
      <c r="MDX274" s="30"/>
      <c r="MDY274" s="30"/>
      <c r="MDZ274" s="30"/>
      <c r="MEA274" s="30"/>
      <c r="MEB274" s="30"/>
      <c r="MEC274" s="30"/>
      <c r="MED274" s="30"/>
      <c r="MEE274" s="30"/>
      <c r="MEF274" s="30"/>
      <c r="MEG274" s="30"/>
      <c r="MEH274" s="30"/>
      <c r="MEI274" s="30"/>
      <c r="MEJ274" s="30"/>
      <c r="MEK274" s="30"/>
      <c r="MEL274" s="30"/>
      <c r="MEM274" s="30"/>
      <c r="MEN274" s="30"/>
      <c r="MEO274" s="30"/>
      <c r="MEP274" s="30"/>
      <c r="MEQ274" s="30"/>
      <c r="MER274" s="30"/>
      <c r="MES274" s="30"/>
      <c r="MET274" s="30"/>
      <c r="MEU274" s="30"/>
      <c r="MEV274" s="30"/>
      <c r="MEW274" s="30"/>
      <c r="MEX274" s="30"/>
      <c r="MEY274" s="30"/>
      <c r="MEZ274" s="30"/>
      <c r="MFA274" s="30"/>
      <c r="MFB274" s="30"/>
      <c r="MFC274" s="30"/>
      <c r="MFD274" s="30"/>
      <c r="MFE274" s="30"/>
      <c r="MFF274" s="30"/>
      <c r="MFG274" s="30"/>
      <c r="MFH274" s="30"/>
      <c r="MFI274" s="30"/>
      <c r="MFJ274" s="30"/>
      <c r="MFK274" s="30"/>
      <c r="MFL274" s="30"/>
      <c r="MFM274" s="30"/>
      <c r="MFN274" s="30"/>
      <c r="MFO274" s="30"/>
      <c r="MFP274" s="30"/>
      <c r="MFQ274" s="30"/>
      <c r="MFR274" s="30"/>
      <c r="MFS274" s="30"/>
      <c r="MFT274" s="30"/>
      <c r="MFU274" s="30"/>
      <c r="MFV274" s="30"/>
      <c r="MFW274" s="30"/>
      <c r="MFX274" s="30"/>
      <c r="MFY274" s="30"/>
      <c r="MFZ274" s="30"/>
      <c r="MGA274" s="30"/>
      <c r="MGB274" s="30"/>
      <c r="MGC274" s="30"/>
      <c r="MGD274" s="30"/>
      <c r="MGE274" s="30"/>
      <c r="MGF274" s="30"/>
      <c r="MGG274" s="30"/>
      <c r="MGH274" s="30"/>
      <c r="MGI274" s="30"/>
      <c r="MGJ274" s="30"/>
      <c r="MGK274" s="30"/>
      <c r="MGL274" s="30"/>
      <c r="MGM274" s="30"/>
      <c r="MGN274" s="30"/>
      <c r="MGO274" s="30"/>
      <c r="MGP274" s="30"/>
      <c r="MGQ274" s="30"/>
      <c r="MGR274" s="30"/>
      <c r="MGS274" s="30"/>
      <c r="MGT274" s="30"/>
      <c r="MGU274" s="30"/>
      <c r="MGV274" s="30"/>
      <c r="MGW274" s="30"/>
      <c r="MGX274" s="30"/>
      <c r="MGY274" s="30"/>
      <c r="MGZ274" s="30"/>
      <c r="MHA274" s="30"/>
      <c r="MHB274" s="30"/>
      <c r="MHC274" s="30"/>
      <c r="MHD274" s="30"/>
      <c r="MHE274" s="30"/>
      <c r="MHF274" s="30"/>
      <c r="MHG274" s="30"/>
      <c r="MHH274" s="30"/>
      <c r="MHI274" s="30"/>
      <c r="MHJ274" s="30"/>
      <c r="MHK274" s="30"/>
      <c r="MHL274" s="30"/>
      <c r="MHM274" s="30"/>
      <c r="MHN274" s="30"/>
      <c r="MHO274" s="30"/>
      <c r="MHP274" s="30"/>
      <c r="MHQ274" s="30"/>
      <c r="MHR274" s="30"/>
      <c r="MHS274" s="30"/>
      <c r="MHT274" s="30"/>
      <c r="MHU274" s="30"/>
      <c r="MHV274" s="30"/>
      <c r="MHW274" s="30"/>
      <c r="MHX274" s="30"/>
      <c r="MHY274" s="30"/>
      <c r="MHZ274" s="30"/>
      <c r="MIA274" s="30"/>
      <c r="MIB274" s="30"/>
      <c r="MIC274" s="30"/>
      <c r="MID274" s="30"/>
      <c r="MIE274" s="30"/>
      <c r="MIF274" s="30"/>
      <c r="MIG274" s="30"/>
      <c r="MIH274" s="30"/>
      <c r="MII274" s="30"/>
      <c r="MIJ274" s="30"/>
      <c r="MIK274" s="30"/>
      <c r="MIL274" s="30"/>
      <c r="MIM274" s="30"/>
      <c r="MIN274" s="30"/>
      <c r="MIO274" s="30"/>
      <c r="MIP274" s="30"/>
      <c r="MIQ274" s="30"/>
      <c r="MIR274" s="30"/>
      <c r="MIS274" s="30"/>
      <c r="MIT274" s="30"/>
      <c r="MIU274" s="30"/>
      <c r="MIV274" s="30"/>
      <c r="MIW274" s="30"/>
      <c r="MIX274" s="30"/>
      <c r="MIY274" s="30"/>
      <c r="MIZ274" s="30"/>
      <c r="MJA274" s="30"/>
      <c r="MJB274" s="30"/>
      <c r="MJC274" s="30"/>
      <c r="MJD274" s="30"/>
      <c r="MJE274" s="30"/>
      <c r="MJF274" s="30"/>
      <c r="MJG274" s="30"/>
      <c r="MJH274" s="30"/>
      <c r="MJI274" s="30"/>
      <c r="MJJ274" s="30"/>
      <c r="MJK274" s="30"/>
      <c r="MJL274" s="30"/>
      <c r="MJM274" s="30"/>
      <c r="MJN274" s="30"/>
      <c r="MJO274" s="30"/>
      <c r="MJP274" s="30"/>
      <c r="MJQ274" s="30"/>
      <c r="MJR274" s="30"/>
      <c r="MJS274" s="30"/>
      <c r="MJT274" s="30"/>
      <c r="MJU274" s="30"/>
      <c r="MJV274" s="30"/>
      <c r="MJW274" s="30"/>
      <c r="MJX274" s="30"/>
      <c r="MJY274" s="30"/>
      <c r="MJZ274" s="30"/>
      <c r="MKA274" s="30"/>
      <c r="MKB274" s="30"/>
      <c r="MKC274" s="30"/>
      <c r="MKD274" s="30"/>
      <c r="MKE274" s="30"/>
      <c r="MKF274" s="30"/>
      <c r="MKG274" s="30"/>
      <c r="MKH274" s="30"/>
      <c r="MKI274" s="30"/>
      <c r="MKJ274" s="30"/>
      <c r="MKK274" s="30"/>
      <c r="MKL274" s="30"/>
      <c r="MKM274" s="30"/>
      <c r="MKN274" s="30"/>
      <c r="MKO274" s="30"/>
      <c r="MKP274" s="30"/>
      <c r="MKQ274" s="30"/>
      <c r="MKR274" s="30"/>
      <c r="MKS274" s="30"/>
      <c r="MKT274" s="30"/>
      <c r="MKU274" s="30"/>
      <c r="MKV274" s="30"/>
      <c r="MKW274" s="30"/>
      <c r="MKX274" s="30"/>
      <c r="MKY274" s="30"/>
      <c r="MKZ274" s="30"/>
      <c r="MLA274" s="30"/>
      <c r="MLB274" s="30"/>
      <c r="MLC274" s="30"/>
      <c r="MLD274" s="30"/>
      <c r="MLE274" s="30"/>
      <c r="MLF274" s="30"/>
      <c r="MLG274" s="30"/>
      <c r="MLH274" s="30"/>
      <c r="MLI274" s="30"/>
      <c r="MLJ274" s="30"/>
      <c r="MLK274" s="30"/>
      <c r="MLL274" s="30"/>
      <c r="MLM274" s="30"/>
      <c r="MLN274" s="30"/>
      <c r="MLO274" s="30"/>
      <c r="MLP274" s="30"/>
      <c r="MLQ274" s="30"/>
      <c r="MLR274" s="30"/>
      <c r="MLS274" s="30"/>
      <c r="MLT274" s="30"/>
      <c r="MLU274" s="30"/>
      <c r="MLV274" s="30"/>
      <c r="MLW274" s="30"/>
      <c r="MLX274" s="30"/>
      <c r="MLY274" s="30"/>
      <c r="MLZ274" s="30"/>
      <c r="MMA274" s="30"/>
      <c r="MMB274" s="30"/>
      <c r="MMC274" s="30"/>
      <c r="MMD274" s="30"/>
      <c r="MME274" s="30"/>
      <c r="MMF274" s="30"/>
      <c r="MMG274" s="30"/>
      <c r="MMH274" s="30"/>
      <c r="MMI274" s="30"/>
      <c r="MMJ274" s="30"/>
      <c r="MMK274" s="30"/>
      <c r="MML274" s="30"/>
      <c r="MMM274" s="30"/>
      <c r="MMN274" s="30"/>
      <c r="MMO274" s="30"/>
      <c r="MMP274" s="30"/>
      <c r="MMQ274" s="30"/>
      <c r="MMR274" s="30"/>
      <c r="MMS274" s="30"/>
      <c r="MMT274" s="30"/>
      <c r="MMU274" s="30"/>
      <c r="MMV274" s="30"/>
      <c r="MMW274" s="30"/>
      <c r="MMX274" s="30"/>
      <c r="MMY274" s="30"/>
      <c r="MMZ274" s="30"/>
      <c r="MNA274" s="30"/>
      <c r="MNB274" s="30"/>
      <c r="MNC274" s="30"/>
      <c r="MND274" s="30"/>
      <c r="MNE274" s="30"/>
      <c r="MNF274" s="30"/>
      <c r="MNG274" s="30"/>
      <c r="MNH274" s="30"/>
      <c r="MNI274" s="30"/>
      <c r="MNJ274" s="30"/>
      <c r="MNK274" s="30"/>
      <c r="MNL274" s="30"/>
      <c r="MNM274" s="30"/>
      <c r="MNN274" s="30"/>
      <c r="MNO274" s="30"/>
      <c r="MNP274" s="30"/>
      <c r="MNQ274" s="30"/>
      <c r="MNR274" s="30"/>
      <c r="MNS274" s="30"/>
      <c r="MNT274" s="30"/>
      <c r="MNU274" s="30"/>
      <c r="MNV274" s="30"/>
      <c r="MNW274" s="30"/>
      <c r="MNX274" s="30"/>
      <c r="MNY274" s="30"/>
      <c r="MNZ274" s="30"/>
      <c r="MOA274" s="30"/>
      <c r="MOB274" s="30"/>
      <c r="MOC274" s="30"/>
      <c r="MOD274" s="30"/>
      <c r="MOE274" s="30"/>
      <c r="MOF274" s="30"/>
      <c r="MOG274" s="30"/>
      <c r="MOH274" s="30"/>
      <c r="MOI274" s="30"/>
      <c r="MOJ274" s="30"/>
      <c r="MOK274" s="30"/>
      <c r="MOL274" s="30"/>
      <c r="MOM274" s="30"/>
      <c r="MON274" s="30"/>
      <c r="MOO274" s="30"/>
      <c r="MOP274" s="30"/>
      <c r="MOQ274" s="30"/>
      <c r="MOR274" s="30"/>
      <c r="MOS274" s="30"/>
      <c r="MOT274" s="30"/>
      <c r="MOU274" s="30"/>
      <c r="MOV274" s="30"/>
      <c r="MOW274" s="30"/>
      <c r="MOX274" s="30"/>
      <c r="MOY274" s="30"/>
      <c r="MOZ274" s="30"/>
      <c r="MPA274" s="30"/>
      <c r="MPB274" s="30"/>
      <c r="MPC274" s="30"/>
      <c r="MPD274" s="30"/>
      <c r="MPE274" s="30"/>
      <c r="MPF274" s="30"/>
      <c r="MPG274" s="30"/>
      <c r="MPH274" s="30"/>
      <c r="MPI274" s="30"/>
      <c r="MPJ274" s="30"/>
      <c r="MPK274" s="30"/>
      <c r="MPL274" s="30"/>
      <c r="MPM274" s="30"/>
      <c r="MPN274" s="30"/>
      <c r="MPO274" s="30"/>
      <c r="MPP274" s="30"/>
      <c r="MPQ274" s="30"/>
      <c r="MPR274" s="30"/>
      <c r="MPS274" s="30"/>
      <c r="MPT274" s="30"/>
      <c r="MPU274" s="30"/>
      <c r="MPV274" s="30"/>
      <c r="MPW274" s="30"/>
      <c r="MPX274" s="30"/>
      <c r="MPY274" s="30"/>
      <c r="MPZ274" s="30"/>
      <c r="MQA274" s="30"/>
      <c r="MQB274" s="30"/>
      <c r="MQC274" s="30"/>
      <c r="MQD274" s="30"/>
      <c r="MQE274" s="30"/>
      <c r="MQF274" s="30"/>
      <c r="MQG274" s="30"/>
      <c r="MQH274" s="30"/>
      <c r="MQI274" s="30"/>
      <c r="MQJ274" s="30"/>
      <c r="MQK274" s="30"/>
      <c r="MQL274" s="30"/>
      <c r="MQM274" s="30"/>
      <c r="MQN274" s="30"/>
      <c r="MQO274" s="30"/>
      <c r="MQP274" s="30"/>
      <c r="MQQ274" s="30"/>
      <c r="MQR274" s="30"/>
      <c r="MQS274" s="30"/>
      <c r="MQT274" s="30"/>
      <c r="MQU274" s="30"/>
      <c r="MQV274" s="30"/>
      <c r="MQW274" s="30"/>
      <c r="MQX274" s="30"/>
      <c r="MQY274" s="30"/>
      <c r="MQZ274" s="30"/>
      <c r="MRA274" s="30"/>
      <c r="MRB274" s="30"/>
      <c r="MRC274" s="30"/>
      <c r="MRD274" s="30"/>
      <c r="MRE274" s="30"/>
      <c r="MRF274" s="30"/>
      <c r="MRG274" s="30"/>
      <c r="MRH274" s="30"/>
      <c r="MRI274" s="30"/>
      <c r="MRJ274" s="30"/>
      <c r="MRK274" s="30"/>
      <c r="MRL274" s="30"/>
      <c r="MRM274" s="30"/>
      <c r="MRN274" s="30"/>
      <c r="MRO274" s="30"/>
      <c r="MRP274" s="30"/>
      <c r="MRQ274" s="30"/>
      <c r="MRR274" s="30"/>
      <c r="MRS274" s="30"/>
      <c r="MRT274" s="30"/>
      <c r="MRU274" s="30"/>
      <c r="MRV274" s="30"/>
      <c r="MRW274" s="30"/>
      <c r="MRX274" s="30"/>
      <c r="MRY274" s="30"/>
      <c r="MRZ274" s="30"/>
      <c r="MSA274" s="30"/>
      <c r="MSB274" s="30"/>
      <c r="MSC274" s="30"/>
      <c r="MSD274" s="30"/>
      <c r="MSE274" s="30"/>
      <c r="MSF274" s="30"/>
      <c r="MSG274" s="30"/>
      <c r="MSH274" s="30"/>
      <c r="MSI274" s="30"/>
      <c r="MSJ274" s="30"/>
      <c r="MSK274" s="30"/>
      <c r="MSL274" s="30"/>
      <c r="MSM274" s="30"/>
      <c r="MSN274" s="30"/>
      <c r="MSO274" s="30"/>
      <c r="MSP274" s="30"/>
      <c r="MSQ274" s="30"/>
      <c r="MSR274" s="30"/>
      <c r="MSS274" s="30"/>
      <c r="MST274" s="30"/>
      <c r="MSU274" s="30"/>
      <c r="MSV274" s="30"/>
      <c r="MSW274" s="30"/>
      <c r="MSX274" s="30"/>
      <c r="MSY274" s="30"/>
      <c r="MSZ274" s="30"/>
      <c r="MTA274" s="30"/>
      <c r="MTB274" s="30"/>
      <c r="MTC274" s="30"/>
      <c r="MTD274" s="30"/>
      <c r="MTE274" s="30"/>
      <c r="MTF274" s="30"/>
      <c r="MTG274" s="30"/>
      <c r="MTH274" s="30"/>
      <c r="MTI274" s="30"/>
      <c r="MTJ274" s="30"/>
      <c r="MTK274" s="30"/>
      <c r="MTL274" s="30"/>
      <c r="MTM274" s="30"/>
      <c r="MTN274" s="30"/>
      <c r="MTO274" s="30"/>
      <c r="MTP274" s="30"/>
      <c r="MTQ274" s="30"/>
      <c r="MTR274" s="30"/>
      <c r="MTS274" s="30"/>
      <c r="MTT274" s="30"/>
      <c r="MTU274" s="30"/>
      <c r="MTV274" s="30"/>
      <c r="MTW274" s="30"/>
      <c r="MTX274" s="30"/>
      <c r="MTY274" s="30"/>
      <c r="MTZ274" s="30"/>
      <c r="MUA274" s="30"/>
      <c r="MUB274" s="30"/>
      <c r="MUC274" s="30"/>
      <c r="MUD274" s="30"/>
      <c r="MUE274" s="30"/>
      <c r="MUF274" s="30"/>
      <c r="MUG274" s="30"/>
      <c r="MUH274" s="30"/>
      <c r="MUI274" s="30"/>
      <c r="MUJ274" s="30"/>
      <c r="MUK274" s="30"/>
      <c r="MUL274" s="30"/>
      <c r="MUM274" s="30"/>
      <c r="MUN274" s="30"/>
      <c r="MUO274" s="30"/>
      <c r="MUP274" s="30"/>
      <c r="MUQ274" s="30"/>
      <c r="MUR274" s="30"/>
      <c r="MUS274" s="30"/>
      <c r="MUT274" s="30"/>
      <c r="MUU274" s="30"/>
      <c r="MUV274" s="30"/>
      <c r="MUW274" s="30"/>
      <c r="MUX274" s="30"/>
      <c r="MUY274" s="30"/>
      <c r="MUZ274" s="30"/>
      <c r="MVA274" s="30"/>
      <c r="MVB274" s="30"/>
      <c r="MVC274" s="30"/>
      <c r="MVD274" s="30"/>
      <c r="MVE274" s="30"/>
      <c r="MVF274" s="30"/>
      <c r="MVG274" s="30"/>
      <c r="MVH274" s="30"/>
      <c r="MVI274" s="30"/>
      <c r="MVJ274" s="30"/>
      <c r="MVK274" s="30"/>
      <c r="MVL274" s="30"/>
      <c r="MVM274" s="30"/>
      <c r="MVN274" s="30"/>
      <c r="MVO274" s="30"/>
      <c r="MVP274" s="30"/>
      <c r="MVQ274" s="30"/>
      <c r="MVR274" s="30"/>
      <c r="MVS274" s="30"/>
      <c r="MVT274" s="30"/>
      <c r="MVU274" s="30"/>
      <c r="MVV274" s="30"/>
      <c r="MVW274" s="30"/>
      <c r="MVX274" s="30"/>
      <c r="MVY274" s="30"/>
      <c r="MVZ274" s="30"/>
      <c r="MWA274" s="30"/>
      <c r="MWB274" s="30"/>
      <c r="MWC274" s="30"/>
      <c r="MWD274" s="30"/>
      <c r="MWE274" s="30"/>
      <c r="MWF274" s="30"/>
      <c r="MWG274" s="30"/>
      <c r="MWH274" s="30"/>
      <c r="MWI274" s="30"/>
      <c r="MWJ274" s="30"/>
      <c r="MWK274" s="30"/>
      <c r="MWL274" s="30"/>
      <c r="MWM274" s="30"/>
      <c r="MWN274" s="30"/>
      <c r="MWO274" s="30"/>
      <c r="MWP274" s="30"/>
      <c r="MWQ274" s="30"/>
      <c r="MWR274" s="30"/>
      <c r="MWS274" s="30"/>
      <c r="MWT274" s="30"/>
      <c r="MWU274" s="30"/>
      <c r="MWV274" s="30"/>
      <c r="MWW274" s="30"/>
      <c r="MWX274" s="30"/>
      <c r="MWY274" s="30"/>
      <c r="MWZ274" s="30"/>
      <c r="MXA274" s="30"/>
      <c r="MXB274" s="30"/>
      <c r="MXC274" s="30"/>
      <c r="MXD274" s="30"/>
      <c r="MXE274" s="30"/>
      <c r="MXF274" s="30"/>
      <c r="MXG274" s="30"/>
      <c r="MXH274" s="30"/>
      <c r="MXI274" s="30"/>
      <c r="MXJ274" s="30"/>
      <c r="MXK274" s="30"/>
      <c r="MXL274" s="30"/>
      <c r="MXM274" s="30"/>
      <c r="MXN274" s="30"/>
      <c r="MXO274" s="30"/>
      <c r="MXP274" s="30"/>
      <c r="MXQ274" s="30"/>
      <c r="MXR274" s="30"/>
      <c r="MXS274" s="30"/>
      <c r="MXT274" s="30"/>
      <c r="MXU274" s="30"/>
      <c r="MXV274" s="30"/>
      <c r="MXW274" s="30"/>
      <c r="MXX274" s="30"/>
      <c r="MXY274" s="30"/>
      <c r="MXZ274" s="30"/>
      <c r="MYA274" s="30"/>
      <c r="MYB274" s="30"/>
      <c r="MYC274" s="30"/>
      <c r="MYD274" s="30"/>
      <c r="MYE274" s="30"/>
      <c r="MYF274" s="30"/>
      <c r="MYG274" s="30"/>
      <c r="MYH274" s="30"/>
      <c r="MYI274" s="30"/>
      <c r="MYJ274" s="30"/>
      <c r="MYK274" s="30"/>
      <c r="MYL274" s="30"/>
      <c r="MYM274" s="30"/>
      <c r="MYN274" s="30"/>
      <c r="MYO274" s="30"/>
      <c r="MYP274" s="30"/>
      <c r="MYQ274" s="30"/>
      <c r="MYR274" s="30"/>
      <c r="MYS274" s="30"/>
      <c r="MYT274" s="30"/>
      <c r="MYU274" s="30"/>
      <c r="MYV274" s="30"/>
      <c r="MYW274" s="30"/>
      <c r="MYX274" s="30"/>
      <c r="MYY274" s="30"/>
      <c r="MYZ274" s="30"/>
      <c r="MZA274" s="30"/>
      <c r="MZB274" s="30"/>
      <c r="MZC274" s="30"/>
      <c r="MZD274" s="30"/>
      <c r="MZE274" s="30"/>
      <c r="MZF274" s="30"/>
      <c r="MZG274" s="30"/>
      <c r="MZH274" s="30"/>
      <c r="MZI274" s="30"/>
      <c r="MZJ274" s="30"/>
      <c r="MZK274" s="30"/>
      <c r="MZL274" s="30"/>
      <c r="MZM274" s="30"/>
      <c r="MZN274" s="30"/>
      <c r="MZO274" s="30"/>
      <c r="MZP274" s="30"/>
      <c r="MZQ274" s="30"/>
      <c r="MZR274" s="30"/>
      <c r="MZS274" s="30"/>
      <c r="MZT274" s="30"/>
      <c r="MZU274" s="30"/>
      <c r="MZV274" s="30"/>
      <c r="MZW274" s="30"/>
      <c r="MZX274" s="30"/>
      <c r="MZY274" s="30"/>
      <c r="MZZ274" s="30"/>
      <c r="NAA274" s="30"/>
      <c r="NAB274" s="30"/>
      <c r="NAC274" s="30"/>
      <c r="NAD274" s="30"/>
      <c r="NAE274" s="30"/>
      <c r="NAF274" s="30"/>
      <c r="NAG274" s="30"/>
      <c r="NAH274" s="30"/>
      <c r="NAI274" s="30"/>
      <c r="NAJ274" s="30"/>
      <c r="NAK274" s="30"/>
      <c r="NAL274" s="30"/>
      <c r="NAM274" s="30"/>
      <c r="NAN274" s="30"/>
      <c r="NAO274" s="30"/>
      <c r="NAP274" s="30"/>
      <c r="NAQ274" s="30"/>
      <c r="NAR274" s="30"/>
      <c r="NAS274" s="30"/>
      <c r="NAT274" s="30"/>
      <c r="NAU274" s="30"/>
      <c r="NAV274" s="30"/>
      <c r="NAW274" s="30"/>
      <c r="NAX274" s="30"/>
      <c r="NAY274" s="30"/>
      <c r="NAZ274" s="30"/>
      <c r="NBA274" s="30"/>
      <c r="NBB274" s="30"/>
      <c r="NBC274" s="30"/>
      <c r="NBD274" s="30"/>
      <c r="NBE274" s="30"/>
      <c r="NBF274" s="30"/>
      <c r="NBG274" s="30"/>
      <c r="NBH274" s="30"/>
      <c r="NBI274" s="30"/>
      <c r="NBJ274" s="30"/>
      <c r="NBK274" s="30"/>
      <c r="NBL274" s="30"/>
      <c r="NBM274" s="30"/>
      <c r="NBN274" s="30"/>
      <c r="NBO274" s="30"/>
      <c r="NBP274" s="30"/>
      <c r="NBQ274" s="30"/>
      <c r="NBR274" s="30"/>
      <c r="NBS274" s="30"/>
      <c r="NBT274" s="30"/>
      <c r="NBU274" s="30"/>
      <c r="NBV274" s="30"/>
      <c r="NBW274" s="30"/>
      <c r="NBX274" s="30"/>
      <c r="NBY274" s="30"/>
      <c r="NBZ274" s="30"/>
      <c r="NCA274" s="30"/>
      <c r="NCB274" s="30"/>
      <c r="NCC274" s="30"/>
      <c r="NCD274" s="30"/>
      <c r="NCE274" s="30"/>
      <c r="NCF274" s="30"/>
      <c r="NCG274" s="30"/>
      <c r="NCH274" s="30"/>
      <c r="NCI274" s="30"/>
      <c r="NCJ274" s="30"/>
      <c r="NCK274" s="30"/>
      <c r="NCL274" s="30"/>
      <c r="NCM274" s="30"/>
      <c r="NCN274" s="30"/>
      <c r="NCO274" s="30"/>
      <c r="NCP274" s="30"/>
      <c r="NCQ274" s="30"/>
      <c r="NCR274" s="30"/>
      <c r="NCS274" s="30"/>
      <c r="NCT274" s="30"/>
      <c r="NCU274" s="30"/>
      <c r="NCV274" s="30"/>
      <c r="NCW274" s="30"/>
      <c r="NCX274" s="30"/>
      <c r="NCY274" s="30"/>
      <c r="NCZ274" s="30"/>
      <c r="NDA274" s="30"/>
      <c r="NDB274" s="30"/>
      <c r="NDC274" s="30"/>
      <c r="NDD274" s="30"/>
      <c r="NDE274" s="30"/>
      <c r="NDF274" s="30"/>
      <c r="NDG274" s="30"/>
      <c r="NDH274" s="30"/>
      <c r="NDI274" s="30"/>
      <c r="NDJ274" s="30"/>
      <c r="NDK274" s="30"/>
      <c r="NDL274" s="30"/>
      <c r="NDM274" s="30"/>
      <c r="NDN274" s="30"/>
      <c r="NDO274" s="30"/>
      <c r="NDP274" s="30"/>
      <c r="NDQ274" s="30"/>
      <c r="NDR274" s="30"/>
      <c r="NDS274" s="30"/>
      <c r="NDT274" s="30"/>
      <c r="NDU274" s="30"/>
      <c r="NDV274" s="30"/>
      <c r="NDW274" s="30"/>
      <c r="NDX274" s="30"/>
      <c r="NDY274" s="30"/>
      <c r="NDZ274" s="30"/>
      <c r="NEA274" s="30"/>
      <c r="NEB274" s="30"/>
      <c r="NEC274" s="30"/>
      <c r="NED274" s="30"/>
      <c r="NEE274" s="30"/>
      <c r="NEF274" s="30"/>
      <c r="NEG274" s="30"/>
      <c r="NEH274" s="30"/>
      <c r="NEI274" s="30"/>
      <c r="NEJ274" s="30"/>
      <c r="NEK274" s="30"/>
      <c r="NEL274" s="30"/>
      <c r="NEM274" s="30"/>
      <c r="NEN274" s="30"/>
      <c r="NEO274" s="30"/>
      <c r="NEP274" s="30"/>
      <c r="NEQ274" s="30"/>
      <c r="NER274" s="30"/>
      <c r="NES274" s="30"/>
      <c r="NET274" s="30"/>
      <c r="NEU274" s="30"/>
      <c r="NEV274" s="30"/>
      <c r="NEW274" s="30"/>
      <c r="NEX274" s="30"/>
      <c r="NEY274" s="30"/>
      <c r="NEZ274" s="30"/>
      <c r="NFA274" s="30"/>
      <c r="NFB274" s="30"/>
      <c r="NFC274" s="30"/>
      <c r="NFD274" s="30"/>
      <c r="NFE274" s="30"/>
      <c r="NFF274" s="30"/>
      <c r="NFG274" s="30"/>
      <c r="NFH274" s="30"/>
      <c r="NFI274" s="30"/>
      <c r="NFJ274" s="30"/>
      <c r="NFK274" s="30"/>
      <c r="NFL274" s="30"/>
      <c r="NFM274" s="30"/>
      <c r="NFN274" s="30"/>
      <c r="NFO274" s="30"/>
      <c r="NFP274" s="30"/>
      <c r="NFQ274" s="30"/>
      <c r="NFR274" s="30"/>
      <c r="NFS274" s="30"/>
      <c r="NFT274" s="30"/>
      <c r="NFU274" s="30"/>
      <c r="NFV274" s="30"/>
      <c r="NFW274" s="30"/>
      <c r="NFX274" s="30"/>
      <c r="NFY274" s="30"/>
      <c r="NFZ274" s="30"/>
      <c r="NGA274" s="30"/>
      <c r="NGB274" s="30"/>
      <c r="NGC274" s="30"/>
      <c r="NGD274" s="30"/>
      <c r="NGE274" s="30"/>
      <c r="NGF274" s="30"/>
      <c r="NGG274" s="30"/>
      <c r="NGH274" s="30"/>
      <c r="NGI274" s="30"/>
      <c r="NGJ274" s="30"/>
      <c r="NGK274" s="30"/>
      <c r="NGL274" s="30"/>
      <c r="NGM274" s="30"/>
      <c r="NGN274" s="30"/>
      <c r="NGO274" s="30"/>
      <c r="NGP274" s="30"/>
      <c r="NGQ274" s="30"/>
      <c r="NGR274" s="30"/>
      <c r="NGS274" s="30"/>
      <c r="NGT274" s="30"/>
      <c r="NGU274" s="30"/>
      <c r="NGV274" s="30"/>
      <c r="NGW274" s="30"/>
      <c r="NGX274" s="30"/>
      <c r="NGY274" s="30"/>
      <c r="NGZ274" s="30"/>
      <c r="NHA274" s="30"/>
      <c r="NHB274" s="30"/>
      <c r="NHC274" s="30"/>
      <c r="NHD274" s="30"/>
      <c r="NHE274" s="30"/>
      <c r="NHF274" s="30"/>
      <c r="NHG274" s="30"/>
      <c r="NHH274" s="30"/>
      <c r="NHI274" s="30"/>
      <c r="NHJ274" s="30"/>
      <c r="NHK274" s="30"/>
      <c r="NHL274" s="30"/>
      <c r="NHM274" s="30"/>
      <c r="NHN274" s="30"/>
      <c r="NHO274" s="30"/>
      <c r="NHP274" s="30"/>
      <c r="NHQ274" s="30"/>
      <c r="NHR274" s="30"/>
      <c r="NHS274" s="30"/>
      <c r="NHT274" s="30"/>
      <c r="NHU274" s="30"/>
      <c r="NHV274" s="30"/>
      <c r="NHW274" s="30"/>
      <c r="NHX274" s="30"/>
      <c r="NHY274" s="30"/>
      <c r="NHZ274" s="30"/>
      <c r="NIA274" s="30"/>
      <c r="NIB274" s="30"/>
      <c r="NIC274" s="30"/>
      <c r="NID274" s="30"/>
      <c r="NIE274" s="30"/>
      <c r="NIF274" s="30"/>
      <c r="NIG274" s="30"/>
      <c r="NIH274" s="30"/>
      <c r="NII274" s="30"/>
      <c r="NIJ274" s="30"/>
      <c r="NIK274" s="30"/>
      <c r="NIL274" s="30"/>
      <c r="NIM274" s="30"/>
      <c r="NIN274" s="30"/>
      <c r="NIO274" s="30"/>
      <c r="NIP274" s="30"/>
      <c r="NIQ274" s="30"/>
      <c r="NIR274" s="30"/>
      <c r="NIS274" s="30"/>
      <c r="NIT274" s="30"/>
      <c r="NIU274" s="30"/>
      <c r="NIV274" s="30"/>
      <c r="NIW274" s="30"/>
      <c r="NIX274" s="30"/>
      <c r="NIY274" s="30"/>
      <c r="NIZ274" s="30"/>
      <c r="NJA274" s="30"/>
      <c r="NJB274" s="30"/>
      <c r="NJC274" s="30"/>
      <c r="NJD274" s="30"/>
      <c r="NJE274" s="30"/>
      <c r="NJF274" s="30"/>
      <c r="NJG274" s="30"/>
      <c r="NJH274" s="30"/>
      <c r="NJI274" s="30"/>
      <c r="NJJ274" s="30"/>
      <c r="NJK274" s="30"/>
      <c r="NJL274" s="30"/>
      <c r="NJM274" s="30"/>
      <c r="NJN274" s="30"/>
      <c r="NJO274" s="30"/>
      <c r="NJP274" s="30"/>
      <c r="NJQ274" s="30"/>
      <c r="NJR274" s="30"/>
      <c r="NJS274" s="30"/>
      <c r="NJT274" s="30"/>
      <c r="NJU274" s="30"/>
      <c r="NJV274" s="30"/>
      <c r="NJW274" s="30"/>
      <c r="NJX274" s="30"/>
      <c r="NJY274" s="30"/>
      <c r="NJZ274" s="30"/>
      <c r="NKA274" s="30"/>
      <c r="NKB274" s="30"/>
      <c r="NKC274" s="30"/>
      <c r="NKD274" s="30"/>
      <c r="NKE274" s="30"/>
      <c r="NKF274" s="30"/>
      <c r="NKG274" s="30"/>
      <c r="NKH274" s="30"/>
      <c r="NKI274" s="30"/>
      <c r="NKJ274" s="30"/>
      <c r="NKK274" s="30"/>
      <c r="NKL274" s="30"/>
      <c r="NKM274" s="30"/>
      <c r="NKN274" s="30"/>
      <c r="NKO274" s="30"/>
      <c r="NKP274" s="30"/>
      <c r="NKQ274" s="30"/>
      <c r="NKR274" s="30"/>
      <c r="NKS274" s="30"/>
      <c r="NKT274" s="30"/>
      <c r="NKU274" s="30"/>
      <c r="NKV274" s="30"/>
      <c r="NKW274" s="30"/>
      <c r="NKX274" s="30"/>
      <c r="NKY274" s="30"/>
      <c r="NKZ274" s="30"/>
      <c r="NLA274" s="30"/>
      <c r="NLB274" s="30"/>
      <c r="NLC274" s="30"/>
      <c r="NLD274" s="30"/>
      <c r="NLE274" s="30"/>
      <c r="NLF274" s="30"/>
      <c r="NLG274" s="30"/>
      <c r="NLH274" s="30"/>
      <c r="NLI274" s="30"/>
      <c r="NLJ274" s="30"/>
      <c r="NLK274" s="30"/>
      <c r="NLL274" s="30"/>
      <c r="NLM274" s="30"/>
      <c r="NLN274" s="30"/>
      <c r="NLO274" s="30"/>
      <c r="NLP274" s="30"/>
      <c r="NLQ274" s="30"/>
      <c r="NLR274" s="30"/>
      <c r="NLS274" s="30"/>
      <c r="NLT274" s="30"/>
      <c r="NLU274" s="30"/>
      <c r="NLV274" s="30"/>
      <c r="NLW274" s="30"/>
      <c r="NLX274" s="30"/>
      <c r="NLY274" s="30"/>
      <c r="NLZ274" s="30"/>
      <c r="NMA274" s="30"/>
      <c r="NMB274" s="30"/>
      <c r="NMC274" s="30"/>
      <c r="NMD274" s="30"/>
      <c r="NME274" s="30"/>
      <c r="NMF274" s="30"/>
      <c r="NMG274" s="30"/>
      <c r="NMH274" s="30"/>
      <c r="NMI274" s="30"/>
      <c r="NMJ274" s="30"/>
      <c r="NMK274" s="30"/>
      <c r="NML274" s="30"/>
      <c r="NMM274" s="30"/>
      <c r="NMN274" s="30"/>
      <c r="NMO274" s="30"/>
      <c r="NMP274" s="30"/>
      <c r="NMQ274" s="30"/>
      <c r="NMR274" s="30"/>
      <c r="NMS274" s="30"/>
      <c r="NMT274" s="30"/>
      <c r="NMU274" s="30"/>
      <c r="NMV274" s="30"/>
      <c r="NMW274" s="30"/>
      <c r="NMX274" s="30"/>
      <c r="NMY274" s="30"/>
      <c r="NMZ274" s="30"/>
      <c r="NNA274" s="30"/>
      <c r="NNB274" s="30"/>
      <c r="NNC274" s="30"/>
      <c r="NND274" s="30"/>
      <c r="NNE274" s="30"/>
      <c r="NNF274" s="30"/>
      <c r="NNG274" s="30"/>
      <c r="NNH274" s="30"/>
      <c r="NNI274" s="30"/>
      <c r="NNJ274" s="30"/>
      <c r="NNK274" s="30"/>
      <c r="NNL274" s="30"/>
      <c r="NNM274" s="30"/>
      <c r="NNN274" s="30"/>
      <c r="NNO274" s="30"/>
      <c r="NNP274" s="30"/>
      <c r="NNQ274" s="30"/>
      <c r="NNR274" s="30"/>
      <c r="NNS274" s="30"/>
      <c r="NNT274" s="30"/>
      <c r="NNU274" s="30"/>
      <c r="NNV274" s="30"/>
      <c r="NNW274" s="30"/>
      <c r="NNX274" s="30"/>
      <c r="NNY274" s="30"/>
      <c r="NNZ274" s="30"/>
      <c r="NOA274" s="30"/>
      <c r="NOB274" s="30"/>
      <c r="NOC274" s="30"/>
      <c r="NOD274" s="30"/>
      <c r="NOE274" s="30"/>
      <c r="NOF274" s="30"/>
      <c r="NOG274" s="30"/>
      <c r="NOH274" s="30"/>
      <c r="NOI274" s="30"/>
      <c r="NOJ274" s="30"/>
      <c r="NOK274" s="30"/>
      <c r="NOL274" s="30"/>
      <c r="NOM274" s="30"/>
      <c r="NON274" s="30"/>
      <c r="NOO274" s="30"/>
      <c r="NOP274" s="30"/>
      <c r="NOQ274" s="30"/>
      <c r="NOR274" s="30"/>
      <c r="NOS274" s="30"/>
      <c r="NOT274" s="30"/>
      <c r="NOU274" s="30"/>
      <c r="NOV274" s="30"/>
      <c r="NOW274" s="30"/>
      <c r="NOX274" s="30"/>
      <c r="NOY274" s="30"/>
      <c r="NOZ274" s="30"/>
      <c r="NPA274" s="30"/>
      <c r="NPB274" s="30"/>
      <c r="NPC274" s="30"/>
      <c r="NPD274" s="30"/>
      <c r="NPE274" s="30"/>
      <c r="NPF274" s="30"/>
      <c r="NPG274" s="30"/>
      <c r="NPH274" s="30"/>
      <c r="NPI274" s="30"/>
      <c r="NPJ274" s="30"/>
      <c r="NPK274" s="30"/>
      <c r="NPL274" s="30"/>
      <c r="NPM274" s="30"/>
      <c r="NPN274" s="30"/>
      <c r="NPO274" s="30"/>
      <c r="NPP274" s="30"/>
      <c r="NPQ274" s="30"/>
      <c r="NPR274" s="30"/>
      <c r="NPS274" s="30"/>
      <c r="NPT274" s="30"/>
      <c r="NPU274" s="30"/>
      <c r="NPV274" s="30"/>
      <c r="NPW274" s="30"/>
      <c r="NPX274" s="30"/>
      <c r="NPY274" s="30"/>
      <c r="NPZ274" s="30"/>
      <c r="NQA274" s="30"/>
      <c r="NQB274" s="30"/>
      <c r="NQC274" s="30"/>
      <c r="NQD274" s="30"/>
      <c r="NQE274" s="30"/>
      <c r="NQF274" s="30"/>
      <c r="NQG274" s="30"/>
      <c r="NQH274" s="30"/>
      <c r="NQI274" s="30"/>
      <c r="NQJ274" s="30"/>
      <c r="NQK274" s="30"/>
      <c r="NQL274" s="30"/>
      <c r="NQM274" s="30"/>
      <c r="NQN274" s="30"/>
      <c r="NQO274" s="30"/>
      <c r="NQP274" s="30"/>
      <c r="NQQ274" s="30"/>
      <c r="NQR274" s="30"/>
      <c r="NQS274" s="30"/>
      <c r="NQT274" s="30"/>
      <c r="NQU274" s="30"/>
      <c r="NQV274" s="30"/>
      <c r="NQW274" s="30"/>
      <c r="NQX274" s="30"/>
      <c r="NQY274" s="30"/>
      <c r="NQZ274" s="30"/>
      <c r="NRA274" s="30"/>
      <c r="NRB274" s="30"/>
      <c r="NRC274" s="30"/>
      <c r="NRD274" s="30"/>
      <c r="NRE274" s="30"/>
      <c r="NRF274" s="30"/>
      <c r="NRG274" s="30"/>
      <c r="NRH274" s="30"/>
      <c r="NRI274" s="30"/>
      <c r="NRJ274" s="30"/>
      <c r="NRK274" s="30"/>
      <c r="NRL274" s="30"/>
      <c r="NRM274" s="30"/>
      <c r="NRN274" s="30"/>
      <c r="NRO274" s="30"/>
      <c r="NRP274" s="30"/>
      <c r="NRQ274" s="30"/>
      <c r="NRR274" s="30"/>
      <c r="NRS274" s="30"/>
      <c r="NRT274" s="30"/>
      <c r="NRU274" s="30"/>
      <c r="NRV274" s="30"/>
      <c r="NRW274" s="30"/>
      <c r="NRX274" s="30"/>
      <c r="NRY274" s="30"/>
      <c r="NRZ274" s="30"/>
      <c r="NSA274" s="30"/>
      <c r="NSB274" s="30"/>
      <c r="NSC274" s="30"/>
      <c r="NSD274" s="30"/>
      <c r="NSE274" s="30"/>
      <c r="NSF274" s="30"/>
      <c r="NSG274" s="30"/>
      <c r="NSH274" s="30"/>
      <c r="NSI274" s="30"/>
      <c r="NSJ274" s="30"/>
      <c r="NSK274" s="30"/>
      <c r="NSL274" s="30"/>
      <c r="NSM274" s="30"/>
      <c r="NSN274" s="30"/>
      <c r="NSO274" s="30"/>
      <c r="NSP274" s="30"/>
      <c r="NSQ274" s="30"/>
      <c r="NSR274" s="30"/>
      <c r="NSS274" s="30"/>
      <c r="NST274" s="30"/>
      <c r="NSU274" s="30"/>
      <c r="NSV274" s="30"/>
      <c r="NSW274" s="30"/>
      <c r="NSX274" s="30"/>
      <c r="NSY274" s="30"/>
      <c r="NSZ274" s="30"/>
      <c r="NTA274" s="30"/>
      <c r="NTB274" s="30"/>
      <c r="NTC274" s="30"/>
      <c r="NTD274" s="30"/>
      <c r="NTE274" s="30"/>
      <c r="NTF274" s="30"/>
      <c r="NTG274" s="30"/>
      <c r="NTH274" s="30"/>
      <c r="NTI274" s="30"/>
      <c r="NTJ274" s="30"/>
      <c r="NTK274" s="30"/>
      <c r="NTL274" s="30"/>
      <c r="NTM274" s="30"/>
      <c r="NTN274" s="30"/>
      <c r="NTO274" s="30"/>
      <c r="NTP274" s="30"/>
      <c r="NTQ274" s="30"/>
      <c r="NTR274" s="30"/>
      <c r="NTS274" s="30"/>
      <c r="NTT274" s="30"/>
      <c r="NTU274" s="30"/>
      <c r="NTV274" s="30"/>
      <c r="NTW274" s="30"/>
      <c r="NTX274" s="30"/>
      <c r="NTY274" s="30"/>
      <c r="NTZ274" s="30"/>
      <c r="NUA274" s="30"/>
      <c r="NUB274" s="30"/>
      <c r="NUC274" s="30"/>
      <c r="NUD274" s="30"/>
      <c r="NUE274" s="30"/>
      <c r="NUF274" s="30"/>
      <c r="NUG274" s="30"/>
      <c r="NUH274" s="30"/>
      <c r="NUI274" s="30"/>
      <c r="NUJ274" s="30"/>
      <c r="NUK274" s="30"/>
      <c r="NUL274" s="30"/>
      <c r="NUM274" s="30"/>
      <c r="NUN274" s="30"/>
      <c r="NUO274" s="30"/>
      <c r="NUP274" s="30"/>
      <c r="NUQ274" s="30"/>
      <c r="NUR274" s="30"/>
      <c r="NUS274" s="30"/>
      <c r="NUT274" s="30"/>
      <c r="NUU274" s="30"/>
      <c r="NUV274" s="30"/>
      <c r="NUW274" s="30"/>
      <c r="NUX274" s="30"/>
      <c r="NUY274" s="30"/>
      <c r="NUZ274" s="30"/>
      <c r="NVA274" s="30"/>
      <c r="NVB274" s="30"/>
      <c r="NVC274" s="30"/>
      <c r="NVD274" s="30"/>
      <c r="NVE274" s="30"/>
      <c r="NVF274" s="30"/>
      <c r="NVG274" s="30"/>
      <c r="NVH274" s="30"/>
      <c r="NVI274" s="30"/>
      <c r="NVJ274" s="30"/>
      <c r="NVK274" s="30"/>
      <c r="NVL274" s="30"/>
      <c r="NVM274" s="30"/>
      <c r="NVN274" s="30"/>
      <c r="NVO274" s="30"/>
      <c r="NVP274" s="30"/>
      <c r="NVQ274" s="30"/>
      <c r="NVR274" s="30"/>
      <c r="NVS274" s="30"/>
      <c r="NVT274" s="30"/>
      <c r="NVU274" s="30"/>
      <c r="NVV274" s="30"/>
      <c r="NVW274" s="30"/>
      <c r="NVX274" s="30"/>
      <c r="NVY274" s="30"/>
      <c r="NVZ274" s="30"/>
      <c r="NWA274" s="30"/>
      <c r="NWB274" s="30"/>
      <c r="NWC274" s="30"/>
      <c r="NWD274" s="30"/>
      <c r="NWE274" s="30"/>
      <c r="NWF274" s="30"/>
      <c r="NWG274" s="30"/>
      <c r="NWH274" s="30"/>
      <c r="NWI274" s="30"/>
      <c r="NWJ274" s="30"/>
      <c r="NWK274" s="30"/>
      <c r="NWL274" s="30"/>
      <c r="NWM274" s="30"/>
      <c r="NWN274" s="30"/>
      <c r="NWO274" s="30"/>
      <c r="NWP274" s="30"/>
      <c r="NWQ274" s="30"/>
      <c r="NWR274" s="30"/>
      <c r="NWS274" s="30"/>
      <c r="NWT274" s="30"/>
      <c r="NWU274" s="30"/>
      <c r="NWV274" s="30"/>
      <c r="NWW274" s="30"/>
      <c r="NWX274" s="30"/>
      <c r="NWY274" s="30"/>
      <c r="NWZ274" s="30"/>
      <c r="NXA274" s="30"/>
      <c r="NXB274" s="30"/>
      <c r="NXC274" s="30"/>
      <c r="NXD274" s="30"/>
      <c r="NXE274" s="30"/>
      <c r="NXF274" s="30"/>
      <c r="NXG274" s="30"/>
      <c r="NXH274" s="30"/>
      <c r="NXI274" s="30"/>
      <c r="NXJ274" s="30"/>
      <c r="NXK274" s="30"/>
      <c r="NXL274" s="30"/>
      <c r="NXM274" s="30"/>
      <c r="NXN274" s="30"/>
      <c r="NXO274" s="30"/>
      <c r="NXP274" s="30"/>
      <c r="NXQ274" s="30"/>
      <c r="NXR274" s="30"/>
      <c r="NXS274" s="30"/>
      <c r="NXT274" s="30"/>
      <c r="NXU274" s="30"/>
      <c r="NXV274" s="30"/>
      <c r="NXW274" s="30"/>
      <c r="NXX274" s="30"/>
      <c r="NXY274" s="30"/>
      <c r="NXZ274" s="30"/>
      <c r="NYA274" s="30"/>
      <c r="NYB274" s="30"/>
      <c r="NYC274" s="30"/>
      <c r="NYD274" s="30"/>
      <c r="NYE274" s="30"/>
      <c r="NYF274" s="30"/>
      <c r="NYG274" s="30"/>
      <c r="NYH274" s="30"/>
      <c r="NYI274" s="30"/>
      <c r="NYJ274" s="30"/>
      <c r="NYK274" s="30"/>
      <c r="NYL274" s="30"/>
      <c r="NYM274" s="30"/>
      <c r="NYN274" s="30"/>
      <c r="NYO274" s="30"/>
      <c r="NYP274" s="30"/>
      <c r="NYQ274" s="30"/>
      <c r="NYR274" s="30"/>
      <c r="NYS274" s="30"/>
      <c r="NYT274" s="30"/>
      <c r="NYU274" s="30"/>
      <c r="NYV274" s="30"/>
      <c r="NYW274" s="30"/>
      <c r="NYX274" s="30"/>
      <c r="NYY274" s="30"/>
      <c r="NYZ274" s="30"/>
      <c r="NZA274" s="30"/>
      <c r="NZB274" s="30"/>
      <c r="NZC274" s="30"/>
      <c r="NZD274" s="30"/>
      <c r="NZE274" s="30"/>
      <c r="NZF274" s="30"/>
      <c r="NZG274" s="30"/>
      <c r="NZH274" s="30"/>
      <c r="NZI274" s="30"/>
      <c r="NZJ274" s="30"/>
      <c r="NZK274" s="30"/>
      <c r="NZL274" s="30"/>
      <c r="NZM274" s="30"/>
      <c r="NZN274" s="30"/>
      <c r="NZO274" s="30"/>
      <c r="NZP274" s="30"/>
      <c r="NZQ274" s="30"/>
      <c r="NZR274" s="30"/>
      <c r="NZS274" s="30"/>
      <c r="NZT274" s="30"/>
      <c r="NZU274" s="30"/>
      <c r="NZV274" s="30"/>
      <c r="NZW274" s="30"/>
      <c r="NZX274" s="30"/>
      <c r="NZY274" s="30"/>
      <c r="NZZ274" s="30"/>
      <c r="OAA274" s="30"/>
      <c r="OAB274" s="30"/>
      <c r="OAC274" s="30"/>
      <c r="OAD274" s="30"/>
      <c r="OAE274" s="30"/>
      <c r="OAF274" s="30"/>
      <c r="OAG274" s="30"/>
      <c r="OAH274" s="30"/>
      <c r="OAI274" s="30"/>
      <c r="OAJ274" s="30"/>
      <c r="OAK274" s="30"/>
      <c r="OAL274" s="30"/>
      <c r="OAM274" s="30"/>
      <c r="OAN274" s="30"/>
      <c r="OAO274" s="30"/>
      <c r="OAP274" s="30"/>
      <c r="OAQ274" s="30"/>
      <c r="OAR274" s="30"/>
      <c r="OAS274" s="30"/>
      <c r="OAT274" s="30"/>
      <c r="OAU274" s="30"/>
      <c r="OAV274" s="30"/>
      <c r="OAW274" s="30"/>
      <c r="OAX274" s="30"/>
      <c r="OAY274" s="30"/>
      <c r="OAZ274" s="30"/>
      <c r="OBA274" s="30"/>
      <c r="OBB274" s="30"/>
      <c r="OBC274" s="30"/>
      <c r="OBD274" s="30"/>
      <c r="OBE274" s="30"/>
      <c r="OBF274" s="30"/>
      <c r="OBG274" s="30"/>
      <c r="OBH274" s="30"/>
      <c r="OBI274" s="30"/>
      <c r="OBJ274" s="30"/>
      <c r="OBK274" s="30"/>
      <c r="OBL274" s="30"/>
      <c r="OBM274" s="30"/>
      <c r="OBN274" s="30"/>
      <c r="OBO274" s="30"/>
      <c r="OBP274" s="30"/>
      <c r="OBQ274" s="30"/>
      <c r="OBR274" s="30"/>
      <c r="OBS274" s="30"/>
      <c r="OBT274" s="30"/>
      <c r="OBU274" s="30"/>
      <c r="OBV274" s="30"/>
      <c r="OBW274" s="30"/>
      <c r="OBX274" s="30"/>
      <c r="OBY274" s="30"/>
      <c r="OBZ274" s="30"/>
      <c r="OCA274" s="30"/>
      <c r="OCB274" s="30"/>
      <c r="OCC274" s="30"/>
      <c r="OCD274" s="30"/>
      <c r="OCE274" s="30"/>
      <c r="OCF274" s="30"/>
      <c r="OCG274" s="30"/>
      <c r="OCH274" s="30"/>
      <c r="OCI274" s="30"/>
      <c r="OCJ274" s="30"/>
      <c r="OCK274" s="30"/>
      <c r="OCL274" s="30"/>
      <c r="OCM274" s="30"/>
      <c r="OCN274" s="30"/>
      <c r="OCO274" s="30"/>
      <c r="OCP274" s="30"/>
      <c r="OCQ274" s="30"/>
      <c r="OCR274" s="30"/>
      <c r="OCS274" s="30"/>
      <c r="OCT274" s="30"/>
      <c r="OCU274" s="30"/>
      <c r="OCV274" s="30"/>
      <c r="OCW274" s="30"/>
      <c r="OCX274" s="30"/>
      <c r="OCY274" s="30"/>
      <c r="OCZ274" s="30"/>
      <c r="ODA274" s="30"/>
      <c r="ODB274" s="30"/>
      <c r="ODC274" s="30"/>
      <c r="ODD274" s="30"/>
      <c r="ODE274" s="30"/>
      <c r="ODF274" s="30"/>
      <c r="ODG274" s="30"/>
      <c r="ODH274" s="30"/>
      <c r="ODI274" s="30"/>
      <c r="ODJ274" s="30"/>
      <c r="ODK274" s="30"/>
      <c r="ODL274" s="30"/>
      <c r="ODM274" s="30"/>
      <c r="ODN274" s="30"/>
      <c r="ODO274" s="30"/>
      <c r="ODP274" s="30"/>
      <c r="ODQ274" s="30"/>
      <c r="ODR274" s="30"/>
      <c r="ODS274" s="30"/>
      <c r="ODT274" s="30"/>
      <c r="ODU274" s="30"/>
      <c r="ODV274" s="30"/>
      <c r="ODW274" s="30"/>
      <c r="ODX274" s="30"/>
      <c r="ODY274" s="30"/>
      <c r="ODZ274" s="30"/>
      <c r="OEA274" s="30"/>
      <c r="OEB274" s="30"/>
      <c r="OEC274" s="30"/>
      <c r="OED274" s="30"/>
      <c r="OEE274" s="30"/>
      <c r="OEF274" s="30"/>
      <c r="OEG274" s="30"/>
      <c r="OEH274" s="30"/>
      <c r="OEI274" s="30"/>
      <c r="OEJ274" s="30"/>
      <c r="OEK274" s="30"/>
      <c r="OEL274" s="30"/>
      <c r="OEM274" s="30"/>
      <c r="OEN274" s="30"/>
      <c r="OEO274" s="30"/>
      <c r="OEP274" s="30"/>
      <c r="OEQ274" s="30"/>
      <c r="OER274" s="30"/>
      <c r="OES274" s="30"/>
      <c r="OET274" s="30"/>
      <c r="OEU274" s="30"/>
      <c r="OEV274" s="30"/>
      <c r="OEW274" s="30"/>
      <c r="OEX274" s="30"/>
      <c r="OEY274" s="30"/>
      <c r="OEZ274" s="30"/>
      <c r="OFA274" s="30"/>
      <c r="OFB274" s="30"/>
      <c r="OFC274" s="30"/>
      <c r="OFD274" s="30"/>
      <c r="OFE274" s="30"/>
      <c r="OFF274" s="30"/>
      <c r="OFG274" s="30"/>
      <c r="OFH274" s="30"/>
      <c r="OFI274" s="30"/>
      <c r="OFJ274" s="30"/>
      <c r="OFK274" s="30"/>
      <c r="OFL274" s="30"/>
      <c r="OFM274" s="30"/>
      <c r="OFN274" s="30"/>
      <c r="OFO274" s="30"/>
      <c r="OFP274" s="30"/>
      <c r="OFQ274" s="30"/>
      <c r="OFR274" s="30"/>
      <c r="OFS274" s="30"/>
      <c r="OFT274" s="30"/>
      <c r="OFU274" s="30"/>
      <c r="OFV274" s="30"/>
      <c r="OFW274" s="30"/>
      <c r="OFX274" s="30"/>
      <c r="OFY274" s="30"/>
      <c r="OFZ274" s="30"/>
      <c r="OGA274" s="30"/>
      <c r="OGB274" s="30"/>
      <c r="OGC274" s="30"/>
      <c r="OGD274" s="30"/>
      <c r="OGE274" s="30"/>
      <c r="OGF274" s="30"/>
      <c r="OGG274" s="30"/>
      <c r="OGH274" s="30"/>
      <c r="OGI274" s="30"/>
      <c r="OGJ274" s="30"/>
      <c r="OGK274" s="30"/>
      <c r="OGL274" s="30"/>
      <c r="OGM274" s="30"/>
      <c r="OGN274" s="30"/>
      <c r="OGO274" s="30"/>
      <c r="OGP274" s="30"/>
      <c r="OGQ274" s="30"/>
      <c r="OGR274" s="30"/>
      <c r="OGS274" s="30"/>
      <c r="OGT274" s="30"/>
      <c r="OGU274" s="30"/>
      <c r="OGV274" s="30"/>
      <c r="OGW274" s="30"/>
      <c r="OGX274" s="30"/>
      <c r="OGY274" s="30"/>
      <c r="OGZ274" s="30"/>
      <c r="OHA274" s="30"/>
      <c r="OHB274" s="30"/>
      <c r="OHC274" s="30"/>
      <c r="OHD274" s="30"/>
      <c r="OHE274" s="30"/>
      <c r="OHF274" s="30"/>
      <c r="OHG274" s="30"/>
      <c r="OHH274" s="30"/>
      <c r="OHI274" s="30"/>
      <c r="OHJ274" s="30"/>
      <c r="OHK274" s="30"/>
      <c r="OHL274" s="30"/>
      <c r="OHM274" s="30"/>
      <c r="OHN274" s="30"/>
      <c r="OHO274" s="30"/>
      <c r="OHP274" s="30"/>
      <c r="OHQ274" s="30"/>
      <c r="OHR274" s="30"/>
      <c r="OHS274" s="30"/>
      <c r="OHT274" s="30"/>
      <c r="OHU274" s="30"/>
      <c r="OHV274" s="30"/>
      <c r="OHW274" s="30"/>
      <c r="OHX274" s="30"/>
      <c r="OHY274" s="30"/>
      <c r="OHZ274" s="30"/>
      <c r="OIA274" s="30"/>
      <c r="OIB274" s="30"/>
      <c r="OIC274" s="30"/>
      <c r="OID274" s="30"/>
      <c r="OIE274" s="30"/>
      <c r="OIF274" s="30"/>
      <c r="OIG274" s="30"/>
      <c r="OIH274" s="30"/>
      <c r="OII274" s="30"/>
      <c r="OIJ274" s="30"/>
      <c r="OIK274" s="30"/>
      <c r="OIL274" s="30"/>
      <c r="OIM274" s="30"/>
      <c r="OIN274" s="30"/>
      <c r="OIO274" s="30"/>
      <c r="OIP274" s="30"/>
      <c r="OIQ274" s="30"/>
      <c r="OIR274" s="30"/>
      <c r="OIS274" s="30"/>
      <c r="OIT274" s="30"/>
      <c r="OIU274" s="30"/>
      <c r="OIV274" s="30"/>
      <c r="OIW274" s="30"/>
      <c r="OIX274" s="30"/>
      <c r="OIY274" s="30"/>
      <c r="OIZ274" s="30"/>
      <c r="OJA274" s="30"/>
      <c r="OJB274" s="30"/>
      <c r="OJC274" s="30"/>
      <c r="OJD274" s="30"/>
      <c r="OJE274" s="30"/>
      <c r="OJF274" s="30"/>
      <c r="OJG274" s="30"/>
      <c r="OJH274" s="30"/>
      <c r="OJI274" s="30"/>
      <c r="OJJ274" s="30"/>
      <c r="OJK274" s="30"/>
      <c r="OJL274" s="30"/>
      <c r="OJM274" s="30"/>
      <c r="OJN274" s="30"/>
      <c r="OJO274" s="30"/>
      <c r="OJP274" s="30"/>
      <c r="OJQ274" s="30"/>
      <c r="OJR274" s="30"/>
      <c r="OJS274" s="30"/>
      <c r="OJT274" s="30"/>
      <c r="OJU274" s="30"/>
      <c r="OJV274" s="30"/>
      <c r="OJW274" s="30"/>
      <c r="OJX274" s="30"/>
      <c r="OJY274" s="30"/>
      <c r="OJZ274" s="30"/>
      <c r="OKA274" s="30"/>
      <c r="OKB274" s="30"/>
      <c r="OKC274" s="30"/>
      <c r="OKD274" s="30"/>
      <c r="OKE274" s="30"/>
      <c r="OKF274" s="30"/>
      <c r="OKG274" s="30"/>
      <c r="OKH274" s="30"/>
      <c r="OKI274" s="30"/>
      <c r="OKJ274" s="30"/>
      <c r="OKK274" s="30"/>
      <c r="OKL274" s="30"/>
      <c r="OKM274" s="30"/>
      <c r="OKN274" s="30"/>
      <c r="OKO274" s="30"/>
      <c r="OKP274" s="30"/>
      <c r="OKQ274" s="30"/>
      <c r="OKR274" s="30"/>
      <c r="OKS274" s="30"/>
      <c r="OKT274" s="30"/>
      <c r="OKU274" s="30"/>
      <c r="OKV274" s="30"/>
      <c r="OKW274" s="30"/>
      <c r="OKX274" s="30"/>
      <c r="OKY274" s="30"/>
      <c r="OKZ274" s="30"/>
      <c r="OLA274" s="30"/>
      <c r="OLB274" s="30"/>
      <c r="OLC274" s="30"/>
      <c r="OLD274" s="30"/>
      <c r="OLE274" s="30"/>
      <c r="OLF274" s="30"/>
      <c r="OLG274" s="30"/>
      <c r="OLH274" s="30"/>
      <c r="OLI274" s="30"/>
      <c r="OLJ274" s="30"/>
      <c r="OLK274" s="30"/>
      <c r="OLL274" s="30"/>
      <c r="OLM274" s="30"/>
      <c r="OLN274" s="30"/>
      <c r="OLO274" s="30"/>
      <c r="OLP274" s="30"/>
      <c r="OLQ274" s="30"/>
      <c r="OLR274" s="30"/>
      <c r="OLS274" s="30"/>
      <c r="OLT274" s="30"/>
      <c r="OLU274" s="30"/>
      <c r="OLV274" s="30"/>
      <c r="OLW274" s="30"/>
      <c r="OLX274" s="30"/>
      <c r="OLY274" s="30"/>
      <c r="OLZ274" s="30"/>
      <c r="OMA274" s="30"/>
      <c r="OMB274" s="30"/>
      <c r="OMC274" s="30"/>
      <c r="OMD274" s="30"/>
      <c r="OME274" s="30"/>
      <c r="OMF274" s="30"/>
      <c r="OMG274" s="30"/>
      <c r="OMH274" s="30"/>
      <c r="OMI274" s="30"/>
      <c r="OMJ274" s="30"/>
      <c r="OMK274" s="30"/>
      <c r="OML274" s="30"/>
      <c r="OMM274" s="30"/>
      <c r="OMN274" s="30"/>
      <c r="OMO274" s="30"/>
      <c r="OMP274" s="30"/>
      <c r="OMQ274" s="30"/>
      <c r="OMR274" s="30"/>
      <c r="OMS274" s="30"/>
      <c r="OMT274" s="30"/>
      <c r="OMU274" s="30"/>
      <c r="OMV274" s="30"/>
      <c r="OMW274" s="30"/>
      <c r="OMX274" s="30"/>
      <c r="OMY274" s="30"/>
      <c r="OMZ274" s="30"/>
      <c r="ONA274" s="30"/>
      <c r="ONB274" s="30"/>
      <c r="ONC274" s="30"/>
      <c r="OND274" s="30"/>
      <c r="ONE274" s="30"/>
      <c r="ONF274" s="30"/>
      <c r="ONG274" s="30"/>
      <c r="ONH274" s="30"/>
      <c r="ONI274" s="30"/>
      <c r="ONJ274" s="30"/>
      <c r="ONK274" s="30"/>
      <c r="ONL274" s="30"/>
      <c r="ONM274" s="30"/>
      <c r="ONN274" s="30"/>
      <c r="ONO274" s="30"/>
      <c r="ONP274" s="30"/>
      <c r="ONQ274" s="30"/>
      <c r="ONR274" s="30"/>
      <c r="ONS274" s="30"/>
      <c r="ONT274" s="30"/>
      <c r="ONU274" s="30"/>
      <c r="ONV274" s="30"/>
      <c r="ONW274" s="30"/>
      <c r="ONX274" s="30"/>
      <c r="ONY274" s="30"/>
      <c r="ONZ274" s="30"/>
      <c r="OOA274" s="30"/>
      <c r="OOB274" s="30"/>
      <c r="OOC274" s="30"/>
      <c r="OOD274" s="30"/>
      <c r="OOE274" s="30"/>
      <c r="OOF274" s="30"/>
      <c r="OOG274" s="30"/>
      <c r="OOH274" s="30"/>
      <c r="OOI274" s="30"/>
      <c r="OOJ274" s="30"/>
      <c r="OOK274" s="30"/>
      <c r="OOL274" s="30"/>
      <c r="OOM274" s="30"/>
      <c r="OON274" s="30"/>
      <c r="OOO274" s="30"/>
      <c r="OOP274" s="30"/>
      <c r="OOQ274" s="30"/>
      <c r="OOR274" s="30"/>
      <c r="OOS274" s="30"/>
      <c r="OOT274" s="30"/>
      <c r="OOU274" s="30"/>
      <c r="OOV274" s="30"/>
      <c r="OOW274" s="30"/>
      <c r="OOX274" s="30"/>
      <c r="OOY274" s="30"/>
      <c r="OOZ274" s="30"/>
      <c r="OPA274" s="30"/>
      <c r="OPB274" s="30"/>
      <c r="OPC274" s="30"/>
      <c r="OPD274" s="30"/>
      <c r="OPE274" s="30"/>
      <c r="OPF274" s="30"/>
      <c r="OPG274" s="30"/>
      <c r="OPH274" s="30"/>
      <c r="OPI274" s="30"/>
      <c r="OPJ274" s="30"/>
      <c r="OPK274" s="30"/>
      <c r="OPL274" s="30"/>
      <c r="OPM274" s="30"/>
      <c r="OPN274" s="30"/>
      <c r="OPO274" s="30"/>
      <c r="OPP274" s="30"/>
      <c r="OPQ274" s="30"/>
      <c r="OPR274" s="30"/>
      <c r="OPS274" s="30"/>
      <c r="OPT274" s="30"/>
      <c r="OPU274" s="30"/>
      <c r="OPV274" s="30"/>
      <c r="OPW274" s="30"/>
      <c r="OPX274" s="30"/>
      <c r="OPY274" s="30"/>
      <c r="OPZ274" s="30"/>
      <c r="OQA274" s="30"/>
      <c r="OQB274" s="30"/>
      <c r="OQC274" s="30"/>
      <c r="OQD274" s="30"/>
      <c r="OQE274" s="30"/>
      <c r="OQF274" s="30"/>
      <c r="OQG274" s="30"/>
      <c r="OQH274" s="30"/>
      <c r="OQI274" s="30"/>
      <c r="OQJ274" s="30"/>
      <c r="OQK274" s="30"/>
      <c r="OQL274" s="30"/>
      <c r="OQM274" s="30"/>
      <c r="OQN274" s="30"/>
      <c r="OQO274" s="30"/>
      <c r="OQP274" s="30"/>
      <c r="OQQ274" s="30"/>
      <c r="OQR274" s="30"/>
      <c r="OQS274" s="30"/>
      <c r="OQT274" s="30"/>
      <c r="OQU274" s="30"/>
      <c r="OQV274" s="30"/>
      <c r="OQW274" s="30"/>
      <c r="OQX274" s="30"/>
      <c r="OQY274" s="30"/>
      <c r="OQZ274" s="30"/>
      <c r="ORA274" s="30"/>
      <c r="ORB274" s="30"/>
      <c r="ORC274" s="30"/>
      <c r="ORD274" s="30"/>
      <c r="ORE274" s="30"/>
      <c r="ORF274" s="30"/>
      <c r="ORG274" s="30"/>
      <c r="ORH274" s="30"/>
      <c r="ORI274" s="30"/>
      <c r="ORJ274" s="30"/>
      <c r="ORK274" s="30"/>
      <c r="ORL274" s="30"/>
      <c r="ORM274" s="30"/>
      <c r="ORN274" s="30"/>
      <c r="ORO274" s="30"/>
      <c r="ORP274" s="30"/>
      <c r="ORQ274" s="30"/>
      <c r="ORR274" s="30"/>
      <c r="ORS274" s="30"/>
      <c r="ORT274" s="30"/>
      <c r="ORU274" s="30"/>
      <c r="ORV274" s="30"/>
      <c r="ORW274" s="30"/>
      <c r="ORX274" s="30"/>
      <c r="ORY274" s="30"/>
      <c r="ORZ274" s="30"/>
      <c r="OSA274" s="30"/>
      <c r="OSB274" s="30"/>
      <c r="OSC274" s="30"/>
      <c r="OSD274" s="30"/>
      <c r="OSE274" s="30"/>
      <c r="OSF274" s="30"/>
      <c r="OSG274" s="30"/>
      <c r="OSH274" s="30"/>
      <c r="OSI274" s="30"/>
      <c r="OSJ274" s="30"/>
      <c r="OSK274" s="30"/>
      <c r="OSL274" s="30"/>
      <c r="OSM274" s="30"/>
      <c r="OSN274" s="30"/>
      <c r="OSO274" s="30"/>
      <c r="OSP274" s="30"/>
      <c r="OSQ274" s="30"/>
      <c r="OSR274" s="30"/>
      <c r="OSS274" s="30"/>
      <c r="OST274" s="30"/>
      <c r="OSU274" s="30"/>
      <c r="OSV274" s="30"/>
      <c r="OSW274" s="30"/>
      <c r="OSX274" s="30"/>
      <c r="OSY274" s="30"/>
      <c r="OSZ274" s="30"/>
      <c r="OTA274" s="30"/>
      <c r="OTB274" s="30"/>
      <c r="OTC274" s="30"/>
      <c r="OTD274" s="30"/>
      <c r="OTE274" s="30"/>
      <c r="OTF274" s="30"/>
      <c r="OTG274" s="30"/>
      <c r="OTH274" s="30"/>
      <c r="OTI274" s="30"/>
      <c r="OTJ274" s="30"/>
      <c r="OTK274" s="30"/>
      <c r="OTL274" s="30"/>
      <c r="OTM274" s="30"/>
      <c r="OTN274" s="30"/>
      <c r="OTO274" s="30"/>
      <c r="OTP274" s="30"/>
      <c r="OTQ274" s="30"/>
      <c r="OTR274" s="30"/>
      <c r="OTS274" s="30"/>
      <c r="OTT274" s="30"/>
      <c r="OTU274" s="30"/>
      <c r="OTV274" s="30"/>
      <c r="OTW274" s="30"/>
      <c r="OTX274" s="30"/>
      <c r="OTY274" s="30"/>
      <c r="OTZ274" s="30"/>
      <c r="OUA274" s="30"/>
      <c r="OUB274" s="30"/>
      <c r="OUC274" s="30"/>
      <c r="OUD274" s="30"/>
      <c r="OUE274" s="30"/>
      <c r="OUF274" s="30"/>
      <c r="OUG274" s="30"/>
      <c r="OUH274" s="30"/>
      <c r="OUI274" s="30"/>
      <c r="OUJ274" s="30"/>
      <c r="OUK274" s="30"/>
      <c r="OUL274" s="30"/>
      <c r="OUM274" s="30"/>
      <c r="OUN274" s="30"/>
      <c r="OUO274" s="30"/>
      <c r="OUP274" s="30"/>
      <c r="OUQ274" s="30"/>
      <c r="OUR274" s="30"/>
      <c r="OUS274" s="30"/>
      <c r="OUT274" s="30"/>
      <c r="OUU274" s="30"/>
      <c r="OUV274" s="30"/>
      <c r="OUW274" s="30"/>
      <c r="OUX274" s="30"/>
      <c r="OUY274" s="30"/>
      <c r="OUZ274" s="30"/>
      <c r="OVA274" s="30"/>
      <c r="OVB274" s="30"/>
      <c r="OVC274" s="30"/>
      <c r="OVD274" s="30"/>
      <c r="OVE274" s="30"/>
      <c r="OVF274" s="30"/>
      <c r="OVG274" s="30"/>
      <c r="OVH274" s="30"/>
      <c r="OVI274" s="30"/>
      <c r="OVJ274" s="30"/>
      <c r="OVK274" s="30"/>
      <c r="OVL274" s="30"/>
      <c r="OVM274" s="30"/>
      <c r="OVN274" s="30"/>
      <c r="OVO274" s="30"/>
      <c r="OVP274" s="30"/>
      <c r="OVQ274" s="30"/>
      <c r="OVR274" s="30"/>
      <c r="OVS274" s="30"/>
      <c r="OVT274" s="30"/>
      <c r="OVU274" s="30"/>
      <c r="OVV274" s="30"/>
      <c r="OVW274" s="30"/>
      <c r="OVX274" s="30"/>
      <c r="OVY274" s="30"/>
      <c r="OVZ274" s="30"/>
      <c r="OWA274" s="30"/>
      <c r="OWB274" s="30"/>
      <c r="OWC274" s="30"/>
      <c r="OWD274" s="30"/>
      <c r="OWE274" s="30"/>
      <c r="OWF274" s="30"/>
      <c r="OWG274" s="30"/>
      <c r="OWH274" s="30"/>
      <c r="OWI274" s="30"/>
      <c r="OWJ274" s="30"/>
      <c r="OWK274" s="30"/>
      <c r="OWL274" s="30"/>
      <c r="OWM274" s="30"/>
      <c r="OWN274" s="30"/>
      <c r="OWO274" s="30"/>
      <c r="OWP274" s="30"/>
      <c r="OWQ274" s="30"/>
      <c r="OWR274" s="30"/>
      <c r="OWS274" s="30"/>
      <c r="OWT274" s="30"/>
      <c r="OWU274" s="30"/>
      <c r="OWV274" s="30"/>
      <c r="OWW274" s="30"/>
      <c r="OWX274" s="30"/>
      <c r="OWY274" s="30"/>
      <c r="OWZ274" s="30"/>
      <c r="OXA274" s="30"/>
      <c r="OXB274" s="30"/>
      <c r="OXC274" s="30"/>
      <c r="OXD274" s="30"/>
      <c r="OXE274" s="30"/>
      <c r="OXF274" s="30"/>
      <c r="OXG274" s="30"/>
      <c r="OXH274" s="30"/>
      <c r="OXI274" s="30"/>
      <c r="OXJ274" s="30"/>
      <c r="OXK274" s="30"/>
      <c r="OXL274" s="30"/>
      <c r="OXM274" s="30"/>
      <c r="OXN274" s="30"/>
      <c r="OXO274" s="30"/>
      <c r="OXP274" s="30"/>
      <c r="OXQ274" s="30"/>
      <c r="OXR274" s="30"/>
      <c r="OXS274" s="30"/>
      <c r="OXT274" s="30"/>
      <c r="OXU274" s="30"/>
      <c r="OXV274" s="30"/>
      <c r="OXW274" s="30"/>
      <c r="OXX274" s="30"/>
      <c r="OXY274" s="30"/>
      <c r="OXZ274" s="30"/>
      <c r="OYA274" s="30"/>
      <c r="OYB274" s="30"/>
      <c r="OYC274" s="30"/>
      <c r="OYD274" s="30"/>
      <c r="OYE274" s="30"/>
      <c r="OYF274" s="30"/>
      <c r="OYG274" s="30"/>
      <c r="OYH274" s="30"/>
      <c r="OYI274" s="30"/>
      <c r="OYJ274" s="30"/>
      <c r="OYK274" s="30"/>
      <c r="OYL274" s="30"/>
      <c r="OYM274" s="30"/>
      <c r="OYN274" s="30"/>
      <c r="OYO274" s="30"/>
      <c r="OYP274" s="30"/>
      <c r="OYQ274" s="30"/>
      <c r="OYR274" s="30"/>
      <c r="OYS274" s="30"/>
      <c r="OYT274" s="30"/>
      <c r="OYU274" s="30"/>
      <c r="OYV274" s="30"/>
      <c r="OYW274" s="30"/>
      <c r="OYX274" s="30"/>
      <c r="OYY274" s="30"/>
      <c r="OYZ274" s="30"/>
      <c r="OZA274" s="30"/>
      <c r="OZB274" s="30"/>
      <c r="OZC274" s="30"/>
      <c r="OZD274" s="30"/>
      <c r="OZE274" s="30"/>
      <c r="OZF274" s="30"/>
      <c r="OZG274" s="30"/>
      <c r="OZH274" s="30"/>
      <c r="OZI274" s="30"/>
      <c r="OZJ274" s="30"/>
      <c r="OZK274" s="30"/>
      <c r="OZL274" s="30"/>
      <c r="OZM274" s="30"/>
      <c r="OZN274" s="30"/>
      <c r="OZO274" s="30"/>
      <c r="OZP274" s="30"/>
      <c r="OZQ274" s="30"/>
      <c r="OZR274" s="30"/>
      <c r="OZS274" s="30"/>
      <c r="OZT274" s="30"/>
      <c r="OZU274" s="30"/>
      <c r="OZV274" s="30"/>
      <c r="OZW274" s="30"/>
      <c r="OZX274" s="30"/>
      <c r="OZY274" s="30"/>
      <c r="OZZ274" s="30"/>
      <c r="PAA274" s="30"/>
      <c r="PAB274" s="30"/>
      <c r="PAC274" s="30"/>
      <c r="PAD274" s="30"/>
      <c r="PAE274" s="30"/>
      <c r="PAF274" s="30"/>
      <c r="PAG274" s="30"/>
      <c r="PAH274" s="30"/>
      <c r="PAI274" s="30"/>
      <c r="PAJ274" s="30"/>
      <c r="PAK274" s="30"/>
      <c r="PAL274" s="30"/>
      <c r="PAM274" s="30"/>
      <c r="PAN274" s="30"/>
      <c r="PAO274" s="30"/>
      <c r="PAP274" s="30"/>
      <c r="PAQ274" s="30"/>
      <c r="PAR274" s="30"/>
      <c r="PAS274" s="30"/>
      <c r="PAT274" s="30"/>
      <c r="PAU274" s="30"/>
      <c r="PAV274" s="30"/>
      <c r="PAW274" s="30"/>
      <c r="PAX274" s="30"/>
      <c r="PAY274" s="30"/>
      <c r="PAZ274" s="30"/>
      <c r="PBA274" s="30"/>
      <c r="PBB274" s="30"/>
      <c r="PBC274" s="30"/>
      <c r="PBD274" s="30"/>
      <c r="PBE274" s="30"/>
      <c r="PBF274" s="30"/>
      <c r="PBG274" s="30"/>
      <c r="PBH274" s="30"/>
      <c r="PBI274" s="30"/>
      <c r="PBJ274" s="30"/>
      <c r="PBK274" s="30"/>
      <c r="PBL274" s="30"/>
      <c r="PBM274" s="30"/>
      <c r="PBN274" s="30"/>
      <c r="PBO274" s="30"/>
      <c r="PBP274" s="30"/>
      <c r="PBQ274" s="30"/>
      <c r="PBR274" s="30"/>
      <c r="PBS274" s="30"/>
      <c r="PBT274" s="30"/>
      <c r="PBU274" s="30"/>
      <c r="PBV274" s="30"/>
      <c r="PBW274" s="30"/>
      <c r="PBX274" s="30"/>
      <c r="PBY274" s="30"/>
      <c r="PBZ274" s="30"/>
      <c r="PCA274" s="30"/>
      <c r="PCB274" s="30"/>
      <c r="PCC274" s="30"/>
      <c r="PCD274" s="30"/>
      <c r="PCE274" s="30"/>
      <c r="PCF274" s="30"/>
      <c r="PCG274" s="30"/>
      <c r="PCH274" s="30"/>
      <c r="PCI274" s="30"/>
      <c r="PCJ274" s="30"/>
      <c r="PCK274" s="30"/>
      <c r="PCL274" s="30"/>
      <c r="PCM274" s="30"/>
      <c r="PCN274" s="30"/>
      <c r="PCO274" s="30"/>
      <c r="PCP274" s="30"/>
      <c r="PCQ274" s="30"/>
      <c r="PCR274" s="30"/>
      <c r="PCS274" s="30"/>
      <c r="PCT274" s="30"/>
      <c r="PCU274" s="30"/>
      <c r="PCV274" s="30"/>
      <c r="PCW274" s="30"/>
      <c r="PCX274" s="30"/>
      <c r="PCY274" s="30"/>
      <c r="PCZ274" s="30"/>
      <c r="PDA274" s="30"/>
      <c r="PDB274" s="30"/>
      <c r="PDC274" s="30"/>
      <c r="PDD274" s="30"/>
      <c r="PDE274" s="30"/>
      <c r="PDF274" s="30"/>
      <c r="PDG274" s="30"/>
      <c r="PDH274" s="30"/>
      <c r="PDI274" s="30"/>
      <c r="PDJ274" s="30"/>
      <c r="PDK274" s="30"/>
      <c r="PDL274" s="30"/>
      <c r="PDM274" s="30"/>
      <c r="PDN274" s="30"/>
      <c r="PDO274" s="30"/>
      <c r="PDP274" s="30"/>
      <c r="PDQ274" s="30"/>
      <c r="PDR274" s="30"/>
      <c r="PDS274" s="30"/>
      <c r="PDT274" s="30"/>
      <c r="PDU274" s="30"/>
      <c r="PDV274" s="30"/>
      <c r="PDW274" s="30"/>
      <c r="PDX274" s="30"/>
      <c r="PDY274" s="30"/>
      <c r="PDZ274" s="30"/>
      <c r="PEA274" s="30"/>
      <c r="PEB274" s="30"/>
      <c r="PEC274" s="30"/>
      <c r="PED274" s="30"/>
      <c r="PEE274" s="30"/>
      <c r="PEF274" s="30"/>
      <c r="PEG274" s="30"/>
      <c r="PEH274" s="30"/>
      <c r="PEI274" s="30"/>
      <c r="PEJ274" s="30"/>
      <c r="PEK274" s="30"/>
      <c r="PEL274" s="30"/>
      <c r="PEM274" s="30"/>
      <c r="PEN274" s="30"/>
      <c r="PEO274" s="30"/>
      <c r="PEP274" s="30"/>
      <c r="PEQ274" s="30"/>
      <c r="PER274" s="30"/>
      <c r="PES274" s="30"/>
      <c r="PET274" s="30"/>
      <c r="PEU274" s="30"/>
      <c r="PEV274" s="30"/>
      <c r="PEW274" s="30"/>
      <c r="PEX274" s="30"/>
      <c r="PEY274" s="30"/>
      <c r="PEZ274" s="30"/>
      <c r="PFA274" s="30"/>
      <c r="PFB274" s="30"/>
      <c r="PFC274" s="30"/>
      <c r="PFD274" s="30"/>
      <c r="PFE274" s="30"/>
      <c r="PFF274" s="30"/>
      <c r="PFG274" s="30"/>
      <c r="PFH274" s="30"/>
      <c r="PFI274" s="30"/>
      <c r="PFJ274" s="30"/>
      <c r="PFK274" s="30"/>
      <c r="PFL274" s="30"/>
      <c r="PFM274" s="30"/>
      <c r="PFN274" s="30"/>
      <c r="PFO274" s="30"/>
      <c r="PFP274" s="30"/>
      <c r="PFQ274" s="30"/>
      <c r="PFR274" s="30"/>
      <c r="PFS274" s="30"/>
      <c r="PFT274" s="30"/>
      <c r="PFU274" s="30"/>
      <c r="PFV274" s="30"/>
      <c r="PFW274" s="30"/>
      <c r="PFX274" s="30"/>
      <c r="PFY274" s="30"/>
      <c r="PFZ274" s="30"/>
      <c r="PGA274" s="30"/>
      <c r="PGB274" s="30"/>
      <c r="PGC274" s="30"/>
      <c r="PGD274" s="30"/>
      <c r="PGE274" s="30"/>
      <c r="PGF274" s="30"/>
      <c r="PGG274" s="30"/>
      <c r="PGH274" s="30"/>
      <c r="PGI274" s="30"/>
      <c r="PGJ274" s="30"/>
      <c r="PGK274" s="30"/>
      <c r="PGL274" s="30"/>
      <c r="PGM274" s="30"/>
      <c r="PGN274" s="30"/>
      <c r="PGO274" s="30"/>
      <c r="PGP274" s="30"/>
      <c r="PGQ274" s="30"/>
      <c r="PGR274" s="30"/>
      <c r="PGS274" s="30"/>
      <c r="PGT274" s="30"/>
      <c r="PGU274" s="30"/>
      <c r="PGV274" s="30"/>
      <c r="PGW274" s="30"/>
      <c r="PGX274" s="30"/>
      <c r="PGY274" s="30"/>
      <c r="PGZ274" s="30"/>
      <c r="PHA274" s="30"/>
      <c r="PHB274" s="30"/>
      <c r="PHC274" s="30"/>
      <c r="PHD274" s="30"/>
      <c r="PHE274" s="30"/>
      <c r="PHF274" s="30"/>
      <c r="PHG274" s="30"/>
      <c r="PHH274" s="30"/>
      <c r="PHI274" s="30"/>
      <c r="PHJ274" s="30"/>
      <c r="PHK274" s="30"/>
      <c r="PHL274" s="30"/>
      <c r="PHM274" s="30"/>
      <c r="PHN274" s="30"/>
      <c r="PHO274" s="30"/>
      <c r="PHP274" s="30"/>
      <c r="PHQ274" s="30"/>
      <c r="PHR274" s="30"/>
      <c r="PHS274" s="30"/>
      <c r="PHT274" s="30"/>
      <c r="PHU274" s="30"/>
      <c r="PHV274" s="30"/>
      <c r="PHW274" s="30"/>
      <c r="PHX274" s="30"/>
      <c r="PHY274" s="30"/>
      <c r="PHZ274" s="30"/>
      <c r="PIA274" s="30"/>
      <c r="PIB274" s="30"/>
      <c r="PIC274" s="30"/>
      <c r="PID274" s="30"/>
      <c r="PIE274" s="30"/>
      <c r="PIF274" s="30"/>
      <c r="PIG274" s="30"/>
      <c r="PIH274" s="30"/>
      <c r="PII274" s="30"/>
      <c r="PIJ274" s="30"/>
      <c r="PIK274" s="30"/>
      <c r="PIL274" s="30"/>
      <c r="PIM274" s="30"/>
      <c r="PIN274" s="30"/>
      <c r="PIO274" s="30"/>
      <c r="PIP274" s="30"/>
      <c r="PIQ274" s="30"/>
      <c r="PIR274" s="30"/>
      <c r="PIS274" s="30"/>
      <c r="PIT274" s="30"/>
      <c r="PIU274" s="30"/>
      <c r="PIV274" s="30"/>
      <c r="PIW274" s="30"/>
      <c r="PIX274" s="30"/>
      <c r="PIY274" s="30"/>
      <c r="PIZ274" s="30"/>
      <c r="PJA274" s="30"/>
      <c r="PJB274" s="30"/>
      <c r="PJC274" s="30"/>
      <c r="PJD274" s="30"/>
      <c r="PJE274" s="30"/>
      <c r="PJF274" s="30"/>
      <c r="PJG274" s="30"/>
      <c r="PJH274" s="30"/>
      <c r="PJI274" s="30"/>
      <c r="PJJ274" s="30"/>
      <c r="PJK274" s="30"/>
      <c r="PJL274" s="30"/>
      <c r="PJM274" s="30"/>
      <c r="PJN274" s="30"/>
      <c r="PJO274" s="30"/>
      <c r="PJP274" s="30"/>
      <c r="PJQ274" s="30"/>
      <c r="PJR274" s="30"/>
      <c r="PJS274" s="30"/>
      <c r="PJT274" s="30"/>
      <c r="PJU274" s="30"/>
      <c r="PJV274" s="30"/>
      <c r="PJW274" s="30"/>
      <c r="PJX274" s="30"/>
      <c r="PJY274" s="30"/>
      <c r="PJZ274" s="30"/>
      <c r="PKA274" s="30"/>
      <c r="PKB274" s="30"/>
      <c r="PKC274" s="30"/>
      <c r="PKD274" s="30"/>
      <c r="PKE274" s="30"/>
      <c r="PKF274" s="30"/>
      <c r="PKG274" s="30"/>
      <c r="PKH274" s="30"/>
      <c r="PKI274" s="30"/>
      <c r="PKJ274" s="30"/>
      <c r="PKK274" s="30"/>
      <c r="PKL274" s="30"/>
      <c r="PKM274" s="30"/>
      <c r="PKN274" s="30"/>
      <c r="PKO274" s="30"/>
      <c r="PKP274" s="30"/>
      <c r="PKQ274" s="30"/>
      <c r="PKR274" s="30"/>
      <c r="PKS274" s="30"/>
      <c r="PKT274" s="30"/>
      <c r="PKU274" s="30"/>
      <c r="PKV274" s="30"/>
      <c r="PKW274" s="30"/>
      <c r="PKX274" s="30"/>
      <c r="PKY274" s="30"/>
      <c r="PKZ274" s="30"/>
      <c r="PLA274" s="30"/>
      <c r="PLB274" s="30"/>
      <c r="PLC274" s="30"/>
      <c r="PLD274" s="30"/>
      <c r="PLE274" s="30"/>
      <c r="PLF274" s="30"/>
      <c r="PLG274" s="30"/>
      <c r="PLH274" s="30"/>
      <c r="PLI274" s="30"/>
      <c r="PLJ274" s="30"/>
      <c r="PLK274" s="30"/>
      <c r="PLL274" s="30"/>
      <c r="PLM274" s="30"/>
      <c r="PLN274" s="30"/>
      <c r="PLO274" s="30"/>
      <c r="PLP274" s="30"/>
      <c r="PLQ274" s="30"/>
      <c r="PLR274" s="30"/>
      <c r="PLS274" s="30"/>
      <c r="PLT274" s="30"/>
      <c r="PLU274" s="30"/>
      <c r="PLV274" s="30"/>
      <c r="PLW274" s="30"/>
      <c r="PLX274" s="30"/>
      <c r="PLY274" s="30"/>
      <c r="PLZ274" s="30"/>
      <c r="PMA274" s="30"/>
      <c r="PMB274" s="30"/>
      <c r="PMC274" s="30"/>
      <c r="PMD274" s="30"/>
      <c r="PME274" s="30"/>
      <c r="PMF274" s="30"/>
      <c r="PMG274" s="30"/>
      <c r="PMH274" s="30"/>
      <c r="PMI274" s="30"/>
      <c r="PMJ274" s="30"/>
      <c r="PMK274" s="30"/>
      <c r="PML274" s="30"/>
      <c r="PMM274" s="30"/>
      <c r="PMN274" s="30"/>
      <c r="PMO274" s="30"/>
      <c r="PMP274" s="30"/>
      <c r="PMQ274" s="30"/>
      <c r="PMR274" s="30"/>
      <c r="PMS274" s="30"/>
      <c r="PMT274" s="30"/>
      <c r="PMU274" s="30"/>
      <c r="PMV274" s="30"/>
      <c r="PMW274" s="30"/>
      <c r="PMX274" s="30"/>
      <c r="PMY274" s="30"/>
      <c r="PMZ274" s="30"/>
      <c r="PNA274" s="30"/>
      <c r="PNB274" s="30"/>
      <c r="PNC274" s="30"/>
      <c r="PND274" s="30"/>
      <c r="PNE274" s="30"/>
      <c r="PNF274" s="30"/>
      <c r="PNG274" s="30"/>
      <c r="PNH274" s="30"/>
      <c r="PNI274" s="30"/>
      <c r="PNJ274" s="30"/>
      <c r="PNK274" s="30"/>
      <c r="PNL274" s="30"/>
      <c r="PNM274" s="30"/>
      <c r="PNN274" s="30"/>
      <c r="PNO274" s="30"/>
      <c r="PNP274" s="30"/>
      <c r="PNQ274" s="30"/>
      <c r="PNR274" s="30"/>
      <c r="PNS274" s="30"/>
      <c r="PNT274" s="30"/>
      <c r="PNU274" s="30"/>
      <c r="PNV274" s="30"/>
      <c r="PNW274" s="30"/>
      <c r="PNX274" s="30"/>
      <c r="PNY274" s="30"/>
      <c r="PNZ274" s="30"/>
      <c r="POA274" s="30"/>
      <c r="POB274" s="30"/>
      <c r="POC274" s="30"/>
      <c r="POD274" s="30"/>
      <c r="POE274" s="30"/>
      <c r="POF274" s="30"/>
      <c r="POG274" s="30"/>
      <c r="POH274" s="30"/>
      <c r="POI274" s="30"/>
      <c r="POJ274" s="30"/>
      <c r="POK274" s="30"/>
      <c r="POL274" s="30"/>
      <c r="POM274" s="30"/>
      <c r="PON274" s="30"/>
      <c r="POO274" s="30"/>
      <c r="POP274" s="30"/>
      <c r="POQ274" s="30"/>
      <c r="POR274" s="30"/>
      <c r="POS274" s="30"/>
      <c r="POT274" s="30"/>
      <c r="POU274" s="30"/>
      <c r="POV274" s="30"/>
      <c r="POW274" s="30"/>
      <c r="POX274" s="30"/>
      <c r="POY274" s="30"/>
      <c r="POZ274" s="30"/>
      <c r="PPA274" s="30"/>
      <c r="PPB274" s="30"/>
      <c r="PPC274" s="30"/>
      <c r="PPD274" s="30"/>
      <c r="PPE274" s="30"/>
      <c r="PPF274" s="30"/>
      <c r="PPG274" s="30"/>
      <c r="PPH274" s="30"/>
      <c r="PPI274" s="30"/>
      <c r="PPJ274" s="30"/>
      <c r="PPK274" s="30"/>
      <c r="PPL274" s="30"/>
      <c r="PPM274" s="30"/>
      <c r="PPN274" s="30"/>
      <c r="PPO274" s="30"/>
      <c r="PPP274" s="30"/>
      <c r="PPQ274" s="30"/>
      <c r="PPR274" s="30"/>
      <c r="PPS274" s="30"/>
      <c r="PPT274" s="30"/>
      <c r="PPU274" s="30"/>
      <c r="PPV274" s="30"/>
      <c r="PPW274" s="30"/>
      <c r="PPX274" s="30"/>
      <c r="PPY274" s="30"/>
      <c r="PPZ274" s="30"/>
      <c r="PQA274" s="30"/>
      <c r="PQB274" s="30"/>
      <c r="PQC274" s="30"/>
      <c r="PQD274" s="30"/>
      <c r="PQE274" s="30"/>
      <c r="PQF274" s="30"/>
      <c r="PQG274" s="30"/>
      <c r="PQH274" s="30"/>
      <c r="PQI274" s="30"/>
      <c r="PQJ274" s="30"/>
      <c r="PQK274" s="30"/>
      <c r="PQL274" s="30"/>
      <c r="PQM274" s="30"/>
      <c r="PQN274" s="30"/>
      <c r="PQO274" s="30"/>
      <c r="PQP274" s="30"/>
      <c r="PQQ274" s="30"/>
      <c r="PQR274" s="30"/>
      <c r="PQS274" s="30"/>
      <c r="PQT274" s="30"/>
      <c r="PQU274" s="30"/>
      <c r="PQV274" s="30"/>
      <c r="PQW274" s="30"/>
      <c r="PQX274" s="30"/>
      <c r="PQY274" s="30"/>
      <c r="PQZ274" s="30"/>
      <c r="PRA274" s="30"/>
      <c r="PRB274" s="30"/>
      <c r="PRC274" s="30"/>
      <c r="PRD274" s="30"/>
      <c r="PRE274" s="30"/>
      <c r="PRF274" s="30"/>
      <c r="PRG274" s="30"/>
      <c r="PRH274" s="30"/>
      <c r="PRI274" s="30"/>
      <c r="PRJ274" s="30"/>
      <c r="PRK274" s="30"/>
      <c r="PRL274" s="30"/>
      <c r="PRM274" s="30"/>
      <c r="PRN274" s="30"/>
      <c r="PRO274" s="30"/>
      <c r="PRP274" s="30"/>
      <c r="PRQ274" s="30"/>
      <c r="PRR274" s="30"/>
      <c r="PRS274" s="30"/>
      <c r="PRT274" s="30"/>
      <c r="PRU274" s="30"/>
      <c r="PRV274" s="30"/>
      <c r="PRW274" s="30"/>
      <c r="PRX274" s="30"/>
      <c r="PRY274" s="30"/>
      <c r="PRZ274" s="30"/>
      <c r="PSA274" s="30"/>
      <c r="PSB274" s="30"/>
      <c r="PSC274" s="30"/>
      <c r="PSD274" s="30"/>
      <c r="PSE274" s="30"/>
      <c r="PSF274" s="30"/>
      <c r="PSG274" s="30"/>
      <c r="PSH274" s="30"/>
      <c r="PSI274" s="30"/>
      <c r="PSJ274" s="30"/>
      <c r="PSK274" s="30"/>
      <c r="PSL274" s="30"/>
      <c r="PSM274" s="30"/>
      <c r="PSN274" s="30"/>
      <c r="PSO274" s="30"/>
      <c r="PSP274" s="30"/>
      <c r="PSQ274" s="30"/>
      <c r="PSR274" s="30"/>
      <c r="PSS274" s="30"/>
      <c r="PST274" s="30"/>
      <c r="PSU274" s="30"/>
      <c r="PSV274" s="30"/>
      <c r="PSW274" s="30"/>
      <c r="PSX274" s="30"/>
      <c r="PSY274" s="30"/>
      <c r="PSZ274" s="30"/>
      <c r="PTA274" s="30"/>
      <c r="PTB274" s="30"/>
      <c r="PTC274" s="30"/>
      <c r="PTD274" s="30"/>
      <c r="PTE274" s="30"/>
      <c r="PTF274" s="30"/>
      <c r="PTG274" s="30"/>
      <c r="PTH274" s="30"/>
      <c r="PTI274" s="30"/>
      <c r="PTJ274" s="30"/>
      <c r="PTK274" s="30"/>
      <c r="PTL274" s="30"/>
      <c r="PTM274" s="30"/>
      <c r="PTN274" s="30"/>
      <c r="PTO274" s="30"/>
      <c r="PTP274" s="30"/>
      <c r="PTQ274" s="30"/>
      <c r="PTR274" s="30"/>
      <c r="PTS274" s="30"/>
      <c r="PTT274" s="30"/>
      <c r="PTU274" s="30"/>
      <c r="PTV274" s="30"/>
      <c r="PTW274" s="30"/>
      <c r="PTX274" s="30"/>
      <c r="PTY274" s="30"/>
      <c r="PTZ274" s="30"/>
      <c r="PUA274" s="30"/>
      <c r="PUB274" s="30"/>
      <c r="PUC274" s="30"/>
      <c r="PUD274" s="30"/>
      <c r="PUE274" s="30"/>
      <c r="PUF274" s="30"/>
      <c r="PUG274" s="30"/>
      <c r="PUH274" s="30"/>
      <c r="PUI274" s="30"/>
      <c r="PUJ274" s="30"/>
      <c r="PUK274" s="30"/>
      <c r="PUL274" s="30"/>
      <c r="PUM274" s="30"/>
      <c r="PUN274" s="30"/>
      <c r="PUO274" s="30"/>
      <c r="PUP274" s="30"/>
      <c r="PUQ274" s="30"/>
      <c r="PUR274" s="30"/>
      <c r="PUS274" s="30"/>
      <c r="PUT274" s="30"/>
      <c r="PUU274" s="30"/>
      <c r="PUV274" s="30"/>
      <c r="PUW274" s="30"/>
      <c r="PUX274" s="30"/>
      <c r="PUY274" s="30"/>
      <c r="PUZ274" s="30"/>
      <c r="PVA274" s="30"/>
      <c r="PVB274" s="30"/>
      <c r="PVC274" s="30"/>
      <c r="PVD274" s="30"/>
      <c r="PVE274" s="30"/>
      <c r="PVF274" s="30"/>
      <c r="PVG274" s="30"/>
      <c r="PVH274" s="30"/>
      <c r="PVI274" s="30"/>
      <c r="PVJ274" s="30"/>
      <c r="PVK274" s="30"/>
      <c r="PVL274" s="30"/>
      <c r="PVM274" s="30"/>
      <c r="PVN274" s="30"/>
      <c r="PVO274" s="30"/>
      <c r="PVP274" s="30"/>
      <c r="PVQ274" s="30"/>
      <c r="PVR274" s="30"/>
      <c r="PVS274" s="30"/>
      <c r="PVT274" s="30"/>
      <c r="PVU274" s="30"/>
      <c r="PVV274" s="30"/>
      <c r="PVW274" s="30"/>
      <c r="PVX274" s="30"/>
      <c r="PVY274" s="30"/>
      <c r="PVZ274" s="30"/>
      <c r="PWA274" s="30"/>
      <c r="PWB274" s="30"/>
      <c r="PWC274" s="30"/>
      <c r="PWD274" s="30"/>
      <c r="PWE274" s="30"/>
      <c r="PWF274" s="30"/>
      <c r="PWG274" s="30"/>
      <c r="PWH274" s="30"/>
      <c r="PWI274" s="30"/>
      <c r="PWJ274" s="30"/>
      <c r="PWK274" s="30"/>
      <c r="PWL274" s="30"/>
      <c r="PWM274" s="30"/>
      <c r="PWN274" s="30"/>
      <c r="PWO274" s="30"/>
      <c r="PWP274" s="30"/>
      <c r="PWQ274" s="30"/>
      <c r="PWR274" s="30"/>
      <c r="PWS274" s="30"/>
      <c r="PWT274" s="30"/>
      <c r="PWU274" s="30"/>
      <c r="PWV274" s="30"/>
      <c r="PWW274" s="30"/>
      <c r="PWX274" s="30"/>
      <c r="PWY274" s="30"/>
      <c r="PWZ274" s="30"/>
      <c r="PXA274" s="30"/>
      <c r="PXB274" s="30"/>
      <c r="PXC274" s="30"/>
      <c r="PXD274" s="30"/>
      <c r="PXE274" s="30"/>
      <c r="PXF274" s="30"/>
      <c r="PXG274" s="30"/>
      <c r="PXH274" s="30"/>
      <c r="PXI274" s="30"/>
      <c r="PXJ274" s="30"/>
      <c r="PXK274" s="30"/>
      <c r="PXL274" s="30"/>
      <c r="PXM274" s="30"/>
      <c r="PXN274" s="30"/>
      <c r="PXO274" s="30"/>
      <c r="PXP274" s="30"/>
      <c r="PXQ274" s="30"/>
      <c r="PXR274" s="30"/>
      <c r="PXS274" s="30"/>
      <c r="PXT274" s="30"/>
      <c r="PXU274" s="30"/>
      <c r="PXV274" s="30"/>
      <c r="PXW274" s="30"/>
      <c r="PXX274" s="30"/>
      <c r="PXY274" s="30"/>
      <c r="PXZ274" s="30"/>
      <c r="PYA274" s="30"/>
      <c r="PYB274" s="30"/>
      <c r="PYC274" s="30"/>
      <c r="PYD274" s="30"/>
      <c r="PYE274" s="30"/>
      <c r="PYF274" s="30"/>
      <c r="PYG274" s="30"/>
      <c r="PYH274" s="30"/>
      <c r="PYI274" s="30"/>
      <c r="PYJ274" s="30"/>
      <c r="PYK274" s="30"/>
      <c r="PYL274" s="30"/>
      <c r="PYM274" s="30"/>
      <c r="PYN274" s="30"/>
      <c r="PYO274" s="30"/>
      <c r="PYP274" s="30"/>
      <c r="PYQ274" s="30"/>
      <c r="PYR274" s="30"/>
      <c r="PYS274" s="30"/>
      <c r="PYT274" s="30"/>
      <c r="PYU274" s="30"/>
      <c r="PYV274" s="30"/>
      <c r="PYW274" s="30"/>
      <c r="PYX274" s="30"/>
      <c r="PYY274" s="30"/>
      <c r="PYZ274" s="30"/>
      <c r="PZA274" s="30"/>
      <c r="PZB274" s="30"/>
      <c r="PZC274" s="30"/>
      <c r="PZD274" s="30"/>
      <c r="PZE274" s="30"/>
      <c r="PZF274" s="30"/>
      <c r="PZG274" s="30"/>
      <c r="PZH274" s="30"/>
      <c r="PZI274" s="30"/>
      <c r="PZJ274" s="30"/>
      <c r="PZK274" s="30"/>
      <c r="PZL274" s="30"/>
      <c r="PZM274" s="30"/>
      <c r="PZN274" s="30"/>
      <c r="PZO274" s="30"/>
      <c r="PZP274" s="30"/>
      <c r="PZQ274" s="30"/>
      <c r="PZR274" s="30"/>
      <c r="PZS274" s="30"/>
      <c r="PZT274" s="30"/>
      <c r="PZU274" s="30"/>
      <c r="PZV274" s="30"/>
      <c r="PZW274" s="30"/>
      <c r="PZX274" s="30"/>
      <c r="PZY274" s="30"/>
      <c r="PZZ274" s="30"/>
      <c r="QAA274" s="30"/>
      <c r="QAB274" s="30"/>
      <c r="QAC274" s="30"/>
      <c r="QAD274" s="30"/>
      <c r="QAE274" s="30"/>
      <c r="QAF274" s="30"/>
      <c r="QAG274" s="30"/>
      <c r="QAH274" s="30"/>
      <c r="QAI274" s="30"/>
      <c r="QAJ274" s="30"/>
      <c r="QAK274" s="30"/>
      <c r="QAL274" s="30"/>
      <c r="QAM274" s="30"/>
      <c r="QAN274" s="30"/>
      <c r="QAO274" s="30"/>
      <c r="QAP274" s="30"/>
      <c r="QAQ274" s="30"/>
      <c r="QAR274" s="30"/>
      <c r="QAS274" s="30"/>
      <c r="QAT274" s="30"/>
      <c r="QAU274" s="30"/>
      <c r="QAV274" s="30"/>
      <c r="QAW274" s="30"/>
      <c r="QAX274" s="30"/>
      <c r="QAY274" s="30"/>
      <c r="QAZ274" s="30"/>
      <c r="QBA274" s="30"/>
      <c r="QBB274" s="30"/>
      <c r="QBC274" s="30"/>
      <c r="QBD274" s="30"/>
      <c r="QBE274" s="30"/>
      <c r="QBF274" s="30"/>
      <c r="QBG274" s="30"/>
      <c r="QBH274" s="30"/>
      <c r="QBI274" s="30"/>
      <c r="QBJ274" s="30"/>
      <c r="QBK274" s="30"/>
      <c r="QBL274" s="30"/>
      <c r="QBM274" s="30"/>
      <c r="QBN274" s="30"/>
      <c r="QBO274" s="30"/>
      <c r="QBP274" s="30"/>
      <c r="QBQ274" s="30"/>
      <c r="QBR274" s="30"/>
      <c r="QBS274" s="30"/>
      <c r="QBT274" s="30"/>
      <c r="QBU274" s="30"/>
      <c r="QBV274" s="30"/>
      <c r="QBW274" s="30"/>
      <c r="QBX274" s="30"/>
      <c r="QBY274" s="30"/>
      <c r="QBZ274" s="30"/>
      <c r="QCA274" s="30"/>
      <c r="QCB274" s="30"/>
      <c r="QCC274" s="30"/>
      <c r="QCD274" s="30"/>
      <c r="QCE274" s="30"/>
      <c r="QCF274" s="30"/>
      <c r="QCG274" s="30"/>
      <c r="QCH274" s="30"/>
      <c r="QCI274" s="30"/>
      <c r="QCJ274" s="30"/>
      <c r="QCK274" s="30"/>
      <c r="QCL274" s="30"/>
      <c r="QCM274" s="30"/>
      <c r="QCN274" s="30"/>
      <c r="QCO274" s="30"/>
      <c r="QCP274" s="30"/>
      <c r="QCQ274" s="30"/>
      <c r="QCR274" s="30"/>
      <c r="QCS274" s="30"/>
      <c r="QCT274" s="30"/>
      <c r="QCU274" s="30"/>
      <c r="QCV274" s="30"/>
      <c r="QCW274" s="30"/>
      <c r="QCX274" s="30"/>
      <c r="QCY274" s="30"/>
      <c r="QCZ274" s="30"/>
      <c r="QDA274" s="30"/>
      <c r="QDB274" s="30"/>
      <c r="QDC274" s="30"/>
      <c r="QDD274" s="30"/>
      <c r="QDE274" s="30"/>
      <c r="QDF274" s="30"/>
      <c r="QDG274" s="30"/>
      <c r="QDH274" s="30"/>
      <c r="QDI274" s="30"/>
      <c r="QDJ274" s="30"/>
      <c r="QDK274" s="30"/>
      <c r="QDL274" s="30"/>
      <c r="QDM274" s="30"/>
      <c r="QDN274" s="30"/>
      <c r="QDO274" s="30"/>
      <c r="QDP274" s="30"/>
      <c r="QDQ274" s="30"/>
      <c r="QDR274" s="30"/>
      <c r="QDS274" s="30"/>
      <c r="QDT274" s="30"/>
      <c r="QDU274" s="30"/>
      <c r="QDV274" s="30"/>
      <c r="QDW274" s="30"/>
      <c r="QDX274" s="30"/>
      <c r="QDY274" s="30"/>
      <c r="QDZ274" s="30"/>
      <c r="QEA274" s="30"/>
      <c r="QEB274" s="30"/>
      <c r="QEC274" s="30"/>
      <c r="QED274" s="30"/>
      <c r="QEE274" s="30"/>
      <c r="QEF274" s="30"/>
      <c r="QEG274" s="30"/>
      <c r="QEH274" s="30"/>
      <c r="QEI274" s="30"/>
      <c r="QEJ274" s="30"/>
      <c r="QEK274" s="30"/>
      <c r="QEL274" s="30"/>
      <c r="QEM274" s="30"/>
      <c r="QEN274" s="30"/>
      <c r="QEO274" s="30"/>
      <c r="QEP274" s="30"/>
      <c r="QEQ274" s="30"/>
      <c r="QER274" s="30"/>
      <c r="QES274" s="30"/>
      <c r="QET274" s="30"/>
      <c r="QEU274" s="30"/>
      <c r="QEV274" s="30"/>
      <c r="QEW274" s="30"/>
      <c r="QEX274" s="30"/>
      <c r="QEY274" s="30"/>
      <c r="QEZ274" s="30"/>
      <c r="QFA274" s="30"/>
      <c r="QFB274" s="30"/>
      <c r="QFC274" s="30"/>
      <c r="QFD274" s="30"/>
      <c r="QFE274" s="30"/>
      <c r="QFF274" s="30"/>
      <c r="QFG274" s="30"/>
      <c r="QFH274" s="30"/>
      <c r="QFI274" s="30"/>
      <c r="QFJ274" s="30"/>
      <c r="QFK274" s="30"/>
      <c r="QFL274" s="30"/>
      <c r="QFM274" s="30"/>
      <c r="QFN274" s="30"/>
      <c r="QFO274" s="30"/>
      <c r="QFP274" s="30"/>
      <c r="QFQ274" s="30"/>
      <c r="QFR274" s="30"/>
      <c r="QFS274" s="30"/>
      <c r="QFT274" s="30"/>
      <c r="QFU274" s="30"/>
      <c r="QFV274" s="30"/>
      <c r="QFW274" s="30"/>
      <c r="QFX274" s="30"/>
      <c r="QFY274" s="30"/>
      <c r="QFZ274" s="30"/>
      <c r="QGA274" s="30"/>
      <c r="QGB274" s="30"/>
      <c r="QGC274" s="30"/>
      <c r="QGD274" s="30"/>
      <c r="QGE274" s="30"/>
      <c r="QGF274" s="30"/>
      <c r="QGG274" s="30"/>
      <c r="QGH274" s="30"/>
      <c r="QGI274" s="30"/>
      <c r="QGJ274" s="30"/>
      <c r="QGK274" s="30"/>
      <c r="QGL274" s="30"/>
      <c r="QGM274" s="30"/>
      <c r="QGN274" s="30"/>
      <c r="QGO274" s="30"/>
      <c r="QGP274" s="30"/>
      <c r="QGQ274" s="30"/>
      <c r="QGR274" s="30"/>
      <c r="QGS274" s="30"/>
      <c r="QGT274" s="30"/>
      <c r="QGU274" s="30"/>
      <c r="QGV274" s="30"/>
      <c r="QGW274" s="30"/>
      <c r="QGX274" s="30"/>
      <c r="QGY274" s="30"/>
      <c r="QGZ274" s="30"/>
      <c r="QHA274" s="30"/>
      <c r="QHB274" s="30"/>
      <c r="QHC274" s="30"/>
      <c r="QHD274" s="30"/>
      <c r="QHE274" s="30"/>
      <c r="QHF274" s="30"/>
      <c r="QHG274" s="30"/>
      <c r="QHH274" s="30"/>
      <c r="QHI274" s="30"/>
      <c r="QHJ274" s="30"/>
      <c r="QHK274" s="30"/>
      <c r="QHL274" s="30"/>
      <c r="QHM274" s="30"/>
      <c r="QHN274" s="30"/>
      <c r="QHO274" s="30"/>
      <c r="QHP274" s="30"/>
      <c r="QHQ274" s="30"/>
      <c r="QHR274" s="30"/>
      <c r="QHS274" s="30"/>
      <c r="QHT274" s="30"/>
      <c r="QHU274" s="30"/>
      <c r="QHV274" s="30"/>
      <c r="QHW274" s="30"/>
      <c r="QHX274" s="30"/>
      <c r="QHY274" s="30"/>
      <c r="QHZ274" s="30"/>
      <c r="QIA274" s="30"/>
      <c r="QIB274" s="30"/>
      <c r="QIC274" s="30"/>
      <c r="QID274" s="30"/>
      <c r="QIE274" s="30"/>
      <c r="QIF274" s="30"/>
      <c r="QIG274" s="30"/>
      <c r="QIH274" s="30"/>
      <c r="QII274" s="30"/>
      <c r="QIJ274" s="30"/>
      <c r="QIK274" s="30"/>
      <c r="QIL274" s="30"/>
      <c r="QIM274" s="30"/>
      <c r="QIN274" s="30"/>
      <c r="QIO274" s="30"/>
      <c r="QIP274" s="30"/>
      <c r="QIQ274" s="30"/>
      <c r="QIR274" s="30"/>
      <c r="QIS274" s="30"/>
      <c r="QIT274" s="30"/>
      <c r="QIU274" s="30"/>
      <c r="QIV274" s="30"/>
      <c r="QIW274" s="30"/>
      <c r="QIX274" s="30"/>
      <c r="QIY274" s="30"/>
      <c r="QIZ274" s="30"/>
      <c r="QJA274" s="30"/>
      <c r="QJB274" s="30"/>
      <c r="QJC274" s="30"/>
      <c r="QJD274" s="30"/>
      <c r="QJE274" s="30"/>
      <c r="QJF274" s="30"/>
      <c r="QJG274" s="30"/>
      <c r="QJH274" s="30"/>
      <c r="QJI274" s="30"/>
      <c r="QJJ274" s="30"/>
      <c r="QJK274" s="30"/>
      <c r="QJL274" s="30"/>
      <c r="QJM274" s="30"/>
      <c r="QJN274" s="30"/>
      <c r="QJO274" s="30"/>
      <c r="QJP274" s="30"/>
      <c r="QJQ274" s="30"/>
      <c r="QJR274" s="30"/>
      <c r="QJS274" s="30"/>
      <c r="QJT274" s="30"/>
      <c r="QJU274" s="30"/>
      <c r="QJV274" s="30"/>
      <c r="QJW274" s="30"/>
      <c r="QJX274" s="30"/>
      <c r="QJY274" s="30"/>
      <c r="QJZ274" s="30"/>
      <c r="QKA274" s="30"/>
      <c r="QKB274" s="30"/>
      <c r="QKC274" s="30"/>
      <c r="QKD274" s="30"/>
      <c r="QKE274" s="30"/>
      <c r="QKF274" s="30"/>
      <c r="QKG274" s="30"/>
      <c r="QKH274" s="30"/>
      <c r="QKI274" s="30"/>
      <c r="QKJ274" s="30"/>
      <c r="QKK274" s="30"/>
      <c r="QKL274" s="30"/>
      <c r="QKM274" s="30"/>
      <c r="QKN274" s="30"/>
      <c r="QKO274" s="30"/>
      <c r="QKP274" s="30"/>
      <c r="QKQ274" s="30"/>
      <c r="QKR274" s="30"/>
      <c r="QKS274" s="30"/>
      <c r="QKT274" s="30"/>
      <c r="QKU274" s="30"/>
      <c r="QKV274" s="30"/>
      <c r="QKW274" s="30"/>
      <c r="QKX274" s="30"/>
      <c r="QKY274" s="30"/>
      <c r="QKZ274" s="30"/>
      <c r="QLA274" s="30"/>
      <c r="QLB274" s="30"/>
      <c r="QLC274" s="30"/>
      <c r="QLD274" s="30"/>
      <c r="QLE274" s="30"/>
      <c r="QLF274" s="30"/>
      <c r="QLG274" s="30"/>
      <c r="QLH274" s="30"/>
      <c r="QLI274" s="30"/>
      <c r="QLJ274" s="30"/>
      <c r="QLK274" s="30"/>
      <c r="QLL274" s="30"/>
      <c r="QLM274" s="30"/>
      <c r="QLN274" s="30"/>
      <c r="QLO274" s="30"/>
      <c r="QLP274" s="30"/>
      <c r="QLQ274" s="30"/>
      <c r="QLR274" s="30"/>
      <c r="QLS274" s="30"/>
      <c r="QLT274" s="30"/>
      <c r="QLU274" s="30"/>
      <c r="QLV274" s="30"/>
      <c r="QLW274" s="30"/>
      <c r="QLX274" s="30"/>
      <c r="QLY274" s="30"/>
      <c r="QLZ274" s="30"/>
      <c r="QMA274" s="30"/>
      <c r="QMB274" s="30"/>
      <c r="QMC274" s="30"/>
      <c r="QMD274" s="30"/>
      <c r="QME274" s="30"/>
      <c r="QMF274" s="30"/>
      <c r="QMG274" s="30"/>
      <c r="QMH274" s="30"/>
      <c r="QMI274" s="30"/>
      <c r="QMJ274" s="30"/>
      <c r="QMK274" s="30"/>
      <c r="QML274" s="30"/>
      <c r="QMM274" s="30"/>
      <c r="QMN274" s="30"/>
      <c r="QMO274" s="30"/>
      <c r="QMP274" s="30"/>
      <c r="QMQ274" s="30"/>
      <c r="QMR274" s="30"/>
      <c r="QMS274" s="30"/>
      <c r="QMT274" s="30"/>
      <c r="QMU274" s="30"/>
      <c r="QMV274" s="30"/>
      <c r="QMW274" s="30"/>
      <c r="QMX274" s="30"/>
      <c r="QMY274" s="30"/>
      <c r="QMZ274" s="30"/>
      <c r="QNA274" s="30"/>
      <c r="QNB274" s="30"/>
      <c r="QNC274" s="30"/>
      <c r="QND274" s="30"/>
      <c r="QNE274" s="30"/>
      <c r="QNF274" s="30"/>
      <c r="QNG274" s="30"/>
      <c r="QNH274" s="30"/>
      <c r="QNI274" s="30"/>
      <c r="QNJ274" s="30"/>
      <c r="QNK274" s="30"/>
      <c r="QNL274" s="30"/>
      <c r="QNM274" s="30"/>
      <c r="QNN274" s="30"/>
      <c r="QNO274" s="30"/>
      <c r="QNP274" s="30"/>
      <c r="QNQ274" s="30"/>
      <c r="QNR274" s="30"/>
      <c r="QNS274" s="30"/>
      <c r="QNT274" s="30"/>
      <c r="QNU274" s="30"/>
      <c r="QNV274" s="30"/>
      <c r="QNW274" s="30"/>
      <c r="QNX274" s="30"/>
      <c r="QNY274" s="30"/>
      <c r="QNZ274" s="30"/>
      <c r="QOA274" s="30"/>
      <c r="QOB274" s="30"/>
      <c r="QOC274" s="30"/>
      <c r="QOD274" s="30"/>
      <c r="QOE274" s="30"/>
      <c r="QOF274" s="30"/>
      <c r="QOG274" s="30"/>
      <c r="QOH274" s="30"/>
      <c r="QOI274" s="30"/>
      <c r="QOJ274" s="30"/>
      <c r="QOK274" s="30"/>
      <c r="QOL274" s="30"/>
      <c r="QOM274" s="30"/>
      <c r="QON274" s="30"/>
      <c r="QOO274" s="30"/>
      <c r="QOP274" s="30"/>
      <c r="QOQ274" s="30"/>
      <c r="QOR274" s="30"/>
      <c r="QOS274" s="30"/>
      <c r="QOT274" s="30"/>
      <c r="QOU274" s="30"/>
      <c r="QOV274" s="30"/>
      <c r="QOW274" s="30"/>
      <c r="QOX274" s="30"/>
      <c r="QOY274" s="30"/>
      <c r="QOZ274" s="30"/>
      <c r="QPA274" s="30"/>
      <c r="QPB274" s="30"/>
      <c r="QPC274" s="30"/>
      <c r="QPD274" s="30"/>
      <c r="QPE274" s="30"/>
      <c r="QPF274" s="30"/>
      <c r="QPG274" s="30"/>
      <c r="QPH274" s="30"/>
      <c r="QPI274" s="30"/>
      <c r="QPJ274" s="30"/>
      <c r="QPK274" s="30"/>
      <c r="QPL274" s="30"/>
      <c r="QPM274" s="30"/>
      <c r="QPN274" s="30"/>
      <c r="QPO274" s="30"/>
      <c r="QPP274" s="30"/>
      <c r="QPQ274" s="30"/>
      <c r="QPR274" s="30"/>
      <c r="QPS274" s="30"/>
      <c r="QPT274" s="30"/>
      <c r="QPU274" s="30"/>
      <c r="QPV274" s="30"/>
      <c r="QPW274" s="30"/>
      <c r="QPX274" s="30"/>
      <c r="QPY274" s="30"/>
      <c r="QPZ274" s="30"/>
      <c r="QQA274" s="30"/>
      <c r="QQB274" s="30"/>
      <c r="QQC274" s="30"/>
      <c r="QQD274" s="30"/>
      <c r="QQE274" s="30"/>
      <c r="QQF274" s="30"/>
      <c r="QQG274" s="30"/>
      <c r="QQH274" s="30"/>
      <c r="QQI274" s="30"/>
      <c r="QQJ274" s="30"/>
      <c r="QQK274" s="30"/>
      <c r="QQL274" s="30"/>
      <c r="QQM274" s="30"/>
      <c r="QQN274" s="30"/>
      <c r="QQO274" s="30"/>
      <c r="QQP274" s="30"/>
      <c r="QQQ274" s="30"/>
      <c r="QQR274" s="30"/>
      <c r="QQS274" s="30"/>
      <c r="QQT274" s="30"/>
      <c r="QQU274" s="30"/>
      <c r="QQV274" s="30"/>
      <c r="QQW274" s="30"/>
      <c r="QQX274" s="30"/>
      <c r="QQY274" s="30"/>
      <c r="QQZ274" s="30"/>
      <c r="QRA274" s="30"/>
      <c r="QRB274" s="30"/>
      <c r="QRC274" s="30"/>
      <c r="QRD274" s="30"/>
      <c r="QRE274" s="30"/>
      <c r="QRF274" s="30"/>
      <c r="QRG274" s="30"/>
      <c r="QRH274" s="30"/>
      <c r="QRI274" s="30"/>
      <c r="QRJ274" s="30"/>
      <c r="QRK274" s="30"/>
      <c r="QRL274" s="30"/>
      <c r="QRM274" s="30"/>
      <c r="QRN274" s="30"/>
      <c r="QRO274" s="30"/>
      <c r="QRP274" s="30"/>
      <c r="QRQ274" s="30"/>
      <c r="QRR274" s="30"/>
      <c r="QRS274" s="30"/>
      <c r="QRT274" s="30"/>
      <c r="QRU274" s="30"/>
      <c r="QRV274" s="30"/>
      <c r="QRW274" s="30"/>
      <c r="QRX274" s="30"/>
      <c r="QRY274" s="30"/>
      <c r="QRZ274" s="30"/>
      <c r="QSA274" s="30"/>
      <c r="QSB274" s="30"/>
      <c r="QSC274" s="30"/>
      <c r="QSD274" s="30"/>
      <c r="QSE274" s="30"/>
      <c r="QSF274" s="30"/>
      <c r="QSG274" s="30"/>
      <c r="QSH274" s="30"/>
      <c r="QSI274" s="30"/>
      <c r="QSJ274" s="30"/>
      <c r="QSK274" s="30"/>
      <c r="QSL274" s="30"/>
      <c r="QSM274" s="30"/>
      <c r="QSN274" s="30"/>
      <c r="QSO274" s="30"/>
      <c r="QSP274" s="30"/>
      <c r="QSQ274" s="30"/>
      <c r="QSR274" s="30"/>
      <c r="QSS274" s="30"/>
      <c r="QST274" s="30"/>
      <c r="QSU274" s="30"/>
      <c r="QSV274" s="30"/>
      <c r="QSW274" s="30"/>
      <c r="QSX274" s="30"/>
      <c r="QSY274" s="30"/>
      <c r="QSZ274" s="30"/>
      <c r="QTA274" s="30"/>
      <c r="QTB274" s="30"/>
      <c r="QTC274" s="30"/>
      <c r="QTD274" s="30"/>
      <c r="QTE274" s="30"/>
      <c r="QTF274" s="30"/>
      <c r="QTG274" s="30"/>
      <c r="QTH274" s="30"/>
      <c r="QTI274" s="30"/>
      <c r="QTJ274" s="30"/>
      <c r="QTK274" s="30"/>
      <c r="QTL274" s="30"/>
      <c r="QTM274" s="30"/>
      <c r="QTN274" s="30"/>
      <c r="QTO274" s="30"/>
      <c r="QTP274" s="30"/>
      <c r="QTQ274" s="30"/>
      <c r="QTR274" s="30"/>
      <c r="QTS274" s="30"/>
      <c r="QTT274" s="30"/>
      <c r="QTU274" s="30"/>
      <c r="QTV274" s="30"/>
      <c r="QTW274" s="30"/>
      <c r="QTX274" s="30"/>
      <c r="QTY274" s="30"/>
      <c r="QTZ274" s="30"/>
      <c r="QUA274" s="30"/>
      <c r="QUB274" s="30"/>
      <c r="QUC274" s="30"/>
      <c r="QUD274" s="30"/>
      <c r="QUE274" s="30"/>
      <c r="QUF274" s="30"/>
      <c r="QUG274" s="30"/>
      <c r="QUH274" s="30"/>
      <c r="QUI274" s="30"/>
      <c r="QUJ274" s="30"/>
      <c r="QUK274" s="30"/>
      <c r="QUL274" s="30"/>
      <c r="QUM274" s="30"/>
      <c r="QUN274" s="30"/>
      <c r="QUO274" s="30"/>
      <c r="QUP274" s="30"/>
      <c r="QUQ274" s="30"/>
      <c r="QUR274" s="30"/>
      <c r="QUS274" s="30"/>
      <c r="QUT274" s="30"/>
      <c r="QUU274" s="30"/>
      <c r="QUV274" s="30"/>
      <c r="QUW274" s="30"/>
      <c r="QUX274" s="30"/>
      <c r="QUY274" s="30"/>
      <c r="QUZ274" s="30"/>
      <c r="QVA274" s="30"/>
      <c r="QVB274" s="30"/>
      <c r="QVC274" s="30"/>
      <c r="QVD274" s="30"/>
      <c r="QVE274" s="30"/>
      <c r="QVF274" s="30"/>
      <c r="QVG274" s="30"/>
      <c r="QVH274" s="30"/>
      <c r="QVI274" s="30"/>
      <c r="QVJ274" s="30"/>
      <c r="QVK274" s="30"/>
      <c r="QVL274" s="30"/>
      <c r="QVM274" s="30"/>
      <c r="QVN274" s="30"/>
      <c r="QVO274" s="30"/>
      <c r="QVP274" s="30"/>
      <c r="QVQ274" s="30"/>
      <c r="QVR274" s="30"/>
      <c r="QVS274" s="30"/>
      <c r="QVT274" s="30"/>
      <c r="QVU274" s="30"/>
      <c r="QVV274" s="30"/>
      <c r="QVW274" s="30"/>
      <c r="QVX274" s="30"/>
      <c r="QVY274" s="30"/>
      <c r="QVZ274" s="30"/>
      <c r="QWA274" s="30"/>
      <c r="QWB274" s="30"/>
      <c r="QWC274" s="30"/>
      <c r="QWD274" s="30"/>
      <c r="QWE274" s="30"/>
      <c r="QWF274" s="30"/>
      <c r="QWG274" s="30"/>
      <c r="QWH274" s="30"/>
      <c r="QWI274" s="30"/>
      <c r="QWJ274" s="30"/>
      <c r="QWK274" s="30"/>
      <c r="QWL274" s="30"/>
      <c r="QWM274" s="30"/>
      <c r="QWN274" s="30"/>
      <c r="QWO274" s="30"/>
      <c r="QWP274" s="30"/>
      <c r="QWQ274" s="30"/>
      <c r="QWR274" s="30"/>
      <c r="QWS274" s="30"/>
      <c r="QWT274" s="30"/>
      <c r="QWU274" s="30"/>
      <c r="QWV274" s="30"/>
      <c r="QWW274" s="30"/>
      <c r="QWX274" s="30"/>
      <c r="QWY274" s="30"/>
      <c r="QWZ274" s="30"/>
      <c r="QXA274" s="30"/>
      <c r="QXB274" s="30"/>
      <c r="QXC274" s="30"/>
      <c r="QXD274" s="30"/>
      <c r="QXE274" s="30"/>
      <c r="QXF274" s="30"/>
      <c r="QXG274" s="30"/>
      <c r="QXH274" s="30"/>
      <c r="QXI274" s="30"/>
      <c r="QXJ274" s="30"/>
      <c r="QXK274" s="30"/>
      <c r="QXL274" s="30"/>
      <c r="QXM274" s="30"/>
      <c r="QXN274" s="30"/>
      <c r="QXO274" s="30"/>
      <c r="QXP274" s="30"/>
      <c r="QXQ274" s="30"/>
      <c r="QXR274" s="30"/>
      <c r="QXS274" s="30"/>
      <c r="QXT274" s="30"/>
      <c r="QXU274" s="30"/>
      <c r="QXV274" s="30"/>
      <c r="QXW274" s="30"/>
      <c r="QXX274" s="30"/>
      <c r="QXY274" s="30"/>
      <c r="QXZ274" s="30"/>
      <c r="QYA274" s="30"/>
      <c r="QYB274" s="30"/>
      <c r="QYC274" s="30"/>
      <c r="QYD274" s="30"/>
      <c r="QYE274" s="30"/>
      <c r="QYF274" s="30"/>
      <c r="QYG274" s="30"/>
      <c r="QYH274" s="30"/>
      <c r="QYI274" s="30"/>
      <c r="QYJ274" s="30"/>
      <c r="QYK274" s="30"/>
      <c r="QYL274" s="30"/>
      <c r="QYM274" s="30"/>
      <c r="QYN274" s="30"/>
      <c r="QYO274" s="30"/>
      <c r="QYP274" s="30"/>
      <c r="QYQ274" s="30"/>
      <c r="QYR274" s="30"/>
      <c r="QYS274" s="30"/>
      <c r="QYT274" s="30"/>
      <c r="QYU274" s="30"/>
      <c r="QYV274" s="30"/>
      <c r="QYW274" s="30"/>
      <c r="QYX274" s="30"/>
      <c r="QYY274" s="30"/>
      <c r="QYZ274" s="30"/>
      <c r="QZA274" s="30"/>
      <c r="QZB274" s="30"/>
      <c r="QZC274" s="30"/>
      <c r="QZD274" s="30"/>
      <c r="QZE274" s="30"/>
      <c r="QZF274" s="30"/>
      <c r="QZG274" s="30"/>
      <c r="QZH274" s="30"/>
      <c r="QZI274" s="30"/>
      <c r="QZJ274" s="30"/>
      <c r="QZK274" s="30"/>
      <c r="QZL274" s="30"/>
      <c r="QZM274" s="30"/>
      <c r="QZN274" s="30"/>
      <c r="QZO274" s="30"/>
      <c r="QZP274" s="30"/>
      <c r="QZQ274" s="30"/>
      <c r="QZR274" s="30"/>
      <c r="QZS274" s="30"/>
      <c r="QZT274" s="30"/>
      <c r="QZU274" s="30"/>
      <c r="QZV274" s="30"/>
      <c r="QZW274" s="30"/>
      <c r="QZX274" s="30"/>
      <c r="QZY274" s="30"/>
      <c r="QZZ274" s="30"/>
      <c r="RAA274" s="30"/>
      <c r="RAB274" s="30"/>
      <c r="RAC274" s="30"/>
      <c r="RAD274" s="30"/>
      <c r="RAE274" s="30"/>
      <c r="RAF274" s="30"/>
      <c r="RAG274" s="30"/>
      <c r="RAH274" s="30"/>
      <c r="RAI274" s="30"/>
      <c r="RAJ274" s="30"/>
      <c r="RAK274" s="30"/>
      <c r="RAL274" s="30"/>
      <c r="RAM274" s="30"/>
      <c r="RAN274" s="30"/>
      <c r="RAO274" s="30"/>
      <c r="RAP274" s="30"/>
      <c r="RAQ274" s="30"/>
      <c r="RAR274" s="30"/>
      <c r="RAS274" s="30"/>
      <c r="RAT274" s="30"/>
      <c r="RAU274" s="30"/>
      <c r="RAV274" s="30"/>
      <c r="RAW274" s="30"/>
      <c r="RAX274" s="30"/>
      <c r="RAY274" s="30"/>
      <c r="RAZ274" s="30"/>
      <c r="RBA274" s="30"/>
      <c r="RBB274" s="30"/>
      <c r="RBC274" s="30"/>
      <c r="RBD274" s="30"/>
      <c r="RBE274" s="30"/>
      <c r="RBF274" s="30"/>
      <c r="RBG274" s="30"/>
      <c r="RBH274" s="30"/>
      <c r="RBI274" s="30"/>
      <c r="RBJ274" s="30"/>
      <c r="RBK274" s="30"/>
      <c r="RBL274" s="30"/>
      <c r="RBM274" s="30"/>
      <c r="RBN274" s="30"/>
      <c r="RBO274" s="30"/>
      <c r="RBP274" s="30"/>
      <c r="RBQ274" s="30"/>
      <c r="RBR274" s="30"/>
      <c r="RBS274" s="30"/>
      <c r="RBT274" s="30"/>
      <c r="RBU274" s="30"/>
      <c r="RBV274" s="30"/>
      <c r="RBW274" s="30"/>
      <c r="RBX274" s="30"/>
      <c r="RBY274" s="30"/>
      <c r="RBZ274" s="30"/>
      <c r="RCA274" s="30"/>
      <c r="RCB274" s="30"/>
      <c r="RCC274" s="30"/>
      <c r="RCD274" s="30"/>
      <c r="RCE274" s="30"/>
      <c r="RCF274" s="30"/>
      <c r="RCG274" s="30"/>
      <c r="RCH274" s="30"/>
      <c r="RCI274" s="30"/>
      <c r="RCJ274" s="30"/>
      <c r="RCK274" s="30"/>
      <c r="RCL274" s="30"/>
      <c r="RCM274" s="30"/>
      <c r="RCN274" s="30"/>
      <c r="RCO274" s="30"/>
      <c r="RCP274" s="30"/>
      <c r="RCQ274" s="30"/>
      <c r="RCR274" s="30"/>
      <c r="RCS274" s="30"/>
      <c r="RCT274" s="30"/>
      <c r="RCU274" s="30"/>
      <c r="RCV274" s="30"/>
      <c r="RCW274" s="30"/>
      <c r="RCX274" s="30"/>
      <c r="RCY274" s="30"/>
      <c r="RCZ274" s="30"/>
      <c r="RDA274" s="30"/>
      <c r="RDB274" s="30"/>
      <c r="RDC274" s="30"/>
      <c r="RDD274" s="30"/>
      <c r="RDE274" s="30"/>
      <c r="RDF274" s="30"/>
      <c r="RDG274" s="30"/>
      <c r="RDH274" s="30"/>
      <c r="RDI274" s="30"/>
      <c r="RDJ274" s="30"/>
      <c r="RDK274" s="30"/>
      <c r="RDL274" s="30"/>
      <c r="RDM274" s="30"/>
      <c r="RDN274" s="30"/>
      <c r="RDO274" s="30"/>
      <c r="RDP274" s="30"/>
      <c r="RDQ274" s="30"/>
      <c r="RDR274" s="30"/>
      <c r="RDS274" s="30"/>
      <c r="RDT274" s="30"/>
      <c r="RDU274" s="30"/>
      <c r="RDV274" s="30"/>
      <c r="RDW274" s="30"/>
      <c r="RDX274" s="30"/>
      <c r="RDY274" s="30"/>
      <c r="RDZ274" s="30"/>
      <c r="REA274" s="30"/>
      <c r="REB274" s="30"/>
      <c r="REC274" s="30"/>
      <c r="RED274" s="30"/>
      <c r="REE274" s="30"/>
      <c r="REF274" s="30"/>
      <c r="REG274" s="30"/>
      <c r="REH274" s="30"/>
      <c r="REI274" s="30"/>
      <c r="REJ274" s="30"/>
      <c r="REK274" s="30"/>
      <c r="REL274" s="30"/>
      <c r="REM274" s="30"/>
      <c r="REN274" s="30"/>
      <c r="REO274" s="30"/>
      <c r="REP274" s="30"/>
      <c r="REQ274" s="30"/>
      <c r="RER274" s="30"/>
      <c r="RES274" s="30"/>
      <c r="RET274" s="30"/>
      <c r="REU274" s="30"/>
      <c r="REV274" s="30"/>
      <c r="REW274" s="30"/>
      <c r="REX274" s="30"/>
      <c r="REY274" s="30"/>
      <c r="REZ274" s="30"/>
      <c r="RFA274" s="30"/>
      <c r="RFB274" s="30"/>
      <c r="RFC274" s="30"/>
      <c r="RFD274" s="30"/>
      <c r="RFE274" s="30"/>
      <c r="RFF274" s="30"/>
      <c r="RFG274" s="30"/>
      <c r="RFH274" s="30"/>
      <c r="RFI274" s="30"/>
      <c r="RFJ274" s="30"/>
      <c r="RFK274" s="30"/>
      <c r="RFL274" s="30"/>
      <c r="RFM274" s="30"/>
      <c r="RFN274" s="30"/>
      <c r="RFO274" s="30"/>
      <c r="RFP274" s="30"/>
      <c r="RFQ274" s="30"/>
      <c r="RFR274" s="30"/>
      <c r="RFS274" s="30"/>
      <c r="RFT274" s="30"/>
      <c r="RFU274" s="30"/>
      <c r="RFV274" s="30"/>
      <c r="RFW274" s="30"/>
      <c r="RFX274" s="30"/>
      <c r="RFY274" s="30"/>
      <c r="RFZ274" s="30"/>
      <c r="RGA274" s="30"/>
      <c r="RGB274" s="30"/>
      <c r="RGC274" s="30"/>
      <c r="RGD274" s="30"/>
      <c r="RGE274" s="30"/>
      <c r="RGF274" s="30"/>
      <c r="RGG274" s="30"/>
      <c r="RGH274" s="30"/>
      <c r="RGI274" s="30"/>
      <c r="RGJ274" s="30"/>
      <c r="RGK274" s="30"/>
      <c r="RGL274" s="30"/>
      <c r="RGM274" s="30"/>
      <c r="RGN274" s="30"/>
      <c r="RGO274" s="30"/>
      <c r="RGP274" s="30"/>
      <c r="RGQ274" s="30"/>
      <c r="RGR274" s="30"/>
      <c r="RGS274" s="30"/>
      <c r="RGT274" s="30"/>
      <c r="RGU274" s="30"/>
      <c r="RGV274" s="30"/>
      <c r="RGW274" s="30"/>
      <c r="RGX274" s="30"/>
      <c r="RGY274" s="30"/>
      <c r="RGZ274" s="30"/>
      <c r="RHA274" s="30"/>
      <c r="RHB274" s="30"/>
      <c r="RHC274" s="30"/>
      <c r="RHD274" s="30"/>
      <c r="RHE274" s="30"/>
      <c r="RHF274" s="30"/>
      <c r="RHG274" s="30"/>
      <c r="RHH274" s="30"/>
      <c r="RHI274" s="30"/>
      <c r="RHJ274" s="30"/>
      <c r="RHK274" s="30"/>
      <c r="RHL274" s="30"/>
      <c r="RHM274" s="30"/>
      <c r="RHN274" s="30"/>
      <c r="RHO274" s="30"/>
      <c r="RHP274" s="30"/>
      <c r="RHQ274" s="30"/>
      <c r="RHR274" s="30"/>
      <c r="RHS274" s="30"/>
      <c r="RHT274" s="30"/>
      <c r="RHU274" s="30"/>
      <c r="RHV274" s="30"/>
      <c r="RHW274" s="30"/>
      <c r="RHX274" s="30"/>
      <c r="RHY274" s="30"/>
      <c r="RHZ274" s="30"/>
      <c r="RIA274" s="30"/>
      <c r="RIB274" s="30"/>
      <c r="RIC274" s="30"/>
      <c r="RID274" s="30"/>
      <c r="RIE274" s="30"/>
      <c r="RIF274" s="30"/>
      <c r="RIG274" s="30"/>
      <c r="RIH274" s="30"/>
      <c r="RII274" s="30"/>
      <c r="RIJ274" s="30"/>
      <c r="RIK274" s="30"/>
      <c r="RIL274" s="30"/>
      <c r="RIM274" s="30"/>
      <c r="RIN274" s="30"/>
      <c r="RIO274" s="30"/>
      <c r="RIP274" s="30"/>
      <c r="RIQ274" s="30"/>
      <c r="RIR274" s="30"/>
      <c r="RIS274" s="30"/>
      <c r="RIT274" s="30"/>
      <c r="RIU274" s="30"/>
      <c r="RIV274" s="30"/>
      <c r="RIW274" s="30"/>
      <c r="RIX274" s="30"/>
      <c r="RIY274" s="30"/>
      <c r="RIZ274" s="30"/>
      <c r="RJA274" s="30"/>
      <c r="RJB274" s="30"/>
      <c r="RJC274" s="30"/>
      <c r="RJD274" s="30"/>
      <c r="RJE274" s="30"/>
      <c r="RJF274" s="30"/>
      <c r="RJG274" s="30"/>
      <c r="RJH274" s="30"/>
      <c r="RJI274" s="30"/>
      <c r="RJJ274" s="30"/>
      <c r="RJK274" s="30"/>
      <c r="RJL274" s="30"/>
      <c r="RJM274" s="30"/>
      <c r="RJN274" s="30"/>
      <c r="RJO274" s="30"/>
      <c r="RJP274" s="30"/>
      <c r="RJQ274" s="30"/>
      <c r="RJR274" s="30"/>
      <c r="RJS274" s="30"/>
      <c r="RJT274" s="30"/>
      <c r="RJU274" s="30"/>
      <c r="RJV274" s="30"/>
      <c r="RJW274" s="30"/>
      <c r="RJX274" s="30"/>
      <c r="RJY274" s="30"/>
      <c r="RJZ274" s="30"/>
      <c r="RKA274" s="30"/>
      <c r="RKB274" s="30"/>
      <c r="RKC274" s="30"/>
      <c r="RKD274" s="30"/>
      <c r="RKE274" s="30"/>
      <c r="RKF274" s="30"/>
      <c r="RKG274" s="30"/>
      <c r="RKH274" s="30"/>
      <c r="RKI274" s="30"/>
      <c r="RKJ274" s="30"/>
      <c r="RKK274" s="30"/>
      <c r="RKL274" s="30"/>
      <c r="RKM274" s="30"/>
      <c r="RKN274" s="30"/>
      <c r="RKO274" s="30"/>
      <c r="RKP274" s="30"/>
      <c r="RKQ274" s="30"/>
      <c r="RKR274" s="30"/>
      <c r="RKS274" s="30"/>
      <c r="RKT274" s="30"/>
      <c r="RKU274" s="30"/>
      <c r="RKV274" s="30"/>
      <c r="RKW274" s="30"/>
      <c r="RKX274" s="30"/>
      <c r="RKY274" s="30"/>
      <c r="RKZ274" s="30"/>
      <c r="RLA274" s="30"/>
      <c r="RLB274" s="30"/>
      <c r="RLC274" s="30"/>
      <c r="RLD274" s="30"/>
      <c r="RLE274" s="30"/>
      <c r="RLF274" s="30"/>
      <c r="RLG274" s="30"/>
      <c r="RLH274" s="30"/>
      <c r="RLI274" s="30"/>
      <c r="RLJ274" s="30"/>
      <c r="RLK274" s="30"/>
      <c r="RLL274" s="30"/>
      <c r="RLM274" s="30"/>
      <c r="RLN274" s="30"/>
      <c r="RLO274" s="30"/>
      <c r="RLP274" s="30"/>
      <c r="RLQ274" s="30"/>
      <c r="RLR274" s="30"/>
      <c r="RLS274" s="30"/>
      <c r="RLT274" s="30"/>
      <c r="RLU274" s="30"/>
      <c r="RLV274" s="30"/>
      <c r="RLW274" s="30"/>
      <c r="RLX274" s="30"/>
      <c r="RLY274" s="30"/>
      <c r="RLZ274" s="30"/>
      <c r="RMA274" s="30"/>
      <c r="RMB274" s="30"/>
      <c r="RMC274" s="30"/>
      <c r="RMD274" s="30"/>
      <c r="RME274" s="30"/>
      <c r="RMF274" s="30"/>
      <c r="RMG274" s="30"/>
      <c r="RMH274" s="30"/>
      <c r="RMI274" s="30"/>
      <c r="RMJ274" s="30"/>
      <c r="RMK274" s="30"/>
      <c r="RML274" s="30"/>
      <c r="RMM274" s="30"/>
      <c r="RMN274" s="30"/>
      <c r="RMO274" s="30"/>
      <c r="RMP274" s="30"/>
      <c r="RMQ274" s="30"/>
      <c r="RMR274" s="30"/>
      <c r="RMS274" s="30"/>
      <c r="RMT274" s="30"/>
      <c r="RMU274" s="30"/>
      <c r="RMV274" s="30"/>
      <c r="RMW274" s="30"/>
      <c r="RMX274" s="30"/>
      <c r="RMY274" s="30"/>
      <c r="RMZ274" s="30"/>
      <c r="RNA274" s="30"/>
      <c r="RNB274" s="30"/>
      <c r="RNC274" s="30"/>
      <c r="RND274" s="30"/>
      <c r="RNE274" s="30"/>
      <c r="RNF274" s="30"/>
      <c r="RNG274" s="30"/>
      <c r="RNH274" s="30"/>
      <c r="RNI274" s="30"/>
      <c r="RNJ274" s="30"/>
      <c r="RNK274" s="30"/>
      <c r="RNL274" s="30"/>
      <c r="RNM274" s="30"/>
      <c r="RNN274" s="30"/>
      <c r="RNO274" s="30"/>
      <c r="RNP274" s="30"/>
      <c r="RNQ274" s="30"/>
      <c r="RNR274" s="30"/>
      <c r="RNS274" s="30"/>
      <c r="RNT274" s="30"/>
      <c r="RNU274" s="30"/>
      <c r="RNV274" s="30"/>
      <c r="RNW274" s="30"/>
      <c r="RNX274" s="30"/>
      <c r="RNY274" s="30"/>
      <c r="RNZ274" s="30"/>
      <c r="ROA274" s="30"/>
      <c r="ROB274" s="30"/>
      <c r="ROC274" s="30"/>
      <c r="ROD274" s="30"/>
      <c r="ROE274" s="30"/>
      <c r="ROF274" s="30"/>
      <c r="ROG274" s="30"/>
      <c r="ROH274" s="30"/>
      <c r="ROI274" s="30"/>
      <c r="ROJ274" s="30"/>
      <c r="ROK274" s="30"/>
      <c r="ROL274" s="30"/>
      <c r="ROM274" s="30"/>
      <c r="RON274" s="30"/>
      <c r="ROO274" s="30"/>
      <c r="ROP274" s="30"/>
      <c r="ROQ274" s="30"/>
      <c r="ROR274" s="30"/>
      <c r="ROS274" s="30"/>
      <c r="ROT274" s="30"/>
      <c r="ROU274" s="30"/>
      <c r="ROV274" s="30"/>
      <c r="ROW274" s="30"/>
      <c r="ROX274" s="30"/>
      <c r="ROY274" s="30"/>
      <c r="ROZ274" s="30"/>
      <c r="RPA274" s="30"/>
      <c r="RPB274" s="30"/>
      <c r="RPC274" s="30"/>
      <c r="RPD274" s="30"/>
      <c r="RPE274" s="30"/>
      <c r="RPF274" s="30"/>
      <c r="RPG274" s="30"/>
      <c r="RPH274" s="30"/>
      <c r="RPI274" s="30"/>
      <c r="RPJ274" s="30"/>
      <c r="RPK274" s="30"/>
      <c r="RPL274" s="30"/>
      <c r="RPM274" s="30"/>
      <c r="RPN274" s="30"/>
      <c r="RPO274" s="30"/>
      <c r="RPP274" s="30"/>
      <c r="RPQ274" s="30"/>
      <c r="RPR274" s="30"/>
      <c r="RPS274" s="30"/>
      <c r="RPT274" s="30"/>
      <c r="RPU274" s="30"/>
      <c r="RPV274" s="30"/>
      <c r="RPW274" s="30"/>
      <c r="RPX274" s="30"/>
      <c r="RPY274" s="30"/>
      <c r="RPZ274" s="30"/>
      <c r="RQA274" s="30"/>
      <c r="RQB274" s="30"/>
      <c r="RQC274" s="30"/>
      <c r="RQD274" s="30"/>
      <c r="RQE274" s="30"/>
      <c r="RQF274" s="30"/>
      <c r="RQG274" s="30"/>
      <c r="RQH274" s="30"/>
      <c r="RQI274" s="30"/>
      <c r="RQJ274" s="30"/>
      <c r="RQK274" s="30"/>
      <c r="RQL274" s="30"/>
      <c r="RQM274" s="30"/>
      <c r="RQN274" s="30"/>
      <c r="RQO274" s="30"/>
      <c r="RQP274" s="30"/>
      <c r="RQQ274" s="30"/>
      <c r="RQR274" s="30"/>
      <c r="RQS274" s="30"/>
      <c r="RQT274" s="30"/>
      <c r="RQU274" s="30"/>
      <c r="RQV274" s="30"/>
      <c r="RQW274" s="30"/>
      <c r="RQX274" s="30"/>
      <c r="RQY274" s="30"/>
      <c r="RQZ274" s="30"/>
      <c r="RRA274" s="30"/>
      <c r="RRB274" s="30"/>
      <c r="RRC274" s="30"/>
      <c r="RRD274" s="30"/>
      <c r="RRE274" s="30"/>
      <c r="RRF274" s="30"/>
      <c r="RRG274" s="30"/>
      <c r="RRH274" s="30"/>
      <c r="RRI274" s="30"/>
      <c r="RRJ274" s="30"/>
      <c r="RRK274" s="30"/>
      <c r="RRL274" s="30"/>
      <c r="RRM274" s="30"/>
      <c r="RRN274" s="30"/>
      <c r="RRO274" s="30"/>
      <c r="RRP274" s="30"/>
      <c r="RRQ274" s="30"/>
      <c r="RRR274" s="30"/>
      <c r="RRS274" s="30"/>
      <c r="RRT274" s="30"/>
      <c r="RRU274" s="30"/>
      <c r="RRV274" s="30"/>
      <c r="RRW274" s="30"/>
      <c r="RRX274" s="30"/>
      <c r="RRY274" s="30"/>
      <c r="RRZ274" s="30"/>
      <c r="RSA274" s="30"/>
      <c r="RSB274" s="30"/>
      <c r="RSC274" s="30"/>
      <c r="RSD274" s="30"/>
      <c r="RSE274" s="30"/>
      <c r="RSF274" s="30"/>
      <c r="RSG274" s="30"/>
      <c r="RSH274" s="30"/>
      <c r="RSI274" s="30"/>
      <c r="RSJ274" s="30"/>
      <c r="RSK274" s="30"/>
      <c r="RSL274" s="30"/>
      <c r="RSM274" s="30"/>
      <c r="RSN274" s="30"/>
      <c r="RSO274" s="30"/>
      <c r="RSP274" s="30"/>
      <c r="RSQ274" s="30"/>
      <c r="RSR274" s="30"/>
      <c r="RSS274" s="30"/>
      <c r="RST274" s="30"/>
      <c r="RSU274" s="30"/>
      <c r="RSV274" s="30"/>
      <c r="RSW274" s="30"/>
      <c r="RSX274" s="30"/>
      <c r="RSY274" s="30"/>
      <c r="RSZ274" s="30"/>
      <c r="RTA274" s="30"/>
      <c r="RTB274" s="30"/>
      <c r="RTC274" s="30"/>
      <c r="RTD274" s="30"/>
      <c r="RTE274" s="30"/>
      <c r="RTF274" s="30"/>
      <c r="RTG274" s="30"/>
      <c r="RTH274" s="30"/>
      <c r="RTI274" s="30"/>
      <c r="RTJ274" s="30"/>
      <c r="RTK274" s="30"/>
      <c r="RTL274" s="30"/>
      <c r="RTM274" s="30"/>
      <c r="RTN274" s="30"/>
      <c r="RTO274" s="30"/>
      <c r="RTP274" s="30"/>
      <c r="RTQ274" s="30"/>
      <c r="RTR274" s="30"/>
      <c r="RTS274" s="30"/>
      <c r="RTT274" s="30"/>
      <c r="RTU274" s="30"/>
      <c r="RTV274" s="30"/>
      <c r="RTW274" s="30"/>
      <c r="RTX274" s="30"/>
      <c r="RTY274" s="30"/>
      <c r="RTZ274" s="30"/>
      <c r="RUA274" s="30"/>
      <c r="RUB274" s="30"/>
      <c r="RUC274" s="30"/>
      <c r="RUD274" s="30"/>
      <c r="RUE274" s="30"/>
      <c r="RUF274" s="30"/>
      <c r="RUG274" s="30"/>
      <c r="RUH274" s="30"/>
      <c r="RUI274" s="30"/>
      <c r="RUJ274" s="30"/>
      <c r="RUK274" s="30"/>
      <c r="RUL274" s="30"/>
      <c r="RUM274" s="30"/>
      <c r="RUN274" s="30"/>
      <c r="RUO274" s="30"/>
      <c r="RUP274" s="30"/>
      <c r="RUQ274" s="30"/>
      <c r="RUR274" s="30"/>
      <c r="RUS274" s="30"/>
      <c r="RUT274" s="30"/>
      <c r="RUU274" s="30"/>
      <c r="RUV274" s="30"/>
      <c r="RUW274" s="30"/>
      <c r="RUX274" s="30"/>
      <c r="RUY274" s="30"/>
      <c r="RUZ274" s="30"/>
      <c r="RVA274" s="30"/>
      <c r="RVB274" s="30"/>
      <c r="RVC274" s="30"/>
      <c r="RVD274" s="30"/>
      <c r="RVE274" s="30"/>
      <c r="RVF274" s="30"/>
      <c r="RVG274" s="30"/>
      <c r="RVH274" s="30"/>
      <c r="RVI274" s="30"/>
      <c r="RVJ274" s="30"/>
      <c r="RVK274" s="30"/>
      <c r="RVL274" s="30"/>
      <c r="RVM274" s="30"/>
      <c r="RVN274" s="30"/>
      <c r="RVO274" s="30"/>
      <c r="RVP274" s="30"/>
      <c r="RVQ274" s="30"/>
      <c r="RVR274" s="30"/>
      <c r="RVS274" s="30"/>
      <c r="RVT274" s="30"/>
      <c r="RVU274" s="30"/>
      <c r="RVV274" s="30"/>
      <c r="RVW274" s="30"/>
      <c r="RVX274" s="30"/>
      <c r="RVY274" s="30"/>
      <c r="RVZ274" s="30"/>
      <c r="RWA274" s="30"/>
      <c r="RWB274" s="30"/>
      <c r="RWC274" s="30"/>
      <c r="RWD274" s="30"/>
      <c r="RWE274" s="30"/>
      <c r="RWF274" s="30"/>
      <c r="RWG274" s="30"/>
      <c r="RWH274" s="30"/>
      <c r="RWI274" s="30"/>
      <c r="RWJ274" s="30"/>
      <c r="RWK274" s="30"/>
      <c r="RWL274" s="30"/>
      <c r="RWM274" s="30"/>
      <c r="RWN274" s="30"/>
      <c r="RWO274" s="30"/>
      <c r="RWP274" s="30"/>
      <c r="RWQ274" s="30"/>
      <c r="RWR274" s="30"/>
      <c r="RWS274" s="30"/>
      <c r="RWT274" s="30"/>
      <c r="RWU274" s="30"/>
      <c r="RWV274" s="30"/>
      <c r="RWW274" s="30"/>
      <c r="RWX274" s="30"/>
      <c r="RWY274" s="30"/>
      <c r="RWZ274" s="30"/>
      <c r="RXA274" s="30"/>
      <c r="RXB274" s="30"/>
      <c r="RXC274" s="30"/>
      <c r="RXD274" s="30"/>
      <c r="RXE274" s="30"/>
      <c r="RXF274" s="30"/>
      <c r="RXG274" s="30"/>
      <c r="RXH274" s="30"/>
      <c r="RXI274" s="30"/>
      <c r="RXJ274" s="30"/>
      <c r="RXK274" s="30"/>
      <c r="RXL274" s="30"/>
      <c r="RXM274" s="30"/>
      <c r="RXN274" s="30"/>
      <c r="RXO274" s="30"/>
      <c r="RXP274" s="30"/>
      <c r="RXQ274" s="30"/>
      <c r="RXR274" s="30"/>
      <c r="RXS274" s="30"/>
      <c r="RXT274" s="30"/>
      <c r="RXU274" s="30"/>
      <c r="RXV274" s="30"/>
      <c r="RXW274" s="30"/>
      <c r="RXX274" s="30"/>
      <c r="RXY274" s="30"/>
      <c r="RXZ274" s="30"/>
      <c r="RYA274" s="30"/>
      <c r="RYB274" s="30"/>
      <c r="RYC274" s="30"/>
      <c r="RYD274" s="30"/>
      <c r="RYE274" s="30"/>
      <c r="RYF274" s="30"/>
      <c r="RYG274" s="30"/>
      <c r="RYH274" s="30"/>
      <c r="RYI274" s="30"/>
      <c r="RYJ274" s="30"/>
      <c r="RYK274" s="30"/>
      <c r="RYL274" s="30"/>
      <c r="RYM274" s="30"/>
      <c r="RYN274" s="30"/>
      <c r="RYO274" s="30"/>
      <c r="RYP274" s="30"/>
      <c r="RYQ274" s="30"/>
      <c r="RYR274" s="30"/>
      <c r="RYS274" s="30"/>
      <c r="RYT274" s="30"/>
      <c r="RYU274" s="30"/>
      <c r="RYV274" s="30"/>
      <c r="RYW274" s="30"/>
      <c r="RYX274" s="30"/>
      <c r="RYY274" s="30"/>
      <c r="RYZ274" s="30"/>
      <c r="RZA274" s="30"/>
      <c r="RZB274" s="30"/>
      <c r="RZC274" s="30"/>
      <c r="RZD274" s="30"/>
      <c r="RZE274" s="30"/>
      <c r="RZF274" s="30"/>
      <c r="RZG274" s="30"/>
      <c r="RZH274" s="30"/>
      <c r="RZI274" s="30"/>
      <c r="RZJ274" s="30"/>
      <c r="RZK274" s="30"/>
      <c r="RZL274" s="30"/>
      <c r="RZM274" s="30"/>
      <c r="RZN274" s="30"/>
      <c r="RZO274" s="30"/>
      <c r="RZP274" s="30"/>
      <c r="RZQ274" s="30"/>
      <c r="RZR274" s="30"/>
      <c r="RZS274" s="30"/>
      <c r="RZT274" s="30"/>
      <c r="RZU274" s="30"/>
      <c r="RZV274" s="30"/>
      <c r="RZW274" s="30"/>
      <c r="RZX274" s="30"/>
      <c r="RZY274" s="30"/>
      <c r="RZZ274" s="30"/>
      <c r="SAA274" s="30"/>
      <c r="SAB274" s="30"/>
      <c r="SAC274" s="30"/>
      <c r="SAD274" s="30"/>
      <c r="SAE274" s="30"/>
      <c r="SAF274" s="30"/>
      <c r="SAG274" s="30"/>
      <c r="SAH274" s="30"/>
      <c r="SAI274" s="30"/>
      <c r="SAJ274" s="30"/>
      <c r="SAK274" s="30"/>
      <c r="SAL274" s="30"/>
      <c r="SAM274" s="30"/>
      <c r="SAN274" s="30"/>
      <c r="SAO274" s="30"/>
      <c r="SAP274" s="30"/>
      <c r="SAQ274" s="30"/>
      <c r="SAR274" s="30"/>
      <c r="SAS274" s="30"/>
      <c r="SAT274" s="30"/>
      <c r="SAU274" s="30"/>
      <c r="SAV274" s="30"/>
      <c r="SAW274" s="30"/>
      <c r="SAX274" s="30"/>
      <c r="SAY274" s="30"/>
      <c r="SAZ274" s="30"/>
      <c r="SBA274" s="30"/>
      <c r="SBB274" s="30"/>
      <c r="SBC274" s="30"/>
      <c r="SBD274" s="30"/>
      <c r="SBE274" s="30"/>
      <c r="SBF274" s="30"/>
      <c r="SBG274" s="30"/>
      <c r="SBH274" s="30"/>
      <c r="SBI274" s="30"/>
      <c r="SBJ274" s="30"/>
      <c r="SBK274" s="30"/>
      <c r="SBL274" s="30"/>
      <c r="SBM274" s="30"/>
      <c r="SBN274" s="30"/>
      <c r="SBO274" s="30"/>
      <c r="SBP274" s="30"/>
      <c r="SBQ274" s="30"/>
      <c r="SBR274" s="30"/>
      <c r="SBS274" s="30"/>
      <c r="SBT274" s="30"/>
      <c r="SBU274" s="30"/>
      <c r="SBV274" s="30"/>
      <c r="SBW274" s="30"/>
      <c r="SBX274" s="30"/>
      <c r="SBY274" s="30"/>
      <c r="SBZ274" s="30"/>
      <c r="SCA274" s="30"/>
      <c r="SCB274" s="30"/>
      <c r="SCC274" s="30"/>
      <c r="SCD274" s="30"/>
      <c r="SCE274" s="30"/>
      <c r="SCF274" s="30"/>
      <c r="SCG274" s="30"/>
      <c r="SCH274" s="30"/>
      <c r="SCI274" s="30"/>
      <c r="SCJ274" s="30"/>
      <c r="SCK274" s="30"/>
      <c r="SCL274" s="30"/>
      <c r="SCM274" s="30"/>
      <c r="SCN274" s="30"/>
      <c r="SCO274" s="30"/>
      <c r="SCP274" s="30"/>
      <c r="SCQ274" s="30"/>
      <c r="SCR274" s="30"/>
      <c r="SCS274" s="30"/>
      <c r="SCT274" s="30"/>
      <c r="SCU274" s="30"/>
      <c r="SCV274" s="30"/>
      <c r="SCW274" s="30"/>
      <c r="SCX274" s="30"/>
      <c r="SCY274" s="30"/>
      <c r="SCZ274" s="30"/>
      <c r="SDA274" s="30"/>
      <c r="SDB274" s="30"/>
      <c r="SDC274" s="30"/>
      <c r="SDD274" s="30"/>
      <c r="SDE274" s="30"/>
      <c r="SDF274" s="30"/>
      <c r="SDG274" s="30"/>
      <c r="SDH274" s="30"/>
      <c r="SDI274" s="30"/>
      <c r="SDJ274" s="30"/>
      <c r="SDK274" s="30"/>
      <c r="SDL274" s="30"/>
      <c r="SDM274" s="30"/>
      <c r="SDN274" s="30"/>
      <c r="SDO274" s="30"/>
      <c r="SDP274" s="30"/>
      <c r="SDQ274" s="30"/>
      <c r="SDR274" s="30"/>
      <c r="SDS274" s="30"/>
      <c r="SDT274" s="30"/>
      <c r="SDU274" s="30"/>
      <c r="SDV274" s="30"/>
      <c r="SDW274" s="30"/>
      <c r="SDX274" s="30"/>
      <c r="SDY274" s="30"/>
      <c r="SDZ274" s="30"/>
      <c r="SEA274" s="30"/>
      <c r="SEB274" s="30"/>
      <c r="SEC274" s="30"/>
      <c r="SED274" s="30"/>
      <c r="SEE274" s="30"/>
      <c r="SEF274" s="30"/>
      <c r="SEG274" s="30"/>
      <c r="SEH274" s="30"/>
      <c r="SEI274" s="30"/>
      <c r="SEJ274" s="30"/>
      <c r="SEK274" s="30"/>
      <c r="SEL274" s="30"/>
      <c r="SEM274" s="30"/>
      <c r="SEN274" s="30"/>
      <c r="SEO274" s="30"/>
      <c r="SEP274" s="30"/>
      <c r="SEQ274" s="30"/>
      <c r="SER274" s="30"/>
      <c r="SES274" s="30"/>
      <c r="SET274" s="30"/>
      <c r="SEU274" s="30"/>
      <c r="SEV274" s="30"/>
      <c r="SEW274" s="30"/>
      <c r="SEX274" s="30"/>
      <c r="SEY274" s="30"/>
      <c r="SEZ274" s="30"/>
      <c r="SFA274" s="30"/>
      <c r="SFB274" s="30"/>
      <c r="SFC274" s="30"/>
      <c r="SFD274" s="30"/>
      <c r="SFE274" s="30"/>
      <c r="SFF274" s="30"/>
      <c r="SFG274" s="30"/>
      <c r="SFH274" s="30"/>
      <c r="SFI274" s="30"/>
      <c r="SFJ274" s="30"/>
      <c r="SFK274" s="30"/>
      <c r="SFL274" s="30"/>
      <c r="SFM274" s="30"/>
      <c r="SFN274" s="30"/>
      <c r="SFO274" s="30"/>
      <c r="SFP274" s="30"/>
      <c r="SFQ274" s="30"/>
      <c r="SFR274" s="30"/>
      <c r="SFS274" s="30"/>
      <c r="SFT274" s="30"/>
      <c r="SFU274" s="30"/>
      <c r="SFV274" s="30"/>
      <c r="SFW274" s="30"/>
      <c r="SFX274" s="30"/>
      <c r="SFY274" s="30"/>
      <c r="SFZ274" s="30"/>
      <c r="SGA274" s="30"/>
      <c r="SGB274" s="30"/>
      <c r="SGC274" s="30"/>
      <c r="SGD274" s="30"/>
      <c r="SGE274" s="30"/>
      <c r="SGF274" s="30"/>
      <c r="SGG274" s="30"/>
      <c r="SGH274" s="30"/>
      <c r="SGI274" s="30"/>
      <c r="SGJ274" s="30"/>
      <c r="SGK274" s="30"/>
      <c r="SGL274" s="30"/>
      <c r="SGM274" s="30"/>
      <c r="SGN274" s="30"/>
      <c r="SGO274" s="30"/>
      <c r="SGP274" s="30"/>
      <c r="SGQ274" s="30"/>
      <c r="SGR274" s="30"/>
      <c r="SGS274" s="30"/>
      <c r="SGT274" s="30"/>
      <c r="SGU274" s="30"/>
      <c r="SGV274" s="30"/>
      <c r="SGW274" s="30"/>
      <c r="SGX274" s="30"/>
      <c r="SGY274" s="30"/>
      <c r="SGZ274" s="30"/>
      <c r="SHA274" s="30"/>
      <c r="SHB274" s="30"/>
      <c r="SHC274" s="30"/>
      <c r="SHD274" s="30"/>
      <c r="SHE274" s="30"/>
      <c r="SHF274" s="30"/>
      <c r="SHG274" s="30"/>
      <c r="SHH274" s="30"/>
      <c r="SHI274" s="30"/>
      <c r="SHJ274" s="30"/>
      <c r="SHK274" s="30"/>
      <c r="SHL274" s="30"/>
      <c r="SHM274" s="30"/>
      <c r="SHN274" s="30"/>
      <c r="SHO274" s="30"/>
      <c r="SHP274" s="30"/>
      <c r="SHQ274" s="30"/>
      <c r="SHR274" s="30"/>
      <c r="SHS274" s="30"/>
      <c r="SHT274" s="30"/>
      <c r="SHU274" s="30"/>
      <c r="SHV274" s="30"/>
      <c r="SHW274" s="30"/>
      <c r="SHX274" s="30"/>
      <c r="SHY274" s="30"/>
      <c r="SHZ274" s="30"/>
      <c r="SIA274" s="30"/>
      <c r="SIB274" s="30"/>
      <c r="SIC274" s="30"/>
      <c r="SID274" s="30"/>
      <c r="SIE274" s="30"/>
      <c r="SIF274" s="30"/>
      <c r="SIG274" s="30"/>
      <c r="SIH274" s="30"/>
      <c r="SII274" s="30"/>
      <c r="SIJ274" s="30"/>
      <c r="SIK274" s="30"/>
      <c r="SIL274" s="30"/>
      <c r="SIM274" s="30"/>
      <c r="SIN274" s="30"/>
      <c r="SIO274" s="30"/>
      <c r="SIP274" s="30"/>
      <c r="SIQ274" s="30"/>
      <c r="SIR274" s="30"/>
      <c r="SIS274" s="30"/>
      <c r="SIT274" s="30"/>
      <c r="SIU274" s="30"/>
      <c r="SIV274" s="30"/>
      <c r="SIW274" s="30"/>
      <c r="SIX274" s="30"/>
      <c r="SIY274" s="30"/>
      <c r="SIZ274" s="30"/>
      <c r="SJA274" s="30"/>
      <c r="SJB274" s="30"/>
      <c r="SJC274" s="30"/>
      <c r="SJD274" s="30"/>
      <c r="SJE274" s="30"/>
      <c r="SJF274" s="30"/>
      <c r="SJG274" s="30"/>
      <c r="SJH274" s="30"/>
      <c r="SJI274" s="30"/>
      <c r="SJJ274" s="30"/>
      <c r="SJK274" s="30"/>
      <c r="SJL274" s="30"/>
      <c r="SJM274" s="30"/>
      <c r="SJN274" s="30"/>
      <c r="SJO274" s="30"/>
      <c r="SJP274" s="30"/>
      <c r="SJQ274" s="30"/>
      <c r="SJR274" s="30"/>
      <c r="SJS274" s="30"/>
      <c r="SJT274" s="30"/>
      <c r="SJU274" s="30"/>
      <c r="SJV274" s="30"/>
      <c r="SJW274" s="30"/>
      <c r="SJX274" s="30"/>
      <c r="SJY274" s="30"/>
      <c r="SJZ274" s="30"/>
      <c r="SKA274" s="30"/>
      <c r="SKB274" s="30"/>
      <c r="SKC274" s="30"/>
      <c r="SKD274" s="30"/>
      <c r="SKE274" s="30"/>
      <c r="SKF274" s="30"/>
      <c r="SKG274" s="30"/>
      <c r="SKH274" s="30"/>
      <c r="SKI274" s="30"/>
      <c r="SKJ274" s="30"/>
      <c r="SKK274" s="30"/>
      <c r="SKL274" s="30"/>
      <c r="SKM274" s="30"/>
      <c r="SKN274" s="30"/>
      <c r="SKO274" s="30"/>
      <c r="SKP274" s="30"/>
      <c r="SKQ274" s="30"/>
      <c r="SKR274" s="30"/>
      <c r="SKS274" s="30"/>
      <c r="SKT274" s="30"/>
      <c r="SKU274" s="30"/>
      <c r="SKV274" s="30"/>
      <c r="SKW274" s="30"/>
      <c r="SKX274" s="30"/>
      <c r="SKY274" s="30"/>
      <c r="SKZ274" s="30"/>
      <c r="SLA274" s="30"/>
      <c r="SLB274" s="30"/>
      <c r="SLC274" s="30"/>
      <c r="SLD274" s="30"/>
      <c r="SLE274" s="30"/>
      <c r="SLF274" s="30"/>
      <c r="SLG274" s="30"/>
      <c r="SLH274" s="30"/>
      <c r="SLI274" s="30"/>
      <c r="SLJ274" s="30"/>
      <c r="SLK274" s="30"/>
      <c r="SLL274" s="30"/>
      <c r="SLM274" s="30"/>
      <c r="SLN274" s="30"/>
      <c r="SLO274" s="30"/>
      <c r="SLP274" s="30"/>
      <c r="SLQ274" s="30"/>
      <c r="SLR274" s="30"/>
      <c r="SLS274" s="30"/>
      <c r="SLT274" s="30"/>
      <c r="SLU274" s="30"/>
      <c r="SLV274" s="30"/>
      <c r="SLW274" s="30"/>
      <c r="SLX274" s="30"/>
      <c r="SLY274" s="30"/>
      <c r="SLZ274" s="30"/>
      <c r="SMA274" s="30"/>
      <c r="SMB274" s="30"/>
      <c r="SMC274" s="30"/>
      <c r="SMD274" s="30"/>
      <c r="SME274" s="30"/>
      <c r="SMF274" s="30"/>
      <c r="SMG274" s="30"/>
      <c r="SMH274" s="30"/>
      <c r="SMI274" s="30"/>
      <c r="SMJ274" s="30"/>
      <c r="SMK274" s="30"/>
      <c r="SML274" s="30"/>
      <c r="SMM274" s="30"/>
      <c r="SMN274" s="30"/>
      <c r="SMO274" s="30"/>
      <c r="SMP274" s="30"/>
      <c r="SMQ274" s="30"/>
      <c r="SMR274" s="30"/>
      <c r="SMS274" s="30"/>
      <c r="SMT274" s="30"/>
      <c r="SMU274" s="30"/>
      <c r="SMV274" s="30"/>
      <c r="SMW274" s="30"/>
      <c r="SMX274" s="30"/>
      <c r="SMY274" s="30"/>
      <c r="SMZ274" s="30"/>
      <c r="SNA274" s="30"/>
      <c r="SNB274" s="30"/>
      <c r="SNC274" s="30"/>
      <c r="SND274" s="30"/>
      <c r="SNE274" s="30"/>
      <c r="SNF274" s="30"/>
      <c r="SNG274" s="30"/>
      <c r="SNH274" s="30"/>
      <c r="SNI274" s="30"/>
      <c r="SNJ274" s="30"/>
      <c r="SNK274" s="30"/>
      <c r="SNL274" s="30"/>
      <c r="SNM274" s="30"/>
      <c r="SNN274" s="30"/>
      <c r="SNO274" s="30"/>
      <c r="SNP274" s="30"/>
      <c r="SNQ274" s="30"/>
      <c r="SNR274" s="30"/>
      <c r="SNS274" s="30"/>
      <c r="SNT274" s="30"/>
      <c r="SNU274" s="30"/>
      <c r="SNV274" s="30"/>
      <c r="SNW274" s="30"/>
      <c r="SNX274" s="30"/>
      <c r="SNY274" s="30"/>
      <c r="SNZ274" s="30"/>
      <c r="SOA274" s="30"/>
      <c r="SOB274" s="30"/>
      <c r="SOC274" s="30"/>
      <c r="SOD274" s="30"/>
      <c r="SOE274" s="30"/>
      <c r="SOF274" s="30"/>
      <c r="SOG274" s="30"/>
      <c r="SOH274" s="30"/>
      <c r="SOI274" s="30"/>
      <c r="SOJ274" s="30"/>
      <c r="SOK274" s="30"/>
      <c r="SOL274" s="30"/>
      <c r="SOM274" s="30"/>
      <c r="SON274" s="30"/>
      <c r="SOO274" s="30"/>
      <c r="SOP274" s="30"/>
      <c r="SOQ274" s="30"/>
      <c r="SOR274" s="30"/>
      <c r="SOS274" s="30"/>
      <c r="SOT274" s="30"/>
      <c r="SOU274" s="30"/>
      <c r="SOV274" s="30"/>
      <c r="SOW274" s="30"/>
      <c r="SOX274" s="30"/>
      <c r="SOY274" s="30"/>
      <c r="SOZ274" s="30"/>
      <c r="SPA274" s="30"/>
      <c r="SPB274" s="30"/>
      <c r="SPC274" s="30"/>
      <c r="SPD274" s="30"/>
      <c r="SPE274" s="30"/>
      <c r="SPF274" s="30"/>
      <c r="SPG274" s="30"/>
      <c r="SPH274" s="30"/>
      <c r="SPI274" s="30"/>
      <c r="SPJ274" s="30"/>
      <c r="SPK274" s="30"/>
      <c r="SPL274" s="30"/>
      <c r="SPM274" s="30"/>
      <c r="SPN274" s="30"/>
      <c r="SPO274" s="30"/>
      <c r="SPP274" s="30"/>
      <c r="SPQ274" s="30"/>
      <c r="SPR274" s="30"/>
      <c r="SPS274" s="30"/>
      <c r="SPT274" s="30"/>
      <c r="SPU274" s="30"/>
      <c r="SPV274" s="30"/>
      <c r="SPW274" s="30"/>
      <c r="SPX274" s="30"/>
      <c r="SPY274" s="30"/>
      <c r="SPZ274" s="30"/>
      <c r="SQA274" s="30"/>
      <c r="SQB274" s="30"/>
      <c r="SQC274" s="30"/>
      <c r="SQD274" s="30"/>
      <c r="SQE274" s="30"/>
      <c r="SQF274" s="30"/>
      <c r="SQG274" s="30"/>
      <c r="SQH274" s="30"/>
      <c r="SQI274" s="30"/>
      <c r="SQJ274" s="30"/>
      <c r="SQK274" s="30"/>
      <c r="SQL274" s="30"/>
      <c r="SQM274" s="30"/>
      <c r="SQN274" s="30"/>
      <c r="SQO274" s="30"/>
      <c r="SQP274" s="30"/>
      <c r="SQQ274" s="30"/>
      <c r="SQR274" s="30"/>
      <c r="SQS274" s="30"/>
      <c r="SQT274" s="30"/>
      <c r="SQU274" s="30"/>
      <c r="SQV274" s="30"/>
      <c r="SQW274" s="30"/>
      <c r="SQX274" s="30"/>
      <c r="SQY274" s="30"/>
      <c r="SQZ274" s="30"/>
      <c r="SRA274" s="30"/>
      <c r="SRB274" s="30"/>
      <c r="SRC274" s="30"/>
      <c r="SRD274" s="30"/>
      <c r="SRE274" s="30"/>
      <c r="SRF274" s="30"/>
      <c r="SRG274" s="30"/>
      <c r="SRH274" s="30"/>
      <c r="SRI274" s="30"/>
      <c r="SRJ274" s="30"/>
      <c r="SRK274" s="30"/>
      <c r="SRL274" s="30"/>
      <c r="SRM274" s="30"/>
      <c r="SRN274" s="30"/>
      <c r="SRO274" s="30"/>
      <c r="SRP274" s="30"/>
      <c r="SRQ274" s="30"/>
      <c r="SRR274" s="30"/>
      <c r="SRS274" s="30"/>
      <c r="SRT274" s="30"/>
      <c r="SRU274" s="30"/>
      <c r="SRV274" s="30"/>
      <c r="SRW274" s="30"/>
      <c r="SRX274" s="30"/>
      <c r="SRY274" s="30"/>
      <c r="SRZ274" s="30"/>
      <c r="SSA274" s="30"/>
      <c r="SSB274" s="30"/>
      <c r="SSC274" s="30"/>
      <c r="SSD274" s="30"/>
      <c r="SSE274" s="30"/>
      <c r="SSF274" s="30"/>
      <c r="SSG274" s="30"/>
      <c r="SSH274" s="30"/>
      <c r="SSI274" s="30"/>
      <c r="SSJ274" s="30"/>
      <c r="SSK274" s="30"/>
      <c r="SSL274" s="30"/>
      <c r="SSM274" s="30"/>
      <c r="SSN274" s="30"/>
      <c r="SSO274" s="30"/>
      <c r="SSP274" s="30"/>
      <c r="SSQ274" s="30"/>
      <c r="SSR274" s="30"/>
      <c r="SSS274" s="30"/>
      <c r="SST274" s="30"/>
      <c r="SSU274" s="30"/>
      <c r="SSV274" s="30"/>
      <c r="SSW274" s="30"/>
      <c r="SSX274" s="30"/>
      <c r="SSY274" s="30"/>
      <c r="SSZ274" s="30"/>
      <c r="STA274" s="30"/>
      <c r="STB274" s="30"/>
      <c r="STC274" s="30"/>
      <c r="STD274" s="30"/>
      <c r="STE274" s="30"/>
      <c r="STF274" s="30"/>
      <c r="STG274" s="30"/>
      <c r="STH274" s="30"/>
      <c r="STI274" s="30"/>
      <c r="STJ274" s="30"/>
      <c r="STK274" s="30"/>
      <c r="STL274" s="30"/>
      <c r="STM274" s="30"/>
      <c r="STN274" s="30"/>
      <c r="STO274" s="30"/>
      <c r="STP274" s="30"/>
      <c r="STQ274" s="30"/>
      <c r="STR274" s="30"/>
      <c r="STS274" s="30"/>
      <c r="STT274" s="30"/>
      <c r="STU274" s="30"/>
      <c r="STV274" s="30"/>
      <c r="STW274" s="30"/>
      <c r="STX274" s="30"/>
      <c r="STY274" s="30"/>
      <c r="STZ274" s="30"/>
      <c r="SUA274" s="30"/>
      <c r="SUB274" s="30"/>
      <c r="SUC274" s="30"/>
      <c r="SUD274" s="30"/>
      <c r="SUE274" s="30"/>
      <c r="SUF274" s="30"/>
      <c r="SUG274" s="30"/>
      <c r="SUH274" s="30"/>
      <c r="SUI274" s="30"/>
      <c r="SUJ274" s="30"/>
      <c r="SUK274" s="30"/>
      <c r="SUL274" s="30"/>
      <c r="SUM274" s="30"/>
      <c r="SUN274" s="30"/>
      <c r="SUO274" s="30"/>
      <c r="SUP274" s="30"/>
      <c r="SUQ274" s="30"/>
      <c r="SUR274" s="30"/>
      <c r="SUS274" s="30"/>
      <c r="SUT274" s="30"/>
      <c r="SUU274" s="30"/>
      <c r="SUV274" s="30"/>
      <c r="SUW274" s="30"/>
      <c r="SUX274" s="30"/>
      <c r="SUY274" s="30"/>
      <c r="SUZ274" s="30"/>
      <c r="SVA274" s="30"/>
      <c r="SVB274" s="30"/>
      <c r="SVC274" s="30"/>
      <c r="SVD274" s="30"/>
      <c r="SVE274" s="30"/>
      <c r="SVF274" s="30"/>
      <c r="SVG274" s="30"/>
      <c r="SVH274" s="30"/>
      <c r="SVI274" s="30"/>
      <c r="SVJ274" s="30"/>
      <c r="SVK274" s="30"/>
      <c r="SVL274" s="30"/>
      <c r="SVM274" s="30"/>
      <c r="SVN274" s="30"/>
      <c r="SVO274" s="30"/>
      <c r="SVP274" s="30"/>
      <c r="SVQ274" s="30"/>
      <c r="SVR274" s="30"/>
      <c r="SVS274" s="30"/>
      <c r="SVT274" s="30"/>
      <c r="SVU274" s="30"/>
      <c r="SVV274" s="30"/>
      <c r="SVW274" s="30"/>
      <c r="SVX274" s="30"/>
      <c r="SVY274" s="30"/>
      <c r="SVZ274" s="30"/>
      <c r="SWA274" s="30"/>
      <c r="SWB274" s="30"/>
      <c r="SWC274" s="30"/>
      <c r="SWD274" s="30"/>
      <c r="SWE274" s="30"/>
      <c r="SWF274" s="30"/>
      <c r="SWG274" s="30"/>
      <c r="SWH274" s="30"/>
      <c r="SWI274" s="30"/>
      <c r="SWJ274" s="30"/>
      <c r="SWK274" s="30"/>
      <c r="SWL274" s="30"/>
      <c r="SWM274" s="30"/>
      <c r="SWN274" s="30"/>
      <c r="SWO274" s="30"/>
      <c r="SWP274" s="30"/>
      <c r="SWQ274" s="30"/>
      <c r="SWR274" s="30"/>
      <c r="SWS274" s="30"/>
      <c r="SWT274" s="30"/>
      <c r="SWU274" s="30"/>
      <c r="SWV274" s="30"/>
      <c r="SWW274" s="30"/>
      <c r="SWX274" s="30"/>
      <c r="SWY274" s="30"/>
      <c r="SWZ274" s="30"/>
      <c r="SXA274" s="30"/>
      <c r="SXB274" s="30"/>
      <c r="SXC274" s="30"/>
      <c r="SXD274" s="30"/>
      <c r="SXE274" s="30"/>
      <c r="SXF274" s="30"/>
      <c r="SXG274" s="30"/>
      <c r="SXH274" s="30"/>
      <c r="SXI274" s="30"/>
      <c r="SXJ274" s="30"/>
      <c r="SXK274" s="30"/>
      <c r="SXL274" s="30"/>
      <c r="SXM274" s="30"/>
      <c r="SXN274" s="30"/>
      <c r="SXO274" s="30"/>
      <c r="SXP274" s="30"/>
      <c r="SXQ274" s="30"/>
      <c r="SXR274" s="30"/>
      <c r="SXS274" s="30"/>
      <c r="SXT274" s="30"/>
      <c r="SXU274" s="30"/>
      <c r="SXV274" s="30"/>
      <c r="SXW274" s="30"/>
      <c r="SXX274" s="30"/>
      <c r="SXY274" s="30"/>
      <c r="SXZ274" s="30"/>
      <c r="SYA274" s="30"/>
      <c r="SYB274" s="30"/>
      <c r="SYC274" s="30"/>
      <c r="SYD274" s="30"/>
      <c r="SYE274" s="30"/>
      <c r="SYF274" s="30"/>
      <c r="SYG274" s="30"/>
      <c r="SYH274" s="30"/>
      <c r="SYI274" s="30"/>
      <c r="SYJ274" s="30"/>
      <c r="SYK274" s="30"/>
      <c r="SYL274" s="30"/>
      <c r="SYM274" s="30"/>
      <c r="SYN274" s="30"/>
      <c r="SYO274" s="30"/>
      <c r="SYP274" s="30"/>
      <c r="SYQ274" s="30"/>
      <c r="SYR274" s="30"/>
      <c r="SYS274" s="30"/>
      <c r="SYT274" s="30"/>
      <c r="SYU274" s="30"/>
      <c r="SYV274" s="30"/>
      <c r="SYW274" s="30"/>
      <c r="SYX274" s="30"/>
      <c r="SYY274" s="30"/>
      <c r="SYZ274" s="30"/>
      <c r="SZA274" s="30"/>
      <c r="SZB274" s="30"/>
      <c r="SZC274" s="30"/>
      <c r="SZD274" s="30"/>
      <c r="SZE274" s="30"/>
      <c r="SZF274" s="30"/>
      <c r="SZG274" s="30"/>
      <c r="SZH274" s="30"/>
      <c r="SZI274" s="30"/>
      <c r="SZJ274" s="30"/>
      <c r="SZK274" s="30"/>
      <c r="SZL274" s="30"/>
      <c r="SZM274" s="30"/>
      <c r="SZN274" s="30"/>
      <c r="SZO274" s="30"/>
      <c r="SZP274" s="30"/>
      <c r="SZQ274" s="30"/>
      <c r="SZR274" s="30"/>
      <c r="SZS274" s="30"/>
      <c r="SZT274" s="30"/>
      <c r="SZU274" s="30"/>
      <c r="SZV274" s="30"/>
      <c r="SZW274" s="30"/>
      <c r="SZX274" s="30"/>
      <c r="SZY274" s="30"/>
      <c r="SZZ274" s="30"/>
      <c r="TAA274" s="30"/>
      <c r="TAB274" s="30"/>
      <c r="TAC274" s="30"/>
      <c r="TAD274" s="30"/>
      <c r="TAE274" s="30"/>
      <c r="TAF274" s="30"/>
      <c r="TAG274" s="30"/>
      <c r="TAH274" s="30"/>
      <c r="TAI274" s="30"/>
      <c r="TAJ274" s="30"/>
      <c r="TAK274" s="30"/>
      <c r="TAL274" s="30"/>
      <c r="TAM274" s="30"/>
      <c r="TAN274" s="30"/>
      <c r="TAO274" s="30"/>
      <c r="TAP274" s="30"/>
      <c r="TAQ274" s="30"/>
      <c r="TAR274" s="30"/>
      <c r="TAS274" s="30"/>
      <c r="TAT274" s="30"/>
      <c r="TAU274" s="30"/>
      <c r="TAV274" s="30"/>
      <c r="TAW274" s="30"/>
      <c r="TAX274" s="30"/>
      <c r="TAY274" s="30"/>
      <c r="TAZ274" s="30"/>
      <c r="TBA274" s="30"/>
      <c r="TBB274" s="30"/>
      <c r="TBC274" s="30"/>
      <c r="TBD274" s="30"/>
      <c r="TBE274" s="30"/>
      <c r="TBF274" s="30"/>
      <c r="TBG274" s="30"/>
      <c r="TBH274" s="30"/>
      <c r="TBI274" s="30"/>
      <c r="TBJ274" s="30"/>
      <c r="TBK274" s="30"/>
      <c r="TBL274" s="30"/>
      <c r="TBM274" s="30"/>
      <c r="TBN274" s="30"/>
      <c r="TBO274" s="30"/>
      <c r="TBP274" s="30"/>
      <c r="TBQ274" s="30"/>
      <c r="TBR274" s="30"/>
      <c r="TBS274" s="30"/>
      <c r="TBT274" s="30"/>
      <c r="TBU274" s="30"/>
      <c r="TBV274" s="30"/>
      <c r="TBW274" s="30"/>
      <c r="TBX274" s="30"/>
      <c r="TBY274" s="30"/>
      <c r="TBZ274" s="30"/>
      <c r="TCA274" s="30"/>
      <c r="TCB274" s="30"/>
      <c r="TCC274" s="30"/>
      <c r="TCD274" s="30"/>
      <c r="TCE274" s="30"/>
      <c r="TCF274" s="30"/>
      <c r="TCG274" s="30"/>
      <c r="TCH274" s="30"/>
      <c r="TCI274" s="30"/>
      <c r="TCJ274" s="30"/>
      <c r="TCK274" s="30"/>
      <c r="TCL274" s="30"/>
      <c r="TCM274" s="30"/>
      <c r="TCN274" s="30"/>
      <c r="TCO274" s="30"/>
      <c r="TCP274" s="30"/>
      <c r="TCQ274" s="30"/>
      <c r="TCR274" s="30"/>
      <c r="TCS274" s="30"/>
      <c r="TCT274" s="30"/>
      <c r="TCU274" s="30"/>
      <c r="TCV274" s="30"/>
      <c r="TCW274" s="30"/>
      <c r="TCX274" s="30"/>
      <c r="TCY274" s="30"/>
      <c r="TCZ274" s="30"/>
      <c r="TDA274" s="30"/>
      <c r="TDB274" s="30"/>
      <c r="TDC274" s="30"/>
      <c r="TDD274" s="30"/>
      <c r="TDE274" s="30"/>
      <c r="TDF274" s="30"/>
      <c r="TDG274" s="30"/>
      <c r="TDH274" s="30"/>
      <c r="TDI274" s="30"/>
      <c r="TDJ274" s="30"/>
      <c r="TDK274" s="30"/>
      <c r="TDL274" s="30"/>
      <c r="TDM274" s="30"/>
      <c r="TDN274" s="30"/>
      <c r="TDO274" s="30"/>
      <c r="TDP274" s="30"/>
      <c r="TDQ274" s="30"/>
      <c r="TDR274" s="30"/>
      <c r="TDS274" s="30"/>
      <c r="TDT274" s="30"/>
      <c r="TDU274" s="30"/>
      <c r="TDV274" s="30"/>
      <c r="TDW274" s="30"/>
      <c r="TDX274" s="30"/>
      <c r="TDY274" s="30"/>
      <c r="TDZ274" s="30"/>
      <c r="TEA274" s="30"/>
      <c r="TEB274" s="30"/>
      <c r="TEC274" s="30"/>
      <c r="TED274" s="30"/>
      <c r="TEE274" s="30"/>
      <c r="TEF274" s="30"/>
      <c r="TEG274" s="30"/>
      <c r="TEH274" s="30"/>
      <c r="TEI274" s="30"/>
      <c r="TEJ274" s="30"/>
      <c r="TEK274" s="30"/>
      <c r="TEL274" s="30"/>
      <c r="TEM274" s="30"/>
      <c r="TEN274" s="30"/>
      <c r="TEO274" s="30"/>
      <c r="TEP274" s="30"/>
      <c r="TEQ274" s="30"/>
      <c r="TER274" s="30"/>
      <c r="TES274" s="30"/>
      <c r="TET274" s="30"/>
      <c r="TEU274" s="30"/>
      <c r="TEV274" s="30"/>
      <c r="TEW274" s="30"/>
      <c r="TEX274" s="30"/>
      <c r="TEY274" s="30"/>
      <c r="TEZ274" s="30"/>
      <c r="TFA274" s="30"/>
      <c r="TFB274" s="30"/>
      <c r="TFC274" s="30"/>
      <c r="TFD274" s="30"/>
      <c r="TFE274" s="30"/>
      <c r="TFF274" s="30"/>
      <c r="TFG274" s="30"/>
      <c r="TFH274" s="30"/>
      <c r="TFI274" s="30"/>
      <c r="TFJ274" s="30"/>
      <c r="TFK274" s="30"/>
      <c r="TFL274" s="30"/>
      <c r="TFM274" s="30"/>
      <c r="TFN274" s="30"/>
      <c r="TFO274" s="30"/>
      <c r="TFP274" s="30"/>
      <c r="TFQ274" s="30"/>
      <c r="TFR274" s="30"/>
      <c r="TFS274" s="30"/>
      <c r="TFT274" s="30"/>
      <c r="TFU274" s="30"/>
      <c r="TFV274" s="30"/>
      <c r="TFW274" s="30"/>
      <c r="TFX274" s="30"/>
      <c r="TFY274" s="30"/>
      <c r="TFZ274" s="30"/>
      <c r="TGA274" s="30"/>
      <c r="TGB274" s="30"/>
      <c r="TGC274" s="30"/>
      <c r="TGD274" s="30"/>
      <c r="TGE274" s="30"/>
      <c r="TGF274" s="30"/>
      <c r="TGG274" s="30"/>
      <c r="TGH274" s="30"/>
      <c r="TGI274" s="30"/>
      <c r="TGJ274" s="30"/>
      <c r="TGK274" s="30"/>
      <c r="TGL274" s="30"/>
      <c r="TGM274" s="30"/>
      <c r="TGN274" s="30"/>
      <c r="TGO274" s="30"/>
      <c r="TGP274" s="30"/>
      <c r="TGQ274" s="30"/>
      <c r="TGR274" s="30"/>
      <c r="TGS274" s="30"/>
      <c r="TGT274" s="30"/>
      <c r="TGU274" s="30"/>
      <c r="TGV274" s="30"/>
      <c r="TGW274" s="30"/>
      <c r="TGX274" s="30"/>
      <c r="TGY274" s="30"/>
      <c r="TGZ274" s="30"/>
      <c r="THA274" s="30"/>
      <c r="THB274" s="30"/>
      <c r="THC274" s="30"/>
      <c r="THD274" s="30"/>
      <c r="THE274" s="30"/>
      <c r="THF274" s="30"/>
      <c r="THG274" s="30"/>
      <c r="THH274" s="30"/>
      <c r="THI274" s="30"/>
      <c r="THJ274" s="30"/>
      <c r="THK274" s="30"/>
      <c r="THL274" s="30"/>
      <c r="THM274" s="30"/>
      <c r="THN274" s="30"/>
      <c r="THO274" s="30"/>
      <c r="THP274" s="30"/>
      <c r="THQ274" s="30"/>
      <c r="THR274" s="30"/>
      <c r="THS274" s="30"/>
      <c r="THT274" s="30"/>
      <c r="THU274" s="30"/>
      <c r="THV274" s="30"/>
      <c r="THW274" s="30"/>
      <c r="THX274" s="30"/>
      <c r="THY274" s="30"/>
      <c r="THZ274" s="30"/>
      <c r="TIA274" s="30"/>
      <c r="TIB274" s="30"/>
      <c r="TIC274" s="30"/>
      <c r="TID274" s="30"/>
      <c r="TIE274" s="30"/>
      <c r="TIF274" s="30"/>
      <c r="TIG274" s="30"/>
      <c r="TIH274" s="30"/>
      <c r="TII274" s="30"/>
      <c r="TIJ274" s="30"/>
      <c r="TIK274" s="30"/>
      <c r="TIL274" s="30"/>
      <c r="TIM274" s="30"/>
      <c r="TIN274" s="30"/>
      <c r="TIO274" s="30"/>
      <c r="TIP274" s="30"/>
      <c r="TIQ274" s="30"/>
      <c r="TIR274" s="30"/>
      <c r="TIS274" s="30"/>
      <c r="TIT274" s="30"/>
      <c r="TIU274" s="30"/>
      <c r="TIV274" s="30"/>
      <c r="TIW274" s="30"/>
      <c r="TIX274" s="30"/>
      <c r="TIY274" s="30"/>
      <c r="TIZ274" s="30"/>
      <c r="TJA274" s="30"/>
      <c r="TJB274" s="30"/>
      <c r="TJC274" s="30"/>
      <c r="TJD274" s="30"/>
      <c r="TJE274" s="30"/>
      <c r="TJF274" s="30"/>
      <c r="TJG274" s="30"/>
      <c r="TJH274" s="30"/>
      <c r="TJI274" s="30"/>
      <c r="TJJ274" s="30"/>
      <c r="TJK274" s="30"/>
      <c r="TJL274" s="30"/>
      <c r="TJM274" s="30"/>
      <c r="TJN274" s="30"/>
      <c r="TJO274" s="30"/>
      <c r="TJP274" s="30"/>
      <c r="TJQ274" s="30"/>
      <c r="TJR274" s="30"/>
      <c r="TJS274" s="30"/>
      <c r="TJT274" s="30"/>
      <c r="TJU274" s="30"/>
      <c r="TJV274" s="30"/>
      <c r="TJW274" s="30"/>
      <c r="TJX274" s="30"/>
      <c r="TJY274" s="30"/>
      <c r="TJZ274" s="30"/>
      <c r="TKA274" s="30"/>
      <c r="TKB274" s="30"/>
      <c r="TKC274" s="30"/>
      <c r="TKD274" s="30"/>
      <c r="TKE274" s="30"/>
      <c r="TKF274" s="30"/>
      <c r="TKG274" s="30"/>
      <c r="TKH274" s="30"/>
      <c r="TKI274" s="30"/>
      <c r="TKJ274" s="30"/>
      <c r="TKK274" s="30"/>
      <c r="TKL274" s="30"/>
      <c r="TKM274" s="30"/>
      <c r="TKN274" s="30"/>
      <c r="TKO274" s="30"/>
      <c r="TKP274" s="30"/>
      <c r="TKQ274" s="30"/>
      <c r="TKR274" s="30"/>
      <c r="TKS274" s="30"/>
      <c r="TKT274" s="30"/>
      <c r="TKU274" s="30"/>
      <c r="TKV274" s="30"/>
      <c r="TKW274" s="30"/>
      <c r="TKX274" s="30"/>
      <c r="TKY274" s="30"/>
      <c r="TKZ274" s="30"/>
      <c r="TLA274" s="30"/>
      <c r="TLB274" s="30"/>
      <c r="TLC274" s="30"/>
      <c r="TLD274" s="30"/>
      <c r="TLE274" s="30"/>
      <c r="TLF274" s="30"/>
      <c r="TLG274" s="30"/>
      <c r="TLH274" s="30"/>
      <c r="TLI274" s="30"/>
      <c r="TLJ274" s="30"/>
      <c r="TLK274" s="30"/>
      <c r="TLL274" s="30"/>
      <c r="TLM274" s="30"/>
      <c r="TLN274" s="30"/>
      <c r="TLO274" s="30"/>
      <c r="TLP274" s="30"/>
      <c r="TLQ274" s="30"/>
      <c r="TLR274" s="30"/>
      <c r="TLS274" s="30"/>
      <c r="TLT274" s="30"/>
      <c r="TLU274" s="30"/>
      <c r="TLV274" s="30"/>
      <c r="TLW274" s="30"/>
      <c r="TLX274" s="30"/>
      <c r="TLY274" s="30"/>
      <c r="TLZ274" s="30"/>
      <c r="TMA274" s="30"/>
      <c r="TMB274" s="30"/>
      <c r="TMC274" s="30"/>
      <c r="TMD274" s="30"/>
      <c r="TME274" s="30"/>
      <c r="TMF274" s="30"/>
      <c r="TMG274" s="30"/>
      <c r="TMH274" s="30"/>
      <c r="TMI274" s="30"/>
      <c r="TMJ274" s="30"/>
      <c r="TMK274" s="30"/>
      <c r="TML274" s="30"/>
      <c r="TMM274" s="30"/>
      <c r="TMN274" s="30"/>
      <c r="TMO274" s="30"/>
      <c r="TMP274" s="30"/>
      <c r="TMQ274" s="30"/>
      <c r="TMR274" s="30"/>
      <c r="TMS274" s="30"/>
      <c r="TMT274" s="30"/>
      <c r="TMU274" s="30"/>
      <c r="TMV274" s="30"/>
      <c r="TMW274" s="30"/>
      <c r="TMX274" s="30"/>
      <c r="TMY274" s="30"/>
      <c r="TMZ274" s="30"/>
      <c r="TNA274" s="30"/>
      <c r="TNB274" s="30"/>
      <c r="TNC274" s="30"/>
      <c r="TND274" s="30"/>
      <c r="TNE274" s="30"/>
      <c r="TNF274" s="30"/>
      <c r="TNG274" s="30"/>
      <c r="TNH274" s="30"/>
      <c r="TNI274" s="30"/>
      <c r="TNJ274" s="30"/>
      <c r="TNK274" s="30"/>
      <c r="TNL274" s="30"/>
      <c r="TNM274" s="30"/>
      <c r="TNN274" s="30"/>
      <c r="TNO274" s="30"/>
      <c r="TNP274" s="30"/>
      <c r="TNQ274" s="30"/>
      <c r="TNR274" s="30"/>
      <c r="TNS274" s="30"/>
      <c r="TNT274" s="30"/>
      <c r="TNU274" s="30"/>
      <c r="TNV274" s="30"/>
      <c r="TNW274" s="30"/>
      <c r="TNX274" s="30"/>
      <c r="TNY274" s="30"/>
      <c r="TNZ274" s="30"/>
      <c r="TOA274" s="30"/>
      <c r="TOB274" s="30"/>
      <c r="TOC274" s="30"/>
      <c r="TOD274" s="30"/>
      <c r="TOE274" s="30"/>
      <c r="TOF274" s="30"/>
      <c r="TOG274" s="30"/>
      <c r="TOH274" s="30"/>
      <c r="TOI274" s="30"/>
      <c r="TOJ274" s="30"/>
      <c r="TOK274" s="30"/>
      <c r="TOL274" s="30"/>
      <c r="TOM274" s="30"/>
      <c r="TON274" s="30"/>
      <c r="TOO274" s="30"/>
      <c r="TOP274" s="30"/>
      <c r="TOQ274" s="30"/>
      <c r="TOR274" s="30"/>
      <c r="TOS274" s="30"/>
      <c r="TOT274" s="30"/>
      <c r="TOU274" s="30"/>
      <c r="TOV274" s="30"/>
      <c r="TOW274" s="30"/>
      <c r="TOX274" s="30"/>
      <c r="TOY274" s="30"/>
      <c r="TOZ274" s="30"/>
      <c r="TPA274" s="30"/>
      <c r="TPB274" s="30"/>
      <c r="TPC274" s="30"/>
      <c r="TPD274" s="30"/>
      <c r="TPE274" s="30"/>
      <c r="TPF274" s="30"/>
      <c r="TPG274" s="30"/>
      <c r="TPH274" s="30"/>
      <c r="TPI274" s="30"/>
      <c r="TPJ274" s="30"/>
      <c r="TPK274" s="30"/>
      <c r="TPL274" s="30"/>
      <c r="TPM274" s="30"/>
      <c r="TPN274" s="30"/>
      <c r="TPO274" s="30"/>
      <c r="TPP274" s="30"/>
      <c r="TPQ274" s="30"/>
      <c r="TPR274" s="30"/>
      <c r="TPS274" s="30"/>
      <c r="TPT274" s="30"/>
      <c r="TPU274" s="30"/>
      <c r="TPV274" s="30"/>
      <c r="TPW274" s="30"/>
      <c r="TPX274" s="30"/>
      <c r="TPY274" s="30"/>
      <c r="TPZ274" s="30"/>
      <c r="TQA274" s="30"/>
      <c r="TQB274" s="30"/>
      <c r="TQC274" s="30"/>
      <c r="TQD274" s="30"/>
      <c r="TQE274" s="30"/>
      <c r="TQF274" s="30"/>
      <c r="TQG274" s="30"/>
      <c r="TQH274" s="30"/>
      <c r="TQI274" s="30"/>
      <c r="TQJ274" s="30"/>
      <c r="TQK274" s="30"/>
      <c r="TQL274" s="30"/>
      <c r="TQM274" s="30"/>
      <c r="TQN274" s="30"/>
      <c r="TQO274" s="30"/>
      <c r="TQP274" s="30"/>
      <c r="TQQ274" s="30"/>
      <c r="TQR274" s="30"/>
      <c r="TQS274" s="30"/>
      <c r="TQT274" s="30"/>
      <c r="TQU274" s="30"/>
      <c r="TQV274" s="30"/>
      <c r="TQW274" s="30"/>
      <c r="TQX274" s="30"/>
      <c r="TQY274" s="30"/>
      <c r="TQZ274" s="30"/>
      <c r="TRA274" s="30"/>
      <c r="TRB274" s="30"/>
      <c r="TRC274" s="30"/>
      <c r="TRD274" s="30"/>
      <c r="TRE274" s="30"/>
      <c r="TRF274" s="30"/>
      <c r="TRG274" s="30"/>
      <c r="TRH274" s="30"/>
      <c r="TRI274" s="30"/>
      <c r="TRJ274" s="30"/>
      <c r="TRK274" s="30"/>
      <c r="TRL274" s="30"/>
      <c r="TRM274" s="30"/>
      <c r="TRN274" s="30"/>
      <c r="TRO274" s="30"/>
      <c r="TRP274" s="30"/>
      <c r="TRQ274" s="30"/>
      <c r="TRR274" s="30"/>
      <c r="TRS274" s="30"/>
      <c r="TRT274" s="30"/>
      <c r="TRU274" s="30"/>
      <c r="TRV274" s="30"/>
      <c r="TRW274" s="30"/>
      <c r="TRX274" s="30"/>
      <c r="TRY274" s="30"/>
      <c r="TRZ274" s="30"/>
      <c r="TSA274" s="30"/>
      <c r="TSB274" s="30"/>
      <c r="TSC274" s="30"/>
      <c r="TSD274" s="30"/>
      <c r="TSE274" s="30"/>
      <c r="TSF274" s="30"/>
      <c r="TSG274" s="30"/>
      <c r="TSH274" s="30"/>
      <c r="TSI274" s="30"/>
      <c r="TSJ274" s="30"/>
      <c r="TSK274" s="30"/>
      <c r="TSL274" s="30"/>
      <c r="TSM274" s="30"/>
      <c r="TSN274" s="30"/>
      <c r="TSO274" s="30"/>
      <c r="TSP274" s="30"/>
      <c r="TSQ274" s="30"/>
      <c r="TSR274" s="30"/>
      <c r="TSS274" s="30"/>
      <c r="TST274" s="30"/>
      <c r="TSU274" s="30"/>
      <c r="TSV274" s="30"/>
      <c r="TSW274" s="30"/>
      <c r="TSX274" s="30"/>
      <c r="TSY274" s="30"/>
      <c r="TSZ274" s="30"/>
      <c r="TTA274" s="30"/>
      <c r="TTB274" s="30"/>
      <c r="TTC274" s="30"/>
      <c r="TTD274" s="30"/>
      <c r="TTE274" s="30"/>
      <c r="TTF274" s="30"/>
      <c r="TTG274" s="30"/>
      <c r="TTH274" s="30"/>
      <c r="TTI274" s="30"/>
      <c r="TTJ274" s="30"/>
      <c r="TTK274" s="30"/>
      <c r="TTL274" s="30"/>
      <c r="TTM274" s="30"/>
      <c r="TTN274" s="30"/>
      <c r="TTO274" s="30"/>
      <c r="TTP274" s="30"/>
      <c r="TTQ274" s="30"/>
      <c r="TTR274" s="30"/>
      <c r="TTS274" s="30"/>
      <c r="TTT274" s="30"/>
      <c r="TTU274" s="30"/>
      <c r="TTV274" s="30"/>
      <c r="TTW274" s="30"/>
      <c r="TTX274" s="30"/>
      <c r="TTY274" s="30"/>
      <c r="TTZ274" s="30"/>
      <c r="TUA274" s="30"/>
      <c r="TUB274" s="30"/>
      <c r="TUC274" s="30"/>
      <c r="TUD274" s="30"/>
      <c r="TUE274" s="30"/>
      <c r="TUF274" s="30"/>
      <c r="TUG274" s="30"/>
      <c r="TUH274" s="30"/>
      <c r="TUI274" s="30"/>
      <c r="TUJ274" s="30"/>
      <c r="TUK274" s="30"/>
      <c r="TUL274" s="30"/>
      <c r="TUM274" s="30"/>
      <c r="TUN274" s="30"/>
      <c r="TUO274" s="30"/>
      <c r="TUP274" s="30"/>
      <c r="TUQ274" s="30"/>
      <c r="TUR274" s="30"/>
      <c r="TUS274" s="30"/>
      <c r="TUT274" s="30"/>
      <c r="TUU274" s="30"/>
      <c r="TUV274" s="30"/>
      <c r="TUW274" s="30"/>
      <c r="TUX274" s="30"/>
      <c r="TUY274" s="30"/>
      <c r="TUZ274" s="30"/>
      <c r="TVA274" s="30"/>
      <c r="TVB274" s="30"/>
      <c r="TVC274" s="30"/>
      <c r="TVD274" s="30"/>
      <c r="TVE274" s="30"/>
      <c r="TVF274" s="30"/>
      <c r="TVG274" s="30"/>
      <c r="TVH274" s="30"/>
      <c r="TVI274" s="30"/>
      <c r="TVJ274" s="30"/>
      <c r="TVK274" s="30"/>
      <c r="TVL274" s="30"/>
      <c r="TVM274" s="30"/>
      <c r="TVN274" s="30"/>
      <c r="TVO274" s="30"/>
      <c r="TVP274" s="30"/>
      <c r="TVQ274" s="30"/>
      <c r="TVR274" s="30"/>
      <c r="TVS274" s="30"/>
      <c r="TVT274" s="30"/>
      <c r="TVU274" s="30"/>
      <c r="TVV274" s="30"/>
      <c r="TVW274" s="30"/>
      <c r="TVX274" s="30"/>
      <c r="TVY274" s="30"/>
      <c r="TVZ274" s="30"/>
      <c r="TWA274" s="30"/>
      <c r="TWB274" s="30"/>
      <c r="TWC274" s="30"/>
      <c r="TWD274" s="30"/>
      <c r="TWE274" s="30"/>
      <c r="TWF274" s="30"/>
      <c r="TWG274" s="30"/>
      <c r="TWH274" s="30"/>
      <c r="TWI274" s="30"/>
      <c r="TWJ274" s="30"/>
      <c r="TWK274" s="30"/>
      <c r="TWL274" s="30"/>
      <c r="TWM274" s="30"/>
      <c r="TWN274" s="30"/>
      <c r="TWO274" s="30"/>
      <c r="TWP274" s="30"/>
      <c r="TWQ274" s="30"/>
      <c r="TWR274" s="30"/>
      <c r="TWS274" s="30"/>
      <c r="TWT274" s="30"/>
      <c r="TWU274" s="30"/>
      <c r="TWV274" s="30"/>
      <c r="TWW274" s="30"/>
      <c r="TWX274" s="30"/>
      <c r="TWY274" s="30"/>
      <c r="TWZ274" s="30"/>
      <c r="TXA274" s="30"/>
      <c r="TXB274" s="30"/>
      <c r="TXC274" s="30"/>
      <c r="TXD274" s="30"/>
      <c r="TXE274" s="30"/>
      <c r="TXF274" s="30"/>
      <c r="TXG274" s="30"/>
      <c r="TXH274" s="30"/>
      <c r="TXI274" s="30"/>
      <c r="TXJ274" s="30"/>
      <c r="TXK274" s="30"/>
      <c r="TXL274" s="30"/>
      <c r="TXM274" s="30"/>
      <c r="TXN274" s="30"/>
      <c r="TXO274" s="30"/>
      <c r="TXP274" s="30"/>
      <c r="TXQ274" s="30"/>
      <c r="TXR274" s="30"/>
      <c r="TXS274" s="30"/>
      <c r="TXT274" s="30"/>
      <c r="TXU274" s="30"/>
      <c r="TXV274" s="30"/>
      <c r="TXW274" s="30"/>
      <c r="TXX274" s="30"/>
      <c r="TXY274" s="30"/>
      <c r="TXZ274" s="30"/>
      <c r="TYA274" s="30"/>
      <c r="TYB274" s="30"/>
      <c r="TYC274" s="30"/>
      <c r="TYD274" s="30"/>
      <c r="TYE274" s="30"/>
      <c r="TYF274" s="30"/>
      <c r="TYG274" s="30"/>
      <c r="TYH274" s="30"/>
      <c r="TYI274" s="30"/>
      <c r="TYJ274" s="30"/>
      <c r="TYK274" s="30"/>
      <c r="TYL274" s="30"/>
      <c r="TYM274" s="30"/>
      <c r="TYN274" s="30"/>
      <c r="TYO274" s="30"/>
      <c r="TYP274" s="30"/>
      <c r="TYQ274" s="30"/>
      <c r="TYR274" s="30"/>
      <c r="TYS274" s="30"/>
      <c r="TYT274" s="30"/>
      <c r="TYU274" s="30"/>
      <c r="TYV274" s="30"/>
      <c r="TYW274" s="30"/>
      <c r="TYX274" s="30"/>
      <c r="TYY274" s="30"/>
      <c r="TYZ274" s="30"/>
      <c r="TZA274" s="30"/>
      <c r="TZB274" s="30"/>
      <c r="TZC274" s="30"/>
      <c r="TZD274" s="30"/>
      <c r="TZE274" s="30"/>
      <c r="TZF274" s="30"/>
      <c r="TZG274" s="30"/>
      <c r="TZH274" s="30"/>
      <c r="TZI274" s="30"/>
      <c r="TZJ274" s="30"/>
      <c r="TZK274" s="30"/>
      <c r="TZL274" s="30"/>
      <c r="TZM274" s="30"/>
      <c r="TZN274" s="30"/>
      <c r="TZO274" s="30"/>
      <c r="TZP274" s="30"/>
      <c r="TZQ274" s="30"/>
      <c r="TZR274" s="30"/>
      <c r="TZS274" s="30"/>
      <c r="TZT274" s="30"/>
      <c r="TZU274" s="30"/>
      <c r="TZV274" s="30"/>
      <c r="TZW274" s="30"/>
      <c r="TZX274" s="30"/>
      <c r="TZY274" s="30"/>
      <c r="TZZ274" s="30"/>
      <c r="UAA274" s="30"/>
      <c r="UAB274" s="30"/>
      <c r="UAC274" s="30"/>
      <c r="UAD274" s="30"/>
      <c r="UAE274" s="30"/>
      <c r="UAF274" s="30"/>
      <c r="UAG274" s="30"/>
      <c r="UAH274" s="30"/>
      <c r="UAI274" s="30"/>
      <c r="UAJ274" s="30"/>
      <c r="UAK274" s="30"/>
      <c r="UAL274" s="30"/>
      <c r="UAM274" s="30"/>
      <c r="UAN274" s="30"/>
      <c r="UAO274" s="30"/>
      <c r="UAP274" s="30"/>
      <c r="UAQ274" s="30"/>
      <c r="UAR274" s="30"/>
      <c r="UAS274" s="30"/>
      <c r="UAT274" s="30"/>
      <c r="UAU274" s="30"/>
      <c r="UAV274" s="30"/>
      <c r="UAW274" s="30"/>
      <c r="UAX274" s="30"/>
      <c r="UAY274" s="30"/>
      <c r="UAZ274" s="30"/>
      <c r="UBA274" s="30"/>
      <c r="UBB274" s="30"/>
      <c r="UBC274" s="30"/>
      <c r="UBD274" s="30"/>
      <c r="UBE274" s="30"/>
      <c r="UBF274" s="30"/>
      <c r="UBG274" s="30"/>
      <c r="UBH274" s="30"/>
      <c r="UBI274" s="30"/>
      <c r="UBJ274" s="30"/>
      <c r="UBK274" s="30"/>
      <c r="UBL274" s="30"/>
      <c r="UBM274" s="30"/>
      <c r="UBN274" s="30"/>
      <c r="UBO274" s="30"/>
      <c r="UBP274" s="30"/>
      <c r="UBQ274" s="30"/>
      <c r="UBR274" s="30"/>
      <c r="UBS274" s="30"/>
      <c r="UBT274" s="30"/>
      <c r="UBU274" s="30"/>
      <c r="UBV274" s="30"/>
      <c r="UBW274" s="30"/>
      <c r="UBX274" s="30"/>
      <c r="UBY274" s="30"/>
      <c r="UBZ274" s="30"/>
      <c r="UCA274" s="30"/>
      <c r="UCB274" s="30"/>
      <c r="UCC274" s="30"/>
      <c r="UCD274" s="30"/>
      <c r="UCE274" s="30"/>
      <c r="UCF274" s="30"/>
      <c r="UCG274" s="30"/>
      <c r="UCH274" s="30"/>
      <c r="UCI274" s="30"/>
      <c r="UCJ274" s="30"/>
      <c r="UCK274" s="30"/>
      <c r="UCL274" s="30"/>
      <c r="UCM274" s="30"/>
      <c r="UCN274" s="30"/>
      <c r="UCO274" s="30"/>
      <c r="UCP274" s="30"/>
      <c r="UCQ274" s="30"/>
      <c r="UCR274" s="30"/>
      <c r="UCS274" s="30"/>
      <c r="UCT274" s="30"/>
      <c r="UCU274" s="30"/>
      <c r="UCV274" s="30"/>
      <c r="UCW274" s="30"/>
      <c r="UCX274" s="30"/>
      <c r="UCY274" s="30"/>
      <c r="UCZ274" s="30"/>
      <c r="UDA274" s="30"/>
      <c r="UDB274" s="30"/>
      <c r="UDC274" s="30"/>
      <c r="UDD274" s="30"/>
      <c r="UDE274" s="30"/>
      <c r="UDF274" s="30"/>
      <c r="UDG274" s="30"/>
      <c r="UDH274" s="30"/>
      <c r="UDI274" s="30"/>
      <c r="UDJ274" s="30"/>
      <c r="UDK274" s="30"/>
      <c r="UDL274" s="30"/>
      <c r="UDM274" s="30"/>
      <c r="UDN274" s="30"/>
      <c r="UDO274" s="30"/>
      <c r="UDP274" s="30"/>
      <c r="UDQ274" s="30"/>
      <c r="UDR274" s="30"/>
      <c r="UDS274" s="30"/>
      <c r="UDT274" s="30"/>
      <c r="UDU274" s="30"/>
      <c r="UDV274" s="30"/>
      <c r="UDW274" s="30"/>
      <c r="UDX274" s="30"/>
      <c r="UDY274" s="30"/>
      <c r="UDZ274" s="30"/>
      <c r="UEA274" s="30"/>
      <c r="UEB274" s="30"/>
      <c r="UEC274" s="30"/>
      <c r="UED274" s="30"/>
      <c r="UEE274" s="30"/>
      <c r="UEF274" s="30"/>
      <c r="UEG274" s="30"/>
      <c r="UEH274" s="30"/>
      <c r="UEI274" s="30"/>
      <c r="UEJ274" s="30"/>
      <c r="UEK274" s="30"/>
      <c r="UEL274" s="30"/>
      <c r="UEM274" s="30"/>
      <c r="UEN274" s="30"/>
      <c r="UEO274" s="30"/>
      <c r="UEP274" s="30"/>
      <c r="UEQ274" s="30"/>
      <c r="UER274" s="30"/>
      <c r="UES274" s="30"/>
      <c r="UET274" s="30"/>
      <c r="UEU274" s="30"/>
      <c r="UEV274" s="30"/>
      <c r="UEW274" s="30"/>
      <c r="UEX274" s="30"/>
      <c r="UEY274" s="30"/>
      <c r="UEZ274" s="30"/>
      <c r="UFA274" s="30"/>
      <c r="UFB274" s="30"/>
      <c r="UFC274" s="30"/>
      <c r="UFD274" s="30"/>
      <c r="UFE274" s="30"/>
      <c r="UFF274" s="30"/>
      <c r="UFG274" s="30"/>
      <c r="UFH274" s="30"/>
      <c r="UFI274" s="30"/>
      <c r="UFJ274" s="30"/>
      <c r="UFK274" s="30"/>
      <c r="UFL274" s="30"/>
      <c r="UFM274" s="30"/>
      <c r="UFN274" s="30"/>
      <c r="UFO274" s="30"/>
      <c r="UFP274" s="30"/>
      <c r="UFQ274" s="30"/>
      <c r="UFR274" s="30"/>
      <c r="UFS274" s="30"/>
      <c r="UFT274" s="30"/>
      <c r="UFU274" s="30"/>
      <c r="UFV274" s="30"/>
      <c r="UFW274" s="30"/>
      <c r="UFX274" s="30"/>
      <c r="UFY274" s="30"/>
      <c r="UFZ274" s="30"/>
      <c r="UGA274" s="30"/>
      <c r="UGB274" s="30"/>
      <c r="UGC274" s="30"/>
      <c r="UGD274" s="30"/>
      <c r="UGE274" s="30"/>
      <c r="UGF274" s="30"/>
      <c r="UGG274" s="30"/>
      <c r="UGH274" s="30"/>
      <c r="UGI274" s="30"/>
      <c r="UGJ274" s="30"/>
      <c r="UGK274" s="30"/>
      <c r="UGL274" s="30"/>
      <c r="UGM274" s="30"/>
      <c r="UGN274" s="30"/>
      <c r="UGO274" s="30"/>
      <c r="UGP274" s="30"/>
      <c r="UGQ274" s="30"/>
      <c r="UGR274" s="30"/>
      <c r="UGS274" s="30"/>
      <c r="UGT274" s="30"/>
      <c r="UGU274" s="30"/>
      <c r="UGV274" s="30"/>
      <c r="UGW274" s="30"/>
      <c r="UGX274" s="30"/>
      <c r="UGY274" s="30"/>
      <c r="UGZ274" s="30"/>
      <c r="UHA274" s="30"/>
      <c r="UHB274" s="30"/>
      <c r="UHC274" s="30"/>
      <c r="UHD274" s="30"/>
      <c r="UHE274" s="30"/>
      <c r="UHF274" s="30"/>
      <c r="UHG274" s="30"/>
      <c r="UHH274" s="30"/>
      <c r="UHI274" s="30"/>
      <c r="UHJ274" s="30"/>
      <c r="UHK274" s="30"/>
      <c r="UHL274" s="30"/>
      <c r="UHM274" s="30"/>
      <c r="UHN274" s="30"/>
      <c r="UHO274" s="30"/>
      <c r="UHP274" s="30"/>
      <c r="UHQ274" s="30"/>
      <c r="UHR274" s="30"/>
      <c r="UHS274" s="30"/>
      <c r="UHT274" s="30"/>
      <c r="UHU274" s="30"/>
      <c r="UHV274" s="30"/>
      <c r="UHW274" s="30"/>
      <c r="UHX274" s="30"/>
      <c r="UHY274" s="30"/>
      <c r="UHZ274" s="30"/>
      <c r="UIA274" s="30"/>
      <c r="UIB274" s="30"/>
      <c r="UIC274" s="30"/>
      <c r="UID274" s="30"/>
      <c r="UIE274" s="30"/>
      <c r="UIF274" s="30"/>
      <c r="UIG274" s="30"/>
      <c r="UIH274" s="30"/>
      <c r="UII274" s="30"/>
      <c r="UIJ274" s="30"/>
      <c r="UIK274" s="30"/>
      <c r="UIL274" s="30"/>
      <c r="UIM274" s="30"/>
      <c r="UIN274" s="30"/>
      <c r="UIO274" s="30"/>
      <c r="UIP274" s="30"/>
      <c r="UIQ274" s="30"/>
      <c r="UIR274" s="30"/>
      <c r="UIS274" s="30"/>
      <c r="UIT274" s="30"/>
      <c r="UIU274" s="30"/>
      <c r="UIV274" s="30"/>
      <c r="UIW274" s="30"/>
      <c r="UIX274" s="30"/>
      <c r="UIY274" s="30"/>
      <c r="UIZ274" s="30"/>
      <c r="UJA274" s="30"/>
      <c r="UJB274" s="30"/>
      <c r="UJC274" s="30"/>
      <c r="UJD274" s="30"/>
      <c r="UJE274" s="30"/>
      <c r="UJF274" s="30"/>
      <c r="UJG274" s="30"/>
      <c r="UJH274" s="30"/>
      <c r="UJI274" s="30"/>
      <c r="UJJ274" s="30"/>
      <c r="UJK274" s="30"/>
      <c r="UJL274" s="30"/>
      <c r="UJM274" s="30"/>
      <c r="UJN274" s="30"/>
      <c r="UJO274" s="30"/>
      <c r="UJP274" s="30"/>
      <c r="UJQ274" s="30"/>
      <c r="UJR274" s="30"/>
      <c r="UJS274" s="30"/>
      <c r="UJT274" s="30"/>
      <c r="UJU274" s="30"/>
      <c r="UJV274" s="30"/>
      <c r="UJW274" s="30"/>
      <c r="UJX274" s="30"/>
      <c r="UJY274" s="30"/>
      <c r="UJZ274" s="30"/>
      <c r="UKA274" s="30"/>
      <c r="UKB274" s="30"/>
      <c r="UKC274" s="30"/>
      <c r="UKD274" s="30"/>
      <c r="UKE274" s="30"/>
      <c r="UKF274" s="30"/>
      <c r="UKG274" s="30"/>
      <c r="UKH274" s="30"/>
      <c r="UKI274" s="30"/>
      <c r="UKJ274" s="30"/>
      <c r="UKK274" s="30"/>
      <c r="UKL274" s="30"/>
      <c r="UKM274" s="30"/>
      <c r="UKN274" s="30"/>
      <c r="UKO274" s="30"/>
      <c r="UKP274" s="30"/>
      <c r="UKQ274" s="30"/>
      <c r="UKR274" s="30"/>
      <c r="UKS274" s="30"/>
      <c r="UKT274" s="30"/>
      <c r="UKU274" s="30"/>
      <c r="UKV274" s="30"/>
      <c r="UKW274" s="30"/>
      <c r="UKX274" s="30"/>
      <c r="UKY274" s="30"/>
      <c r="UKZ274" s="30"/>
      <c r="ULA274" s="30"/>
      <c r="ULB274" s="30"/>
      <c r="ULC274" s="30"/>
      <c r="ULD274" s="30"/>
      <c r="ULE274" s="30"/>
      <c r="ULF274" s="30"/>
      <c r="ULG274" s="30"/>
      <c r="ULH274" s="30"/>
      <c r="ULI274" s="30"/>
      <c r="ULJ274" s="30"/>
      <c r="ULK274" s="30"/>
      <c r="ULL274" s="30"/>
      <c r="ULM274" s="30"/>
      <c r="ULN274" s="30"/>
      <c r="ULO274" s="30"/>
      <c r="ULP274" s="30"/>
      <c r="ULQ274" s="30"/>
      <c r="ULR274" s="30"/>
      <c r="ULS274" s="30"/>
      <c r="ULT274" s="30"/>
      <c r="ULU274" s="30"/>
      <c r="ULV274" s="30"/>
      <c r="ULW274" s="30"/>
      <c r="ULX274" s="30"/>
      <c r="ULY274" s="30"/>
      <c r="ULZ274" s="30"/>
      <c r="UMA274" s="30"/>
      <c r="UMB274" s="30"/>
      <c r="UMC274" s="30"/>
      <c r="UMD274" s="30"/>
      <c r="UME274" s="30"/>
      <c r="UMF274" s="30"/>
      <c r="UMG274" s="30"/>
      <c r="UMH274" s="30"/>
      <c r="UMI274" s="30"/>
      <c r="UMJ274" s="30"/>
      <c r="UMK274" s="30"/>
      <c r="UML274" s="30"/>
      <c r="UMM274" s="30"/>
      <c r="UMN274" s="30"/>
      <c r="UMO274" s="30"/>
      <c r="UMP274" s="30"/>
      <c r="UMQ274" s="30"/>
      <c r="UMR274" s="30"/>
      <c r="UMS274" s="30"/>
      <c r="UMT274" s="30"/>
      <c r="UMU274" s="30"/>
      <c r="UMV274" s="30"/>
      <c r="UMW274" s="30"/>
      <c r="UMX274" s="30"/>
      <c r="UMY274" s="30"/>
      <c r="UMZ274" s="30"/>
      <c r="UNA274" s="30"/>
      <c r="UNB274" s="30"/>
      <c r="UNC274" s="30"/>
      <c r="UND274" s="30"/>
      <c r="UNE274" s="30"/>
      <c r="UNF274" s="30"/>
      <c r="UNG274" s="30"/>
      <c r="UNH274" s="30"/>
      <c r="UNI274" s="30"/>
      <c r="UNJ274" s="30"/>
      <c r="UNK274" s="30"/>
      <c r="UNL274" s="30"/>
      <c r="UNM274" s="30"/>
      <c r="UNN274" s="30"/>
      <c r="UNO274" s="30"/>
      <c r="UNP274" s="30"/>
      <c r="UNQ274" s="30"/>
      <c r="UNR274" s="30"/>
      <c r="UNS274" s="30"/>
      <c r="UNT274" s="30"/>
      <c r="UNU274" s="30"/>
      <c r="UNV274" s="30"/>
      <c r="UNW274" s="30"/>
      <c r="UNX274" s="30"/>
      <c r="UNY274" s="30"/>
      <c r="UNZ274" s="30"/>
      <c r="UOA274" s="30"/>
      <c r="UOB274" s="30"/>
      <c r="UOC274" s="30"/>
      <c r="UOD274" s="30"/>
      <c r="UOE274" s="30"/>
      <c r="UOF274" s="30"/>
      <c r="UOG274" s="30"/>
      <c r="UOH274" s="30"/>
      <c r="UOI274" s="30"/>
      <c r="UOJ274" s="30"/>
      <c r="UOK274" s="30"/>
      <c r="UOL274" s="30"/>
      <c r="UOM274" s="30"/>
      <c r="UON274" s="30"/>
      <c r="UOO274" s="30"/>
      <c r="UOP274" s="30"/>
      <c r="UOQ274" s="30"/>
      <c r="UOR274" s="30"/>
      <c r="UOS274" s="30"/>
      <c r="UOT274" s="30"/>
      <c r="UOU274" s="30"/>
      <c r="UOV274" s="30"/>
      <c r="UOW274" s="30"/>
      <c r="UOX274" s="30"/>
      <c r="UOY274" s="30"/>
      <c r="UOZ274" s="30"/>
      <c r="UPA274" s="30"/>
      <c r="UPB274" s="30"/>
      <c r="UPC274" s="30"/>
      <c r="UPD274" s="30"/>
      <c r="UPE274" s="30"/>
      <c r="UPF274" s="30"/>
      <c r="UPG274" s="30"/>
      <c r="UPH274" s="30"/>
      <c r="UPI274" s="30"/>
      <c r="UPJ274" s="30"/>
      <c r="UPK274" s="30"/>
      <c r="UPL274" s="30"/>
      <c r="UPM274" s="30"/>
      <c r="UPN274" s="30"/>
      <c r="UPO274" s="30"/>
      <c r="UPP274" s="30"/>
      <c r="UPQ274" s="30"/>
      <c r="UPR274" s="30"/>
      <c r="UPS274" s="30"/>
      <c r="UPT274" s="30"/>
      <c r="UPU274" s="30"/>
      <c r="UPV274" s="30"/>
      <c r="UPW274" s="30"/>
      <c r="UPX274" s="30"/>
      <c r="UPY274" s="30"/>
      <c r="UPZ274" s="30"/>
      <c r="UQA274" s="30"/>
      <c r="UQB274" s="30"/>
      <c r="UQC274" s="30"/>
      <c r="UQD274" s="30"/>
      <c r="UQE274" s="30"/>
      <c r="UQF274" s="30"/>
      <c r="UQG274" s="30"/>
      <c r="UQH274" s="30"/>
      <c r="UQI274" s="30"/>
      <c r="UQJ274" s="30"/>
      <c r="UQK274" s="30"/>
      <c r="UQL274" s="30"/>
      <c r="UQM274" s="30"/>
      <c r="UQN274" s="30"/>
      <c r="UQO274" s="30"/>
      <c r="UQP274" s="30"/>
      <c r="UQQ274" s="30"/>
      <c r="UQR274" s="30"/>
      <c r="UQS274" s="30"/>
      <c r="UQT274" s="30"/>
      <c r="UQU274" s="30"/>
      <c r="UQV274" s="30"/>
      <c r="UQW274" s="30"/>
      <c r="UQX274" s="30"/>
      <c r="UQY274" s="30"/>
      <c r="UQZ274" s="30"/>
      <c r="URA274" s="30"/>
      <c r="URB274" s="30"/>
      <c r="URC274" s="30"/>
      <c r="URD274" s="30"/>
      <c r="URE274" s="30"/>
      <c r="URF274" s="30"/>
      <c r="URG274" s="30"/>
      <c r="URH274" s="30"/>
      <c r="URI274" s="30"/>
      <c r="URJ274" s="30"/>
      <c r="URK274" s="30"/>
      <c r="URL274" s="30"/>
      <c r="URM274" s="30"/>
      <c r="URN274" s="30"/>
      <c r="URO274" s="30"/>
      <c r="URP274" s="30"/>
      <c r="URQ274" s="30"/>
      <c r="URR274" s="30"/>
      <c r="URS274" s="30"/>
      <c r="URT274" s="30"/>
      <c r="URU274" s="30"/>
      <c r="URV274" s="30"/>
      <c r="URW274" s="30"/>
      <c r="URX274" s="30"/>
      <c r="URY274" s="30"/>
      <c r="URZ274" s="30"/>
      <c r="USA274" s="30"/>
      <c r="USB274" s="30"/>
      <c r="USC274" s="30"/>
      <c r="USD274" s="30"/>
      <c r="USE274" s="30"/>
      <c r="USF274" s="30"/>
      <c r="USG274" s="30"/>
      <c r="USH274" s="30"/>
      <c r="USI274" s="30"/>
      <c r="USJ274" s="30"/>
      <c r="USK274" s="30"/>
      <c r="USL274" s="30"/>
      <c r="USM274" s="30"/>
      <c r="USN274" s="30"/>
      <c r="USO274" s="30"/>
      <c r="USP274" s="30"/>
      <c r="USQ274" s="30"/>
      <c r="USR274" s="30"/>
      <c r="USS274" s="30"/>
      <c r="UST274" s="30"/>
      <c r="USU274" s="30"/>
      <c r="USV274" s="30"/>
      <c r="USW274" s="30"/>
      <c r="USX274" s="30"/>
      <c r="USY274" s="30"/>
      <c r="USZ274" s="30"/>
      <c r="UTA274" s="30"/>
      <c r="UTB274" s="30"/>
      <c r="UTC274" s="30"/>
      <c r="UTD274" s="30"/>
      <c r="UTE274" s="30"/>
      <c r="UTF274" s="30"/>
      <c r="UTG274" s="30"/>
      <c r="UTH274" s="30"/>
      <c r="UTI274" s="30"/>
      <c r="UTJ274" s="30"/>
      <c r="UTK274" s="30"/>
      <c r="UTL274" s="30"/>
      <c r="UTM274" s="30"/>
      <c r="UTN274" s="30"/>
      <c r="UTO274" s="30"/>
      <c r="UTP274" s="30"/>
      <c r="UTQ274" s="30"/>
      <c r="UTR274" s="30"/>
      <c r="UTS274" s="30"/>
      <c r="UTT274" s="30"/>
      <c r="UTU274" s="30"/>
      <c r="UTV274" s="30"/>
      <c r="UTW274" s="30"/>
      <c r="UTX274" s="30"/>
      <c r="UTY274" s="30"/>
      <c r="UTZ274" s="30"/>
      <c r="UUA274" s="30"/>
      <c r="UUB274" s="30"/>
      <c r="UUC274" s="30"/>
      <c r="UUD274" s="30"/>
      <c r="UUE274" s="30"/>
      <c r="UUF274" s="30"/>
      <c r="UUG274" s="30"/>
      <c r="UUH274" s="30"/>
      <c r="UUI274" s="30"/>
      <c r="UUJ274" s="30"/>
      <c r="UUK274" s="30"/>
      <c r="UUL274" s="30"/>
      <c r="UUM274" s="30"/>
      <c r="UUN274" s="30"/>
      <c r="UUO274" s="30"/>
      <c r="UUP274" s="30"/>
      <c r="UUQ274" s="30"/>
      <c r="UUR274" s="30"/>
      <c r="UUS274" s="30"/>
      <c r="UUT274" s="30"/>
      <c r="UUU274" s="30"/>
      <c r="UUV274" s="30"/>
      <c r="UUW274" s="30"/>
      <c r="UUX274" s="30"/>
      <c r="UUY274" s="30"/>
      <c r="UUZ274" s="30"/>
      <c r="UVA274" s="30"/>
      <c r="UVB274" s="30"/>
      <c r="UVC274" s="30"/>
      <c r="UVD274" s="30"/>
      <c r="UVE274" s="30"/>
      <c r="UVF274" s="30"/>
      <c r="UVG274" s="30"/>
      <c r="UVH274" s="30"/>
      <c r="UVI274" s="30"/>
      <c r="UVJ274" s="30"/>
      <c r="UVK274" s="30"/>
      <c r="UVL274" s="30"/>
      <c r="UVM274" s="30"/>
      <c r="UVN274" s="30"/>
      <c r="UVO274" s="30"/>
      <c r="UVP274" s="30"/>
      <c r="UVQ274" s="30"/>
      <c r="UVR274" s="30"/>
      <c r="UVS274" s="30"/>
      <c r="UVT274" s="30"/>
      <c r="UVU274" s="30"/>
      <c r="UVV274" s="30"/>
      <c r="UVW274" s="30"/>
      <c r="UVX274" s="30"/>
      <c r="UVY274" s="30"/>
      <c r="UVZ274" s="30"/>
      <c r="UWA274" s="30"/>
      <c r="UWB274" s="30"/>
      <c r="UWC274" s="30"/>
      <c r="UWD274" s="30"/>
      <c r="UWE274" s="30"/>
      <c r="UWF274" s="30"/>
      <c r="UWG274" s="30"/>
      <c r="UWH274" s="30"/>
      <c r="UWI274" s="30"/>
      <c r="UWJ274" s="30"/>
      <c r="UWK274" s="30"/>
      <c r="UWL274" s="30"/>
      <c r="UWM274" s="30"/>
      <c r="UWN274" s="30"/>
      <c r="UWO274" s="30"/>
      <c r="UWP274" s="30"/>
      <c r="UWQ274" s="30"/>
      <c r="UWR274" s="30"/>
      <c r="UWS274" s="30"/>
      <c r="UWT274" s="30"/>
      <c r="UWU274" s="30"/>
      <c r="UWV274" s="30"/>
      <c r="UWW274" s="30"/>
      <c r="UWX274" s="30"/>
      <c r="UWY274" s="30"/>
      <c r="UWZ274" s="30"/>
      <c r="UXA274" s="30"/>
      <c r="UXB274" s="30"/>
      <c r="UXC274" s="30"/>
      <c r="UXD274" s="30"/>
      <c r="UXE274" s="30"/>
      <c r="UXF274" s="30"/>
      <c r="UXG274" s="30"/>
      <c r="UXH274" s="30"/>
      <c r="UXI274" s="30"/>
      <c r="UXJ274" s="30"/>
      <c r="UXK274" s="30"/>
      <c r="UXL274" s="30"/>
      <c r="UXM274" s="30"/>
      <c r="UXN274" s="30"/>
      <c r="UXO274" s="30"/>
      <c r="UXP274" s="30"/>
      <c r="UXQ274" s="30"/>
      <c r="UXR274" s="30"/>
      <c r="UXS274" s="30"/>
      <c r="UXT274" s="30"/>
      <c r="UXU274" s="30"/>
      <c r="UXV274" s="30"/>
      <c r="UXW274" s="30"/>
      <c r="UXX274" s="30"/>
      <c r="UXY274" s="30"/>
      <c r="UXZ274" s="30"/>
      <c r="UYA274" s="30"/>
      <c r="UYB274" s="30"/>
      <c r="UYC274" s="30"/>
      <c r="UYD274" s="30"/>
      <c r="UYE274" s="30"/>
      <c r="UYF274" s="30"/>
      <c r="UYG274" s="30"/>
      <c r="UYH274" s="30"/>
      <c r="UYI274" s="30"/>
      <c r="UYJ274" s="30"/>
      <c r="UYK274" s="30"/>
      <c r="UYL274" s="30"/>
      <c r="UYM274" s="30"/>
      <c r="UYN274" s="30"/>
      <c r="UYO274" s="30"/>
      <c r="UYP274" s="30"/>
      <c r="UYQ274" s="30"/>
      <c r="UYR274" s="30"/>
      <c r="UYS274" s="30"/>
      <c r="UYT274" s="30"/>
      <c r="UYU274" s="30"/>
      <c r="UYV274" s="30"/>
      <c r="UYW274" s="30"/>
      <c r="UYX274" s="30"/>
      <c r="UYY274" s="30"/>
      <c r="UYZ274" s="30"/>
      <c r="UZA274" s="30"/>
      <c r="UZB274" s="30"/>
      <c r="UZC274" s="30"/>
      <c r="UZD274" s="30"/>
      <c r="UZE274" s="30"/>
      <c r="UZF274" s="30"/>
      <c r="UZG274" s="30"/>
      <c r="UZH274" s="30"/>
      <c r="UZI274" s="30"/>
      <c r="UZJ274" s="30"/>
      <c r="UZK274" s="30"/>
      <c r="UZL274" s="30"/>
      <c r="UZM274" s="30"/>
      <c r="UZN274" s="30"/>
      <c r="UZO274" s="30"/>
      <c r="UZP274" s="30"/>
      <c r="UZQ274" s="30"/>
      <c r="UZR274" s="30"/>
      <c r="UZS274" s="30"/>
      <c r="UZT274" s="30"/>
      <c r="UZU274" s="30"/>
      <c r="UZV274" s="30"/>
      <c r="UZW274" s="30"/>
      <c r="UZX274" s="30"/>
      <c r="UZY274" s="30"/>
      <c r="UZZ274" s="30"/>
      <c r="VAA274" s="30"/>
      <c r="VAB274" s="30"/>
      <c r="VAC274" s="30"/>
      <c r="VAD274" s="30"/>
      <c r="VAE274" s="30"/>
      <c r="VAF274" s="30"/>
      <c r="VAG274" s="30"/>
      <c r="VAH274" s="30"/>
      <c r="VAI274" s="30"/>
      <c r="VAJ274" s="30"/>
      <c r="VAK274" s="30"/>
      <c r="VAL274" s="30"/>
      <c r="VAM274" s="30"/>
      <c r="VAN274" s="30"/>
      <c r="VAO274" s="30"/>
      <c r="VAP274" s="30"/>
      <c r="VAQ274" s="30"/>
      <c r="VAR274" s="30"/>
      <c r="VAS274" s="30"/>
      <c r="VAT274" s="30"/>
      <c r="VAU274" s="30"/>
      <c r="VAV274" s="30"/>
      <c r="VAW274" s="30"/>
      <c r="VAX274" s="30"/>
      <c r="VAY274" s="30"/>
      <c r="VAZ274" s="30"/>
      <c r="VBA274" s="30"/>
      <c r="VBB274" s="30"/>
      <c r="VBC274" s="30"/>
      <c r="VBD274" s="30"/>
      <c r="VBE274" s="30"/>
      <c r="VBF274" s="30"/>
      <c r="VBG274" s="30"/>
      <c r="VBH274" s="30"/>
      <c r="VBI274" s="30"/>
      <c r="VBJ274" s="30"/>
      <c r="VBK274" s="30"/>
      <c r="VBL274" s="30"/>
      <c r="VBM274" s="30"/>
      <c r="VBN274" s="30"/>
      <c r="VBO274" s="30"/>
      <c r="VBP274" s="30"/>
      <c r="VBQ274" s="30"/>
      <c r="VBR274" s="30"/>
      <c r="VBS274" s="30"/>
      <c r="VBT274" s="30"/>
      <c r="VBU274" s="30"/>
      <c r="VBV274" s="30"/>
      <c r="VBW274" s="30"/>
      <c r="VBX274" s="30"/>
      <c r="VBY274" s="30"/>
      <c r="VBZ274" s="30"/>
      <c r="VCA274" s="30"/>
      <c r="VCB274" s="30"/>
      <c r="VCC274" s="30"/>
      <c r="VCD274" s="30"/>
      <c r="VCE274" s="30"/>
      <c r="VCF274" s="30"/>
      <c r="VCG274" s="30"/>
      <c r="VCH274" s="30"/>
      <c r="VCI274" s="30"/>
      <c r="VCJ274" s="30"/>
      <c r="VCK274" s="30"/>
      <c r="VCL274" s="30"/>
      <c r="VCM274" s="30"/>
      <c r="VCN274" s="30"/>
      <c r="VCO274" s="30"/>
      <c r="VCP274" s="30"/>
      <c r="VCQ274" s="30"/>
      <c r="VCR274" s="30"/>
      <c r="VCS274" s="30"/>
      <c r="VCT274" s="30"/>
      <c r="VCU274" s="30"/>
      <c r="VCV274" s="30"/>
      <c r="VCW274" s="30"/>
      <c r="VCX274" s="30"/>
      <c r="VCY274" s="30"/>
      <c r="VCZ274" s="30"/>
      <c r="VDA274" s="30"/>
      <c r="VDB274" s="30"/>
      <c r="VDC274" s="30"/>
      <c r="VDD274" s="30"/>
      <c r="VDE274" s="30"/>
      <c r="VDF274" s="30"/>
      <c r="VDG274" s="30"/>
      <c r="VDH274" s="30"/>
      <c r="VDI274" s="30"/>
      <c r="VDJ274" s="30"/>
      <c r="VDK274" s="30"/>
      <c r="VDL274" s="30"/>
      <c r="VDM274" s="30"/>
      <c r="VDN274" s="30"/>
      <c r="VDO274" s="30"/>
      <c r="VDP274" s="30"/>
      <c r="VDQ274" s="30"/>
      <c r="VDR274" s="30"/>
      <c r="VDS274" s="30"/>
      <c r="VDT274" s="30"/>
      <c r="VDU274" s="30"/>
      <c r="VDV274" s="30"/>
      <c r="VDW274" s="30"/>
      <c r="VDX274" s="30"/>
      <c r="VDY274" s="30"/>
      <c r="VDZ274" s="30"/>
      <c r="VEA274" s="30"/>
      <c r="VEB274" s="30"/>
      <c r="VEC274" s="30"/>
      <c r="VED274" s="30"/>
      <c r="VEE274" s="30"/>
      <c r="VEF274" s="30"/>
      <c r="VEG274" s="30"/>
      <c r="VEH274" s="30"/>
      <c r="VEI274" s="30"/>
      <c r="VEJ274" s="30"/>
      <c r="VEK274" s="30"/>
      <c r="VEL274" s="30"/>
      <c r="VEM274" s="30"/>
      <c r="VEN274" s="30"/>
      <c r="VEO274" s="30"/>
      <c r="VEP274" s="30"/>
      <c r="VEQ274" s="30"/>
      <c r="VER274" s="30"/>
      <c r="VES274" s="30"/>
      <c r="VET274" s="30"/>
      <c r="VEU274" s="30"/>
      <c r="VEV274" s="30"/>
      <c r="VEW274" s="30"/>
      <c r="VEX274" s="30"/>
      <c r="VEY274" s="30"/>
      <c r="VEZ274" s="30"/>
      <c r="VFA274" s="30"/>
      <c r="VFB274" s="30"/>
      <c r="VFC274" s="30"/>
      <c r="VFD274" s="30"/>
      <c r="VFE274" s="30"/>
      <c r="VFF274" s="30"/>
      <c r="VFG274" s="30"/>
      <c r="VFH274" s="30"/>
      <c r="VFI274" s="30"/>
      <c r="VFJ274" s="30"/>
      <c r="VFK274" s="30"/>
      <c r="VFL274" s="30"/>
      <c r="VFM274" s="30"/>
      <c r="VFN274" s="30"/>
      <c r="VFO274" s="30"/>
      <c r="VFP274" s="30"/>
      <c r="VFQ274" s="30"/>
      <c r="VFR274" s="30"/>
      <c r="VFS274" s="30"/>
      <c r="VFT274" s="30"/>
      <c r="VFU274" s="30"/>
      <c r="VFV274" s="30"/>
      <c r="VFW274" s="30"/>
      <c r="VFX274" s="30"/>
      <c r="VFY274" s="30"/>
      <c r="VFZ274" s="30"/>
      <c r="VGA274" s="30"/>
      <c r="VGB274" s="30"/>
      <c r="VGC274" s="30"/>
      <c r="VGD274" s="30"/>
      <c r="VGE274" s="30"/>
      <c r="VGF274" s="30"/>
      <c r="VGG274" s="30"/>
      <c r="VGH274" s="30"/>
      <c r="VGI274" s="30"/>
      <c r="VGJ274" s="30"/>
      <c r="VGK274" s="30"/>
      <c r="VGL274" s="30"/>
      <c r="VGM274" s="30"/>
      <c r="VGN274" s="30"/>
      <c r="VGO274" s="30"/>
      <c r="VGP274" s="30"/>
      <c r="VGQ274" s="30"/>
      <c r="VGR274" s="30"/>
      <c r="VGS274" s="30"/>
      <c r="VGT274" s="30"/>
      <c r="VGU274" s="30"/>
      <c r="VGV274" s="30"/>
      <c r="VGW274" s="30"/>
      <c r="VGX274" s="30"/>
      <c r="VGY274" s="30"/>
      <c r="VGZ274" s="30"/>
      <c r="VHA274" s="30"/>
      <c r="VHB274" s="30"/>
      <c r="VHC274" s="30"/>
      <c r="VHD274" s="30"/>
      <c r="VHE274" s="30"/>
      <c r="VHF274" s="30"/>
      <c r="VHG274" s="30"/>
      <c r="VHH274" s="30"/>
      <c r="VHI274" s="30"/>
      <c r="VHJ274" s="30"/>
      <c r="VHK274" s="30"/>
      <c r="VHL274" s="30"/>
      <c r="VHM274" s="30"/>
      <c r="VHN274" s="30"/>
      <c r="VHO274" s="30"/>
      <c r="VHP274" s="30"/>
      <c r="VHQ274" s="30"/>
      <c r="VHR274" s="30"/>
      <c r="VHS274" s="30"/>
      <c r="VHT274" s="30"/>
      <c r="VHU274" s="30"/>
      <c r="VHV274" s="30"/>
      <c r="VHW274" s="30"/>
      <c r="VHX274" s="30"/>
      <c r="VHY274" s="30"/>
      <c r="VHZ274" s="30"/>
      <c r="VIA274" s="30"/>
      <c r="VIB274" s="30"/>
      <c r="VIC274" s="30"/>
      <c r="VID274" s="30"/>
      <c r="VIE274" s="30"/>
      <c r="VIF274" s="30"/>
      <c r="VIG274" s="30"/>
      <c r="VIH274" s="30"/>
      <c r="VII274" s="30"/>
      <c r="VIJ274" s="30"/>
      <c r="VIK274" s="30"/>
      <c r="VIL274" s="30"/>
      <c r="VIM274" s="30"/>
      <c r="VIN274" s="30"/>
      <c r="VIO274" s="30"/>
      <c r="VIP274" s="30"/>
      <c r="VIQ274" s="30"/>
      <c r="VIR274" s="30"/>
      <c r="VIS274" s="30"/>
      <c r="VIT274" s="30"/>
      <c r="VIU274" s="30"/>
      <c r="VIV274" s="30"/>
      <c r="VIW274" s="30"/>
      <c r="VIX274" s="30"/>
      <c r="VIY274" s="30"/>
      <c r="VIZ274" s="30"/>
      <c r="VJA274" s="30"/>
      <c r="VJB274" s="30"/>
      <c r="VJC274" s="30"/>
      <c r="VJD274" s="30"/>
      <c r="VJE274" s="30"/>
      <c r="VJF274" s="30"/>
      <c r="VJG274" s="30"/>
      <c r="VJH274" s="30"/>
      <c r="VJI274" s="30"/>
      <c r="VJJ274" s="30"/>
      <c r="VJK274" s="30"/>
      <c r="VJL274" s="30"/>
      <c r="VJM274" s="30"/>
      <c r="VJN274" s="30"/>
      <c r="VJO274" s="30"/>
      <c r="VJP274" s="30"/>
      <c r="VJQ274" s="30"/>
      <c r="VJR274" s="30"/>
      <c r="VJS274" s="30"/>
      <c r="VJT274" s="30"/>
      <c r="VJU274" s="30"/>
      <c r="VJV274" s="30"/>
      <c r="VJW274" s="30"/>
      <c r="VJX274" s="30"/>
      <c r="VJY274" s="30"/>
      <c r="VJZ274" s="30"/>
      <c r="VKA274" s="30"/>
      <c r="VKB274" s="30"/>
      <c r="VKC274" s="30"/>
      <c r="VKD274" s="30"/>
      <c r="VKE274" s="30"/>
      <c r="VKF274" s="30"/>
      <c r="VKG274" s="30"/>
      <c r="VKH274" s="30"/>
      <c r="VKI274" s="30"/>
      <c r="VKJ274" s="30"/>
      <c r="VKK274" s="30"/>
      <c r="VKL274" s="30"/>
      <c r="VKM274" s="30"/>
      <c r="VKN274" s="30"/>
      <c r="VKO274" s="30"/>
      <c r="VKP274" s="30"/>
      <c r="VKQ274" s="30"/>
      <c r="VKR274" s="30"/>
      <c r="VKS274" s="30"/>
      <c r="VKT274" s="30"/>
      <c r="VKU274" s="30"/>
      <c r="VKV274" s="30"/>
      <c r="VKW274" s="30"/>
      <c r="VKX274" s="30"/>
      <c r="VKY274" s="30"/>
      <c r="VKZ274" s="30"/>
      <c r="VLA274" s="30"/>
      <c r="VLB274" s="30"/>
      <c r="VLC274" s="30"/>
      <c r="VLD274" s="30"/>
      <c r="VLE274" s="30"/>
      <c r="VLF274" s="30"/>
      <c r="VLG274" s="30"/>
      <c r="VLH274" s="30"/>
      <c r="VLI274" s="30"/>
      <c r="VLJ274" s="30"/>
      <c r="VLK274" s="30"/>
      <c r="VLL274" s="30"/>
      <c r="VLM274" s="30"/>
      <c r="VLN274" s="30"/>
      <c r="VLO274" s="30"/>
      <c r="VLP274" s="30"/>
      <c r="VLQ274" s="30"/>
      <c r="VLR274" s="30"/>
      <c r="VLS274" s="30"/>
      <c r="VLT274" s="30"/>
      <c r="VLU274" s="30"/>
      <c r="VLV274" s="30"/>
      <c r="VLW274" s="30"/>
      <c r="VLX274" s="30"/>
      <c r="VLY274" s="30"/>
      <c r="VLZ274" s="30"/>
      <c r="VMA274" s="30"/>
      <c r="VMB274" s="30"/>
      <c r="VMC274" s="30"/>
      <c r="VMD274" s="30"/>
      <c r="VME274" s="30"/>
      <c r="VMF274" s="30"/>
      <c r="VMG274" s="30"/>
      <c r="VMH274" s="30"/>
      <c r="VMI274" s="30"/>
      <c r="VMJ274" s="30"/>
      <c r="VMK274" s="30"/>
      <c r="VML274" s="30"/>
      <c r="VMM274" s="30"/>
      <c r="VMN274" s="30"/>
      <c r="VMO274" s="30"/>
      <c r="VMP274" s="30"/>
      <c r="VMQ274" s="30"/>
      <c r="VMR274" s="30"/>
      <c r="VMS274" s="30"/>
      <c r="VMT274" s="30"/>
      <c r="VMU274" s="30"/>
      <c r="VMV274" s="30"/>
      <c r="VMW274" s="30"/>
      <c r="VMX274" s="30"/>
      <c r="VMY274" s="30"/>
      <c r="VMZ274" s="30"/>
      <c r="VNA274" s="30"/>
      <c r="VNB274" s="30"/>
      <c r="VNC274" s="30"/>
      <c r="VND274" s="30"/>
      <c r="VNE274" s="30"/>
      <c r="VNF274" s="30"/>
      <c r="VNG274" s="30"/>
      <c r="VNH274" s="30"/>
      <c r="VNI274" s="30"/>
      <c r="VNJ274" s="30"/>
      <c r="VNK274" s="30"/>
      <c r="VNL274" s="30"/>
      <c r="VNM274" s="30"/>
      <c r="VNN274" s="30"/>
      <c r="VNO274" s="30"/>
      <c r="VNP274" s="30"/>
      <c r="VNQ274" s="30"/>
      <c r="VNR274" s="30"/>
      <c r="VNS274" s="30"/>
      <c r="VNT274" s="30"/>
      <c r="VNU274" s="30"/>
      <c r="VNV274" s="30"/>
      <c r="VNW274" s="30"/>
      <c r="VNX274" s="30"/>
      <c r="VNY274" s="30"/>
      <c r="VNZ274" s="30"/>
      <c r="VOA274" s="30"/>
      <c r="VOB274" s="30"/>
      <c r="VOC274" s="30"/>
      <c r="VOD274" s="30"/>
      <c r="VOE274" s="30"/>
      <c r="VOF274" s="30"/>
      <c r="VOG274" s="30"/>
      <c r="VOH274" s="30"/>
      <c r="VOI274" s="30"/>
      <c r="VOJ274" s="30"/>
      <c r="VOK274" s="30"/>
      <c r="VOL274" s="30"/>
      <c r="VOM274" s="30"/>
      <c r="VON274" s="30"/>
      <c r="VOO274" s="30"/>
      <c r="VOP274" s="30"/>
      <c r="VOQ274" s="30"/>
      <c r="VOR274" s="30"/>
      <c r="VOS274" s="30"/>
      <c r="VOT274" s="30"/>
      <c r="VOU274" s="30"/>
      <c r="VOV274" s="30"/>
      <c r="VOW274" s="30"/>
      <c r="VOX274" s="30"/>
      <c r="VOY274" s="30"/>
      <c r="VOZ274" s="30"/>
      <c r="VPA274" s="30"/>
      <c r="VPB274" s="30"/>
      <c r="VPC274" s="30"/>
      <c r="VPD274" s="30"/>
      <c r="VPE274" s="30"/>
      <c r="VPF274" s="30"/>
      <c r="VPG274" s="30"/>
      <c r="VPH274" s="30"/>
      <c r="VPI274" s="30"/>
      <c r="VPJ274" s="30"/>
      <c r="VPK274" s="30"/>
      <c r="VPL274" s="30"/>
      <c r="VPM274" s="30"/>
      <c r="VPN274" s="30"/>
      <c r="VPO274" s="30"/>
      <c r="VPP274" s="30"/>
      <c r="VPQ274" s="30"/>
      <c r="VPR274" s="30"/>
      <c r="VPS274" s="30"/>
      <c r="VPT274" s="30"/>
      <c r="VPU274" s="30"/>
      <c r="VPV274" s="30"/>
      <c r="VPW274" s="30"/>
      <c r="VPX274" s="30"/>
      <c r="VPY274" s="30"/>
      <c r="VPZ274" s="30"/>
      <c r="VQA274" s="30"/>
      <c r="VQB274" s="30"/>
      <c r="VQC274" s="30"/>
      <c r="VQD274" s="30"/>
      <c r="VQE274" s="30"/>
      <c r="VQF274" s="30"/>
      <c r="VQG274" s="30"/>
      <c r="VQH274" s="30"/>
      <c r="VQI274" s="30"/>
      <c r="VQJ274" s="30"/>
      <c r="VQK274" s="30"/>
      <c r="VQL274" s="30"/>
      <c r="VQM274" s="30"/>
      <c r="VQN274" s="30"/>
      <c r="VQO274" s="30"/>
      <c r="VQP274" s="30"/>
      <c r="VQQ274" s="30"/>
      <c r="VQR274" s="30"/>
      <c r="VQS274" s="30"/>
      <c r="VQT274" s="30"/>
      <c r="VQU274" s="30"/>
      <c r="VQV274" s="30"/>
      <c r="VQW274" s="30"/>
      <c r="VQX274" s="30"/>
      <c r="VQY274" s="30"/>
      <c r="VQZ274" s="30"/>
      <c r="VRA274" s="30"/>
      <c r="VRB274" s="30"/>
      <c r="VRC274" s="30"/>
      <c r="VRD274" s="30"/>
      <c r="VRE274" s="30"/>
      <c r="VRF274" s="30"/>
      <c r="VRG274" s="30"/>
      <c r="VRH274" s="30"/>
      <c r="VRI274" s="30"/>
      <c r="VRJ274" s="30"/>
      <c r="VRK274" s="30"/>
      <c r="VRL274" s="30"/>
      <c r="VRM274" s="30"/>
      <c r="VRN274" s="30"/>
      <c r="VRO274" s="30"/>
      <c r="VRP274" s="30"/>
      <c r="VRQ274" s="30"/>
      <c r="VRR274" s="30"/>
      <c r="VRS274" s="30"/>
      <c r="VRT274" s="30"/>
      <c r="VRU274" s="30"/>
      <c r="VRV274" s="30"/>
      <c r="VRW274" s="30"/>
      <c r="VRX274" s="30"/>
      <c r="VRY274" s="30"/>
      <c r="VRZ274" s="30"/>
      <c r="VSA274" s="30"/>
      <c r="VSB274" s="30"/>
      <c r="VSC274" s="30"/>
      <c r="VSD274" s="30"/>
      <c r="VSE274" s="30"/>
      <c r="VSF274" s="30"/>
      <c r="VSG274" s="30"/>
      <c r="VSH274" s="30"/>
      <c r="VSI274" s="30"/>
      <c r="VSJ274" s="30"/>
      <c r="VSK274" s="30"/>
      <c r="VSL274" s="30"/>
      <c r="VSM274" s="30"/>
      <c r="VSN274" s="30"/>
      <c r="VSO274" s="30"/>
      <c r="VSP274" s="30"/>
      <c r="VSQ274" s="30"/>
      <c r="VSR274" s="30"/>
      <c r="VSS274" s="30"/>
      <c r="VST274" s="30"/>
      <c r="VSU274" s="30"/>
      <c r="VSV274" s="30"/>
      <c r="VSW274" s="30"/>
      <c r="VSX274" s="30"/>
      <c r="VSY274" s="30"/>
      <c r="VSZ274" s="30"/>
      <c r="VTA274" s="30"/>
      <c r="VTB274" s="30"/>
      <c r="VTC274" s="30"/>
      <c r="VTD274" s="30"/>
      <c r="VTE274" s="30"/>
      <c r="VTF274" s="30"/>
      <c r="VTG274" s="30"/>
      <c r="VTH274" s="30"/>
      <c r="VTI274" s="30"/>
      <c r="VTJ274" s="30"/>
      <c r="VTK274" s="30"/>
      <c r="VTL274" s="30"/>
      <c r="VTM274" s="30"/>
      <c r="VTN274" s="30"/>
      <c r="VTO274" s="30"/>
      <c r="VTP274" s="30"/>
      <c r="VTQ274" s="30"/>
      <c r="VTR274" s="30"/>
      <c r="VTS274" s="30"/>
      <c r="VTT274" s="30"/>
      <c r="VTU274" s="30"/>
      <c r="VTV274" s="30"/>
      <c r="VTW274" s="30"/>
      <c r="VTX274" s="30"/>
      <c r="VTY274" s="30"/>
      <c r="VTZ274" s="30"/>
      <c r="VUA274" s="30"/>
      <c r="VUB274" s="30"/>
      <c r="VUC274" s="30"/>
      <c r="VUD274" s="30"/>
      <c r="VUE274" s="30"/>
      <c r="VUF274" s="30"/>
      <c r="VUG274" s="30"/>
      <c r="VUH274" s="30"/>
      <c r="VUI274" s="30"/>
      <c r="VUJ274" s="30"/>
      <c r="VUK274" s="30"/>
      <c r="VUL274" s="30"/>
      <c r="VUM274" s="30"/>
      <c r="VUN274" s="30"/>
      <c r="VUO274" s="30"/>
      <c r="VUP274" s="30"/>
      <c r="VUQ274" s="30"/>
      <c r="VUR274" s="30"/>
      <c r="VUS274" s="30"/>
      <c r="VUT274" s="30"/>
      <c r="VUU274" s="30"/>
      <c r="VUV274" s="30"/>
      <c r="VUW274" s="30"/>
      <c r="VUX274" s="30"/>
      <c r="VUY274" s="30"/>
      <c r="VUZ274" s="30"/>
      <c r="VVA274" s="30"/>
      <c r="VVB274" s="30"/>
      <c r="VVC274" s="30"/>
      <c r="VVD274" s="30"/>
      <c r="VVE274" s="30"/>
      <c r="VVF274" s="30"/>
      <c r="VVG274" s="30"/>
      <c r="VVH274" s="30"/>
      <c r="VVI274" s="30"/>
      <c r="VVJ274" s="30"/>
      <c r="VVK274" s="30"/>
      <c r="VVL274" s="30"/>
      <c r="VVM274" s="30"/>
      <c r="VVN274" s="30"/>
      <c r="VVO274" s="30"/>
      <c r="VVP274" s="30"/>
      <c r="VVQ274" s="30"/>
      <c r="VVR274" s="30"/>
      <c r="VVS274" s="30"/>
      <c r="VVT274" s="30"/>
      <c r="VVU274" s="30"/>
      <c r="VVV274" s="30"/>
      <c r="VVW274" s="30"/>
      <c r="VVX274" s="30"/>
      <c r="VVY274" s="30"/>
      <c r="VVZ274" s="30"/>
      <c r="VWA274" s="30"/>
      <c r="VWB274" s="30"/>
      <c r="VWC274" s="30"/>
      <c r="VWD274" s="30"/>
      <c r="VWE274" s="30"/>
      <c r="VWF274" s="30"/>
      <c r="VWG274" s="30"/>
      <c r="VWH274" s="30"/>
      <c r="VWI274" s="30"/>
      <c r="VWJ274" s="30"/>
      <c r="VWK274" s="30"/>
      <c r="VWL274" s="30"/>
      <c r="VWM274" s="30"/>
      <c r="VWN274" s="30"/>
      <c r="VWO274" s="30"/>
      <c r="VWP274" s="30"/>
      <c r="VWQ274" s="30"/>
      <c r="VWR274" s="30"/>
      <c r="VWS274" s="30"/>
      <c r="VWT274" s="30"/>
      <c r="VWU274" s="30"/>
      <c r="VWV274" s="30"/>
      <c r="VWW274" s="30"/>
      <c r="VWX274" s="30"/>
      <c r="VWY274" s="30"/>
      <c r="VWZ274" s="30"/>
      <c r="VXA274" s="30"/>
      <c r="VXB274" s="30"/>
      <c r="VXC274" s="30"/>
      <c r="VXD274" s="30"/>
      <c r="VXE274" s="30"/>
      <c r="VXF274" s="30"/>
      <c r="VXG274" s="30"/>
      <c r="VXH274" s="30"/>
      <c r="VXI274" s="30"/>
      <c r="VXJ274" s="30"/>
      <c r="VXK274" s="30"/>
      <c r="VXL274" s="30"/>
      <c r="VXM274" s="30"/>
      <c r="VXN274" s="30"/>
      <c r="VXO274" s="30"/>
      <c r="VXP274" s="30"/>
      <c r="VXQ274" s="30"/>
      <c r="VXR274" s="30"/>
      <c r="VXS274" s="30"/>
      <c r="VXT274" s="30"/>
      <c r="VXU274" s="30"/>
      <c r="VXV274" s="30"/>
      <c r="VXW274" s="30"/>
      <c r="VXX274" s="30"/>
      <c r="VXY274" s="30"/>
      <c r="VXZ274" s="30"/>
      <c r="VYA274" s="30"/>
      <c r="VYB274" s="30"/>
      <c r="VYC274" s="30"/>
      <c r="VYD274" s="30"/>
      <c r="VYE274" s="30"/>
      <c r="VYF274" s="30"/>
      <c r="VYG274" s="30"/>
      <c r="VYH274" s="30"/>
      <c r="VYI274" s="30"/>
      <c r="VYJ274" s="30"/>
      <c r="VYK274" s="30"/>
      <c r="VYL274" s="30"/>
      <c r="VYM274" s="30"/>
      <c r="VYN274" s="30"/>
      <c r="VYO274" s="30"/>
      <c r="VYP274" s="30"/>
      <c r="VYQ274" s="30"/>
      <c r="VYR274" s="30"/>
      <c r="VYS274" s="30"/>
      <c r="VYT274" s="30"/>
      <c r="VYU274" s="30"/>
      <c r="VYV274" s="30"/>
      <c r="VYW274" s="30"/>
      <c r="VYX274" s="30"/>
      <c r="VYY274" s="30"/>
      <c r="VYZ274" s="30"/>
      <c r="VZA274" s="30"/>
      <c r="VZB274" s="30"/>
      <c r="VZC274" s="30"/>
      <c r="VZD274" s="30"/>
      <c r="VZE274" s="30"/>
      <c r="VZF274" s="30"/>
      <c r="VZG274" s="30"/>
      <c r="VZH274" s="30"/>
      <c r="VZI274" s="30"/>
      <c r="VZJ274" s="30"/>
      <c r="VZK274" s="30"/>
      <c r="VZL274" s="30"/>
      <c r="VZM274" s="30"/>
      <c r="VZN274" s="30"/>
      <c r="VZO274" s="30"/>
      <c r="VZP274" s="30"/>
      <c r="VZQ274" s="30"/>
      <c r="VZR274" s="30"/>
      <c r="VZS274" s="30"/>
      <c r="VZT274" s="30"/>
      <c r="VZU274" s="30"/>
      <c r="VZV274" s="30"/>
      <c r="VZW274" s="30"/>
      <c r="VZX274" s="30"/>
      <c r="VZY274" s="30"/>
      <c r="VZZ274" s="30"/>
      <c r="WAA274" s="30"/>
      <c r="WAB274" s="30"/>
      <c r="WAC274" s="30"/>
      <c r="WAD274" s="30"/>
      <c r="WAE274" s="30"/>
      <c r="WAF274" s="30"/>
      <c r="WAG274" s="30"/>
      <c r="WAH274" s="30"/>
      <c r="WAI274" s="30"/>
      <c r="WAJ274" s="30"/>
      <c r="WAK274" s="30"/>
      <c r="WAL274" s="30"/>
      <c r="WAM274" s="30"/>
      <c r="WAN274" s="30"/>
      <c r="WAO274" s="30"/>
      <c r="WAP274" s="30"/>
      <c r="WAQ274" s="30"/>
      <c r="WAR274" s="30"/>
      <c r="WAS274" s="30"/>
      <c r="WAT274" s="30"/>
      <c r="WAU274" s="30"/>
      <c r="WAV274" s="30"/>
      <c r="WAW274" s="30"/>
      <c r="WAX274" s="30"/>
      <c r="WAY274" s="30"/>
      <c r="WAZ274" s="30"/>
      <c r="WBA274" s="30"/>
      <c r="WBB274" s="30"/>
      <c r="WBC274" s="30"/>
      <c r="WBD274" s="30"/>
      <c r="WBE274" s="30"/>
      <c r="WBF274" s="30"/>
      <c r="WBG274" s="30"/>
      <c r="WBH274" s="30"/>
      <c r="WBI274" s="30"/>
      <c r="WBJ274" s="30"/>
      <c r="WBK274" s="30"/>
      <c r="WBL274" s="30"/>
      <c r="WBM274" s="30"/>
      <c r="WBN274" s="30"/>
      <c r="WBO274" s="30"/>
      <c r="WBP274" s="30"/>
      <c r="WBQ274" s="30"/>
      <c r="WBR274" s="30"/>
      <c r="WBS274" s="30"/>
      <c r="WBT274" s="30"/>
      <c r="WBU274" s="30"/>
      <c r="WBV274" s="30"/>
      <c r="WBW274" s="30"/>
      <c r="WBX274" s="30"/>
      <c r="WBY274" s="30"/>
      <c r="WBZ274" s="30"/>
      <c r="WCA274" s="30"/>
      <c r="WCB274" s="30"/>
      <c r="WCC274" s="30"/>
      <c r="WCD274" s="30"/>
      <c r="WCE274" s="30"/>
      <c r="WCF274" s="30"/>
      <c r="WCG274" s="30"/>
      <c r="WCH274" s="30"/>
      <c r="WCI274" s="30"/>
      <c r="WCJ274" s="30"/>
      <c r="WCK274" s="30"/>
      <c r="WCL274" s="30"/>
      <c r="WCM274" s="30"/>
      <c r="WCN274" s="30"/>
      <c r="WCO274" s="30"/>
      <c r="WCP274" s="30"/>
      <c r="WCQ274" s="30"/>
      <c r="WCR274" s="30"/>
      <c r="WCS274" s="30"/>
      <c r="WCT274" s="30"/>
      <c r="WCU274" s="30"/>
      <c r="WCV274" s="30"/>
      <c r="WCW274" s="30"/>
      <c r="WCX274" s="30"/>
      <c r="WCY274" s="30"/>
      <c r="WCZ274" s="30"/>
      <c r="WDA274" s="30"/>
      <c r="WDB274" s="30"/>
      <c r="WDC274" s="30"/>
      <c r="WDD274" s="30"/>
      <c r="WDE274" s="30"/>
      <c r="WDF274" s="30"/>
      <c r="WDG274" s="30"/>
      <c r="WDH274" s="30"/>
      <c r="WDI274" s="30"/>
      <c r="WDJ274" s="30"/>
      <c r="WDK274" s="30"/>
      <c r="WDL274" s="30"/>
      <c r="WDM274" s="30"/>
      <c r="WDN274" s="30"/>
      <c r="WDO274" s="30"/>
      <c r="WDP274" s="30"/>
      <c r="WDQ274" s="30"/>
      <c r="WDR274" s="30"/>
      <c r="WDS274" s="30"/>
      <c r="WDT274" s="30"/>
      <c r="WDU274" s="30"/>
      <c r="WDV274" s="30"/>
      <c r="WDW274" s="30"/>
      <c r="WDX274" s="30"/>
      <c r="WDY274" s="30"/>
      <c r="WDZ274" s="30"/>
      <c r="WEA274" s="30"/>
      <c r="WEB274" s="30"/>
      <c r="WEC274" s="30"/>
      <c r="WED274" s="30"/>
      <c r="WEE274" s="30"/>
      <c r="WEF274" s="30"/>
      <c r="WEG274" s="30"/>
      <c r="WEH274" s="30"/>
      <c r="WEI274" s="30"/>
      <c r="WEJ274" s="30"/>
      <c r="WEK274" s="30"/>
      <c r="WEL274" s="30"/>
      <c r="WEM274" s="30"/>
      <c r="WEN274" s="30"/>
      <c r="WEO274" s="30"/>
      <c r="WEP274" s="30"/>
      <c r="WEQ274" s="30"/>
      <c r="WER274" s="30"/>
      <c r="WES274" s="30"/>
      <c r="WET274" s="30"/>
      <c r="WEU274" s="30"/>
      <c r="WEV274" s="30"/>
      <c r="WEW274" s="30"/>
      <c r="WEX274" s="30"/>
      <c r="WEY274" s="30"/>
      <c r="WEZ274" s="30"/>
      <c r="WFA274" s="30"/>
      <c r="WFB274" s="30"/>
      <c r="WFC274" s="30"/>
      <c r="WFD274" s="30"/>
      <c r="WFE274" s="30"/>
      <c r="WFF274" s="30"/>
      <c r="WFG274" s="30"/>
      <c r="WFH274" s="30"/>
      <c r="WFI274" s="30"/>
      <c r="WFJ274" s="30"/>
      <c r="WFK274" s="30"/>
      <c r="WFL274" s="30"/>
      <c r="WFM274" s="30"/>
      <c r="WFN274" s="30"/>
      <c r="WFO274" s="30"/>
      <c r="WFP274" s="30"/>
      <c r="WFQ274" s="30"/>
      <c r="WFR274" s="30"/>
      <c r="WFS274" s="30"/>
      <c r="WFT274" s="30"/>
      <c r="WFU274" s="30"/>
      <c r="WFV274" s="30"/>
      <c r="WFW274" s="30"/>
      <c r="WFX274" s="30"/>
      <c r="WFY274" s="30"/>
      <c r="WFZ274" s="30"/>
      <c r="WGA274" s="30"/>
      <c r="WGB274" s="30"/>
      <c r="WGC274" s="30"/>
      <c r="WGD274" s="30"/>
      <c r="WGE274" s="30"/>
      <c r="WGF274" s="30"/>
      <c r="WGG274" s="30"/>
      <c r="WGH274" s="30"/>
      <c r="WGI274" s="30"/>
      <c r="WGJ274" s="30"/>
      <c r="WGK274" s="30"/>
      <c r="WGL274" s="30"/>
      <c r="WGM274" s="30"/>
      <c r="WGN274" s="30"/>
      <c r="WGO274" s="30"/>
      <c r="WGP274" s="30"/>
      <c r="WGQ274" s="30"/>
      <c r="WGR274" s="30"/>
      <c r="WGS274" s="30"/>
      <c r="WGT274" s="30"/>
      <c r="WGU274" s="30"/>
      <c r="WGV274" s="30"/>
      <c r="WGW274" s="30"/>
      <c r="WGX274" s="30"/>
      <c r="WGY274" s="30"/>
      <c r="WGZ274" s="30"/>
      <c r="WHA274" s="30"/>
      <c r="WHB274" s="30"/>
      <c r="WHC274" s="30"/>
      <c r="WHD274" s="30"/>
      <c r="WHE274" s="30"/>
      <c r="WHF274" s="30"/>
      <c r="WHG274" s="30"/>
      <c r="WHH274" s="30"/>
      <c r="WHI274" s="30"/>
      <c r="WHJ274" s="30"/>
      <c r="WHK274" s="30"/>
      <c r="WHL274" s="30"/>
      <c r="WHM274" s="30"/>
      <c r="WHN274" s="30"/>
      <c r="WHO274" s="30"/>
      <c r="WHP274" s="30"/>
      <c r="WHQ274" s="30"/>
      <c r="WHR274" s="30"/>
      <c r="WHS274" s="30"/>
      <c r="WHT274" s="30"/>
      <c r="WHU274" s="30"/>
      <c r="WHV274" s="30"/>
      <c r="WHW274" s="30"/>
      <c r="WHX274" s="30"/>
      <c r="WHY274" s="30"/>
      <c r="WHZ274" s="30"/>
      <c r="WIA274" s="30"/>
      <c r="WIB274" s="30"/>
      <c r="WIC274" s="30"/>
      <c r="WID274" s="30"/>
      <c r="WIE274" s="30"/>
      <c r="WIF274" s="30"/>
      <c r="WIG274" s="30"/>
      <c r="WIH274" s="30"/>
      <c r="WII274" s="30"/>
      <c r="WIJ274" s="30"/>
      <c r="WIK274" s="30"/>
      <c r="WIL274" s="30"/>
      <c r="WIM274" s="30"/>
      <c r="WIN274" s="30"/>
      <c r="WIO274" s="30"/>
      <c r="WIP274" s="30"/>
      <c r="WIQ274" s="30"/>
      <c r="WIR274" s="30"/>
      <c r="WIS274" s="30"/>
      <c r="WIT274" s="30"/>
      <c r="WIU274" s="30"/>
      <c r="WIV274" s="30"/>
      <c r="WIW274" s="30"/>
      <c r="WIX274" s="30"/>
      <c r="WIY274" s="30"/>
      <c r="WIZ274" s="30"/>
      <c r="WJA274" s="30"/>
      <c r="WJB274" s="30"/>
      <c r="WJC274" s="30"/>
      <c r="WJD274" s="30"/>
      <c r="WJE274" s="30"/>
      <c r="WJF274" s="30"/>
      <c r="WJG274" s="30"/>
      <c r="WJH274" s="30"/>
      <c r="WJI274" s="30"/>
      <c r="WJJ274" s="30"/>
      <c r="WJK274" s="30"/>
      <c r="WJL274" s="30"/>
      <c r="WJM274" s="30"/>
      <c r="WJN274" s="30"/>
      <c r="WJO274" s="30"/>
      <c r="WJP274" s="30"/>
      <c r="WJQ274" s="30"/>
      <c r="WJR274" s="30"/>
      <c r="WJS274" s="30"/>
      <c r="WJT274" s="30"/>
      <c r="WJU274" s="30"/>
      <c r="WJV274" s="30"/>
      <c r="WJW274" s="30"/>
      <c r="WJX274" s="30"/>
      <c r="WJY274" s="30"/>
      <c r="WJZ274" s="30"/>
      <c r="WKA274" s="30"/>
      <c r="WKB274" s="30"/>
      <c r="WKC274" s="30"/>
      <c r="WKD274" s="30"/>
      <c r="WKE274" s="30"/>
      <c r="WKF274" s="30"/>
      <c r="WKG274" s="30"/>
      <c r="WKH274" s="30"/>
      <c r="WKI274" s="30"/>
      <c r="WKJ274" s="30"/>
      <c r="WKK274" s="30"/>
      <c r="WKL274" s="30"/>
      <c r="WKM274" s="30"/>
      <c r="WKN274" s="30"/>
      <c r="WKO274" s="30"/>
      <c r="WKP274" s="30"/>
      <c r="WKQ274" s="30"/>
      <c r="WKR274" s="30"/>
      <c r="WKS274" s="30"/>
      <c r="WKT274" s="30"/>
      <c r="WKU274" s="30"/>
      <c r="WKV274" s="30"/>
      <c r="WKW274" s="30"/>
      <c r="WKX274" s="30"/>
      <c r="WKY274" s="30"/>
      <c r="WKZ274" s="30"/>
      <c r="WLA274" s="30"/>
      <c r="WLB274" s="30"/>
      <c r="WLC274" s="30"/>
      <c r="WLD274" s="30"/>
      <c r="WLE274" s="30"/>
      <c r="WLF274" s="30"/>
      <c r="WLG274" s="30"/>
      <c r="WLH274" s="30"/>
      <c r="WLI274" s="30"/>
      <c r="WLJ274" s="30"/>
      <c r="WLK274" s="30"/>
      <c r="WLL274" s="30"/>
      <c r="WLM274" s="30"/>
      <c r="WLN274" s="30"/>
      <c r="WLO274" s="30"/>
      <c r="WLP274" s="30"/>
      <c r="WLQ274" s="30"/>
      <c r="WLR274" s="30"/>
      <c r="WLS274" s="30"/>
      <c r="WLT274" s="30"/>
      <c r="WLU274" s="30"/>
      <c r="WLV274" s="30"/>
      <c r="WLW274" s="30"/>
      <c r="WLX274" s="30"/>
      <c r="WLY274" s="30"/>
      <c r="WLZ274" s="30"/>
      <c r="WMA274" s="30"/>
      <c r="WMB274" s="30"/>
      <c r="WMC274" s="30"/>
      <c r="WMD274" s="30"/>
      <c r="WME274" s="30"/>
      <c r="WMF274" s="30"/>
      <c r="WMG274" s="30"/>
      <c r="WMH274" s="30"/>
      <c r="WMI274" s="30"/>
      <c r="WMJ274" s="30"/>
      <c r="WMK274" s="30"/>
      <c r="WML274" s="30"/>
      <c r="WMM274" s="30"/>
      <c r="WMN274" s="30"/>
      <c r="WMO274" s="30"/>
      <c r="WMP274" s="30"/>
      <c r="WMQ274" s="30"/>
      <c r="WMR274" s="30"/>
      <c r="WMS274" s="30"/>
      <c r="WMT274" s="30"/>
      <c r="WMU274" s="30"/>
      <c r="WMV274" s="30"/>
      <c r="WMW274" s="30"/>
      <c r="WMX274" s="30"/>
      <c r="WMY274" s="30"/>
      <c r="WMZ274" s="30"/>
      <c r="WNA274" s="30"/>
      <c r="WNB274" s="30"/>
      <c r="WNC274" s="30"/>
      <c r="WND274" s="30"/>
      <c r="WNE274" s="30"/>
      <c r="WNF274" s="30"/>
      <c r="WNG274" s="30"/>
      <c r="WNH274" s="30"/>
      <c r="WNI274" s="30"/>
      <c r="WNJ274" s="30"/>
      <c r="WNK274" s="30"/>
      <c r="WNL274" s="30"/>
      <c r="WNM274" s="30"/>
      <c r="WNN274" s="30"/>
      <c r="WNO274" s="30"/>
      <c r="WNP274" s="30"/>
      <c r="WNQ274" s="30"/>
      <c r="WNR274" s="30"/>
      <c r="WNS274" s="30"/>
      <c r="WNT274" s="30"/>
      <c r="WNU274" s="30"/>
      <c r="WNV274" s="30"/>
      <c r="WNW274" s="30"/>
      <c r="WNX274" s="30"/>
      <c r="WNY274" s="30"/>
      <c r="WNZ274" s="30"/>
      <c r="WOA274" s="30"/>
      <c r="WOB274" s="30"/>
      <c r="WOC274" s="30"/>
      <c r="WOD274" s="30"/>
      <c r="WOE274" s="30"/>
      <c r="WOF274" s="30"/>
      <c r="WOG274" s="30"/>
      <c r="WOH274" s="30"/>
      <c r="WOI274" s="30"/>
      <c r="WOJ274" s="30"/>
      <c r="WOK274" s="30"/>
      <c r="WOL274" s="30"/>
      <c r="WOM274" s="30"/>
      <c r="WON274" s="30"/>
      <c r="WOO274" s="30"/>
      <c r="WOP274" s="30"/>
      <c r="WOQ274" s="30"/>
      <c r="WOR274" s="30"/>
      <c r="WOS274" s="30"/>
      <c r="WOT274" s="30"/>
      <c r="WOU274" s="30"/>
      <c r="WOV274" s="30"/>
      <c r="WOW274" s="30"/>
      <c r="WOX274" s="30"/>
      <c r="WOY274" s="30"/>
      <c r="WOZ274" s="30"/>
      <c r="WPA274" s="30"/>
      <c r="WPB274" s="30"/>
      <c r="WPC274" s="30"/>
      <c r="WPD274" s="30"/>
      <c r="WPE274" s="30"/>
      <c r="WPF274" s="30"/>
      <c r="WPG274" s="30"/>
      <c r="WPH274" s="30"/>
      <c r="WPI274" s="30"/>
      <c r="WPJ274" s="30"/>
      <c r="WPK274" s="30"/>
      <c r="WPL274" s="30"/>
      <c r="WPM274" s="30"/>
      <c r="WPN274" s="30"/>
      <c r="WPO274" s="30"/>
      <c r="WPP274" s="30"/>
      <c r="WPQ274" s="30"/>
      <c r="WPR274" s="30"/>
      <c r="WPS274" s="30"/>
      <c r="WPT274" s="30"/>
      <c r="WPU274" s="30"/>
      <c r="WPV274" s="30"/>
      <c r="WPW274" s="30"/>
      <c r="WPX274" s="30"/>
      <c r="WPY274" s="30"/>
      <c r="WPZ274" s="30"/>
      <c r="WQA274" s="30"/>
      <c r="WQB274" s="30"/>
      <c r="WQC274" s="30"/>
      <c r="WQD274" s="30"/>
      <c r="WQE274" s="30"/>
      <c r="WQF274" s="30"/>
      <c r="WQG274" s="30"/>
      <c r="WQH274" s="30"/>
      <c r="WQI274" s="30"/>
      <c r="WQJ274" s="30"/>
      <c r="WQK274" s="30"/>
      <c r="WQL274" s="30"/>
      <c r="WQM274" s="30"/>
      <c r="WQN274" s="30"/>
      <c r="WQO274" s="30"/>
      <c r="WQP274" s="30"/>
      <c r="WQQ274" s="30"/>
      <c r="WQR274" s="30"/>
      <c r="WQS274" s="30"/>
      <c r="WQT274" s="30"/>
      <c r="WQU274" s="30"/>
      <c r="WQV274" s="30"/>
      <c r="WQW274" s="30"/>
      <c r="WQX274" s="30"/>
      <c r="WQY274" s="30"/>
      <c r="WQZ274" s="30"/>
      <c r="WRA274" s="30"/>
      <c r="WRB274" s="30"/>
      <c r="WRC274" s="30"/>
      <c r="WRD274" s="30"/>
      <c r="WRE274" s="30"/>
      <c r="WRF274" s="30"/>
      <c r="WRG274" s="30"/>
      <c r="WRH274" s="30"/>
      <c r="WRI274" s="30"/>
      <c r="WRJ274" s="30"/>
      <c r="WRK274" s="30"/>
      <c r="WRL274" s="30"/>
      <c r="WRM274" s="30"/>
      <c r="WRN274" s="30"/>
      <c r="WRO274" s="30"/>
      <c r="WRP274" s="30"/>
      <c r="WRQ274" s="30"/>
      <c r="WRR274" s="30"/>
      <c r="WRS274" s="30"/>
      <c r="WRT274" s="30"/>
      <c r="WRU274" s="30"/>
      <c r="WRV274" s="30"/>
      <c r="WRW274" s="30"/>
      <c r="WRX274" s="30"/>
      <c r="WRY274" s="30"/>
      <c r="WRZ274" s="30"/>
      <c r="WSA274" s="30"/>
      <c r="WSB274" s="30"/>
      <c r="WSC274" s="30"/>
      <c r="WSD274" s="30"/>
      <c r="WSE274" s="30"/>
      <c r="WSF274" s="30"/>
      <c r="WSG274" s="30"/>
      <c r="WSH274" s="30"/>
      <c r="WSI274" s="30"/>
      <c r="WSJ274" s="30"/>
      <c r="WSK274" s="30"/>
      <c r="WSL274" s="30"/>
      <c r="WSM274" s="30"/>
      <c r="WSN274" s="30"/>
      <c r="WSO274" s="30"/>
      <c r="WSP274" s="30"/>
      <c r="WSQ274" s="30"/>
      <c r="WSR274" s="30"/>
      <c r="WSS274" s="30"/>
      <c r="WST274" s="30"/>
      <c r="WSU274" s="30"/>
      <c r="WSV274" s="30"/>
      <c r="WSW274" s="30"/>
      <c r="WSX274" s="30"/>
      <c r="WSY274" s="30"/>
      <c r="WSZ274" s="30"/>
      <c r="WTA274" s="30"/>
      <c r="WTB274" s="30"/>
      <c r="WTC274" s="30"/>
      <c r="WTD274" s="30"/>
      <c r="WTE274" s="30"/>
      <c r="WTF274" s="30"/>
      <c r="WTG274" s="30"/>
      <c r="WTH274" s="30"/>
      <c r="WTI274" s="30"/>
      <c r="WTJ274" s="30"/>
      <c r="WTK274" s="30"/>
      <c r="WTL274" s="30"/>
      <c r="WTM274" s="30"/>
      <c r="WTN274" s="30"/>
      <c r="WTO274" s="30"/>
      <c r="WTP274" s="30"/>
      <c r="WTQ274" s="30"/>
      <c r="WTR274" s="30"/>
      <c r="WTS274" s="30"/>
      <c r="WTT274" s="30"/>
      <c r="WTU274" s="30"/>
      <c r="WTV274" s="30"/>
      <c r="WTW274" s="30"/>
      <c r="WTX274" s="30"/>
      <c r="WTY274" s="30"/>
      <c r="WTZ274" s="30"/>
      <c r="WUA274" s="30"/>
      <c r="WUB274" s="30"/>
      <c r="WUC274" s="30"/>
      <c r="WUD274" s="30"/>
      <c r="WUE274" s="30"/>
      <c r="WUF274" s="30"/>
      <c r="WUG274" s="30"/>
      <c r="WUH274" s="30"/>
      <c r="WUI274" s="30"/>
      <c r="WUJ274" s="30"/>
      <c r="WUK274" s="30"/>
      <c r="WUL274" s="30"/>
      <c r="WUM274" s="30"/>
      <c r="WUN274" s="30"/>
      <c r="WUO274" s="30"/>
      <c r="WUP274" s="30"/>
      <c r="WUQ274" s="30"/>
      <c r="WUR274" s="30"/>
      <c r="WUS274" s="30"/>
      <c r="WUT274" s="30"/>
      <c r="WUU274" s="30"/>
      <c r="WUV274" s="30"/>
      <c r="WUW274" s="30"/>
      <c r="WUX274" s="30"/>
      <c r="WUY274" s="30"/>
      <c r="WUZ274" s="30"/>
      <c r="WVA274" s="30"/>
      <c r="WVB274" s="30"/>
      <c r="WVC274" s="30"/>
      <c r="WVD274" s="30"/>
      <c r="WVE274" s="30"/>
      <c r="WVF274" s="30"/>
      <c r="WVG274" s="30"/>
      <c r="WVH274" s="30"/>
      <c r="WVI274" s="30"/>
      <c r="WVJ274" s="30"/>
      <c r="WVK274" s="30"/>
      <c r="WVL274" s="30"/>
      <c r="WVM274" s="30"/>
      <c r="WVN274" s="30"/>
      <c r="WVO274" s="30"/>
      <c r="WVP274" s="30"/>
      <c r="WVQ274" s="30"/>
      <c r="WVR274" s="30"/>
      <c r="WVS274" s="30"/>
      <c r="WVT274" s="30"/>
      <c r="WVU274" s="30"/>
      <c r="WVV274" s="30"/>
      <c r="WVW274" s="30"/>
      <c r="WVX274" s="30"/>
      <c r="WVY274" s="30"/>
      <c r="WVZ274" s="30"/>
      <c r="WWA274" s="30"/>
      <c r="WWB274" s="30"/>
      <c r="WWC274" s="30"/>
      <c r="WWD274" s="30"/>
      <c r="WWE274" s="30"/>
      <c r="WWF274" s="30"/>
      <c r="WWG274" s="30"/>
      <c r="WWH274" s="30"/>
      <c r="WWI274" s="30"/>
      <c r="WWJ274" s="30"/>
      <c r="WWK274" s="30"/>
      <c r="WWL274" s="30"/>
      <c r="WWM274" s="30"/>
      <c r="WWN274" s="30"/>
      <c r="WWO274" s="30"/>
      <c r="WWP274" s="30"/>
      <c r="WWQ274" s="30"/>
      <c r="WWR274" s="30"/>
      <c r="WWS274" s="30"/>
      <c r="WWT274" s="30"/>
      <c r="WWU274" s="30"/>
      <c r="WWV274" s="30"/>
      <c r="WWW274" s="30"/>
      <c r="WWX274" s="30"/>
      <c r="WWY274" s="30"/>
      <c r="WWZ274" s="30"/>
      <c r="WXA274" s="30"/>
      <c r="WXB274" s="30"/>
      <c r="WXC274" s="30"/>
      <c r="WXD274" s="30"/>
      <c r="WXE274" s="30"/>
      <c r="WXF274" s="30"/>
      <c r="WXG274" s="30"/>
      <c r="WXH274" s="30"/>
      <c r="WXI274" s="30"/>
      <c r="WXJ274" s="30"/>
      <c r="WXK274" s="30"/>
      <c r="WXL274" s="30"/>
      <c r="WXM274" s="30"/>
      <c r="WXN274" s="30"/>
      <c r="WXO274" s="30"/>
      <c r="WXP274" s="30"/>
      <c r="WXQ274" s="30"/>
      <c r="WXR274" s="30"/>
      <c r="WXS274" s="30"/>
      <c r="WXT274" s="30"/>
      <c r="WXU274" s="30"/>
      <c r="WXV274" s="30"/>
      <c r="WXW274" s="30"/>
      <c r="WXX274" s="30"/>
      <c r="WXY274" s="30"/>
      <c r="WXZ274" s="30"/>
      <c r="WYA274" s="30"/>
      <c r="WYB274" s="30"/>
      <c r="WYC274" s="30"/>
      <c r="WYD274" s="30"/>
      <c r="WYE274" s="30"/>
      <c r="WYF274" s="30"/>
      <c r="WYG274" s="30"/>
      <c r="WYH274" s="30"/>
      <c r="WYI274" s="30"/>
      <c r="WYJ274" s="30"/>
      <c r="WYK274" s="30"/>
      <c r="WYL274" s="30"/>
      <c r="WYM274" s="30"/>
      <c r="WYN274" s="30"/>
      <c r="WYO274" s="30"/>
      <c r="WYP274" s="30"/>
      <c r="WYQ274" s="30"/>
      <c r="WYR274" s="30"/>
      <c r="WYS274" s="30"/>
      <c r="WYT274" s="30"/>
      <c r="WYU274" s="30"/>
      <c r="WYV274" s="30"/>
      <c r="WYW274" s="30"/>
      <c r="WYX274" s="30"/>
      <c r="WYY274" s="30"/>
      <c r="WYZ274" s="30"/>
      <c r="WZA274" s="30"/>
      <c r="WZB274" s="30"/>
      <c r="WZC274" s="30"/>
      <c r="WZD274" s="30"/>
      <c r="WZE274" s="30"/>
      <c r="WZF274" s="30"/>
      <c r="WZG274" s="30"/>
      <c r="WZH274" s="30"/>
      <c r="WZI274" s="30"/>
      <c r="WZJ274" s="30"/>
      <c r="WZK274" s="30"/>
      <c r="WZL274" s="30"/>
      <c r="WZM274" s="30"/>
      <c r="WZN274" s="30"/>
      <c r="WZO274" s="30"/>
      <c r="WZP274" s="30"/>
      <c r="WZQ274" s="30"/>
      <c r="WZR274" s="30"/>
      <c r="WZS274" s="30"/>
      <c r="WZT274" s="30"/>
      <c r="WZU274" s="30"/>
      <c r="WZV274" s="30"/>
      <c r="WZW274" s="30"/>
      <c r="WZX274" s="30"/>
      <c r="WZY274" s="30"/>
      <c r="WZZ274" s="30"/>
      <c r="XAA274" s="30"/>
      <c r="XAB274" s="30"/>
      <c r="XAC274" s="30"/>
      <c r="XAD274" s="30"/>
      <c r="XAE274" s="30"/>
      <c r="XAF274" s="30"/>
      <c r="XAG274" s="30"/>
      <c r="XAH274" s="30"/>
      <c r="XAI274" s="30"/>
      <c r="XAJ274" s="30"/>
      <c r="XAK274" s="30"/>
      <c r="XAL274" s="30"/>
      <c r="XAM274" s="30"/>
      <c r="XAN274" s="30"/>
      <c r="XAO274" s="30"/>
      <c r="XAP274" s="30"/>
      <c r="XAQ274" s="30"/>
      <c r="XAR274" s="30"/>
      <c r="XAS274" s="30"/>
      <c r="XAT274" s="30"/>
      <c r="XAU274" s="30"/>
      <c r="XAV274" s="30"/>
      <c r="XAW274" s="30"/>
      <c r="XAX274" s="30"/>
      <c r="XAY274" s="30"/>
      <c r="XAZ274" s="30"/>
      <c r="XBA274" s="30"/>
      <c r="XBB274" s="30"/>
      <c r="XBC274" s="30"/>
      <c r="XBD274" s="30"/>
      <c r="XBE274" s="30"/>
      <c r="XBF274" s="30"/>
      <c r="XBG274" s="30"/>
      <c r="XBH274" s="30"/>
      <c r="XBI274" s="30"/>
      <c r="XBJ274" s="30"/>
      <c r="XBK274" s="30"/>
      <c r="XBL274" s="30"/>
      <c r="XBM274" s="30"/>
      <c r="XBN274" s="30"/>
      <c r="XBO274" s="30"/>
      <c r="XBP274" s="30"/>
      <c r="XBQ274" s="30"/>
      <c r="XBR274" s="30"/>
      <c r="XBS274" s="30"/>
      <c r="XBT274" s="30"/>
      <c r="XBU274" s="30"/>
      <c r="XBV274" s="30"/>
      <c r="XBW274" s="30"/>
      <c r="XBX274" s="30"/>
      <c r="XBY274" s="30"/>
      <c r="XBZ274" s="30"/>
      <c r="XCA274" s="30"/>
      <c r="XCB274" s="30"/>
      <c r="XCC274" s="30"/>
      <c r="XCD274" s="30"/>
      <c r="XCE274" s="30"/>
      <c r="XCF274" s="30"/>
      <c r="XCG274" s="30"/>
      <c r="XCH274" s="30"/>
      <c r="XCI274" s="30"/>
      <c r="XCJ274" s="30"/>
      <c r="XCK274" s="30"/>
      <c r="XCL274" s="30"/>
      <c r="XCM274" s="30"/>
      <c r="XCN274" s="30"/>
      <c r="XCO274" s="30"/>
      <c r="XCP274" s="30"/>
      <c r="XCQ274" s="30"/>
      <c r="XCR274" s="30"/>
      <c r="XCS274" s="30"/>
      <c r="XCT274" s="30"/>
      <c r="XCU274" s="30"/>
      <c r="XCV274" s="30"/>
      <c r="XCW274" s="30"/>
      <c r="XCX274" s="30"/>
      <c r="XCY274" s="30"/>
      <c r="XCZ274" s="30"/>
      <c r="XDA274" s="30"/>
      <c r="XDB274" s="30"/>
      <c r="XDC274" s="30"/>
      <c r="XDD274" s="30"/>
      <c r="XDE274" s="30"/>
      <c r="XDF274" s="30"/>
      <c r="XDG274" s="30"/>
      <c r="XDH274" s="30"/>
      <c r="XDI274" s="30"/>
      <c r="XDJ274" s="30"/>
      <c r="XDK274" s="30"/>
      <c r="XDL274" s="30"/>
      <c r="XDM274" s="30"/>
      <c r="XDN274" s="30"/>
      <c r="XDO274" s="30"/>
      <c r="XDP274" s="30"/>
      <c r="XDQ274" s="30"/>
      <c r="XDR274" s="30"/>
      <c r="XDS274" s="30"/>
      <c r="XDT274" s="30"/>
      <c r="XDU274" s="30"/>
      <c r="XDV274" s="30"/>
      <c r="XDW274" s="30"/>
      <c r="XDX274" s="30"/>
      <c r="XDY274" s="30"/>
      <c r="XDZ274" s="30"/>
      <c r="XEA274" s="30"/>
      <c r="XEB274" s="30"/>
      <c r="XEC274" s="30"/>
      <c r="XED274" s="30"/>
      <c r="XEE274" s="30"/>
      <c r="XEF274" s="30"/>
      <c r="XEG274" s="30"/>
      <c r="XEH274" s="30"/>
      <c r="XEI274" s="30"/>
      <c r="XEJ274" s="30"/>
      <c r="XEK274" s="30"/>
      <c r="XEL274" s="30"/>
      <c r="XEM274" s="30"/>
      <c r="XEN274" s="30"/>
      <c r="XEO274" s="30"/>
      <c r="XEP274" s="30"/>
      <c r="XEQ274" s="30"/>
      <c r="XER274" s="30"/>
      <c r="XES274" s="30"/>
      <c r="XET274" s="30"/>
      <c r="XEU274" s="30"/>
      <c r="XEV274" s="30"/>
      <c r="XEW274" s="30"/>
      <c r="XEX274" s="30"/>
      <c r="XEY274" s="30"/>
      <c r="XEZ274" s="30"/>
      <c r="XFA274" s="30"/>
      <c r="XFB274" s="30"/>
      <c r="XFC274" s="30"/>
      <c r="XFD274" s="30"/>
    </row>
    <row r="275" spans="1:16384" s="41" customFormat="1">
      <c r="A275" s="3" t="s">
        <v>217</v>
      </c>
      <c r="B275" s="3" t="s">
        <v>218</v>
      </c>
      <c r="C275" s="6" t="s">
        <v>296</v>
      </c>
      <c r="D275" s="3" t="s">
        <v>1653</v>
      </c>
      <c r="E275" s="3" t="s">
        <v>1654</v>
      </c>
      <c r="F275" s="3" t="s">
        <v>206</v>
      </c>
      <c r="G275" s="3" t="s">
        <v>56</v>
      </c>
      <c r="H275" s="3" t="s">
        <v>1655</v>
      </c>
      <c r="I275" s="2">
        <v>21008.562499999996</v>
      </c>
      <c r="J275" s="2">
        <v>4201.7124999999996</v>
      </c>
      <c r="K275" s="105">
        <f t="shared" si="0"/>
        <v>16806.849999999999</v>
      </c>
      <c r="L275" s="2"/>
      <c r="M275" s="2"/>
      <c r="N275" s="2"/>
      <c r="O275" s="2"/>
      <c r="P275" s="2"/>
      <c r="Q275" s="2"/>
      <c r="R275" s="2"/>
    </row>
    <row r="276" spans="1:16384" s="41" customFormat="1">
      <c r="A276" s="3" t="s">
        <v>217</v>
      </c>
      <c r="B276" s="3" t="s">
        <v>218</v>
      </c>
      <c r="C276" s="121" t="s">
        <v>296</v>
      </c>
      <c r="D276" s="28" t="s">
        <v>1656</v>
      </c>
      <c r="E276" s="28" t="s">
        <v>1657</v>
      </c>
      <c r="F276" s="28" t="s">
        <v>206</v>
      </c>
      <c r="G276" s="28" t="s">
        <v>55</v>
      </c>
      <c r="H276" s="28" t="s">
        <v>1655</v>
      </c>
      <c r="I276" s="31">
        <v>13858.375</v>
      </c>
      <c r="J276" s="31">
        <v>2771.6750000000002</v>
      </c>
      <c r="K276" s="116">
        <f t="shared" si="0"/>
        <v>11086.7</v>
      </c>
      <c r="L276" s="2"/>
      <c r="M276" s="2"/>
      <c r="N276" s="2"/>
      <c r="O276" s="2"/>
      <c r="P276" s="2"/>
      <c r="Q276" s="2"/>
      <c r="R276" s="2"/>
    </row>
    <row r="277" spans="1:16384" s="41" customFormat="1">
      <c r="A277" s="3" t="s">
        <v>217</v>
      </c>
      <c r="B277" s="3" t="s">
        <v>218</v>
      </c>
      <c r="C277" s="6" t="s">
        <v>296</v>
      </c>
      <c r="D277" s="3" t="s">
        <v>1658</v>
      </c>
      <c r="E277" s="3" t="s">
        <v>1659</v>
      </c>
      <c r="F277" s="3" t="s">
        <v>1660</v>
      </c>
      <c r="G277" s="3" t="s">
        <v>181</v>
      </c>
      <c r="H277" s="3" t="s">
        <v>1661</v>
      </c>
      <c r="I277" s="2">
        <f>36539.45/0.8</f>
        <v>45674.312499999993</v>
      </c>
      <c r="J277" s="2">
        <f>I277*0.2</f>
        <v>9134.8624999999993</v>
      </c>
      <c r="K277" s="105">
        <f t="shared" si="0"/>
        <v>36539.449999999997</v>
      </c>
      <c r="L277" s="2"/>
      <c r="M277" s="2"/>
      <c r="N277" s="2"/>
      <c r="O277" s="2"/>
      <c r="P277" s="2"/>
      <c r="Q277" s="2"/>
      <c r="R277" s="2"/>
    </row>
    <row r="278" spans="1:16384" s="41" customFormat="1">
      <c r="A278" s="3" t="s">
        <v>217</v>
      </c>
      <c r="B278" s="3" t="s">
        <v>218</v>
      </c>
      <c r="C278" s="120" t="s">
        <v>121</v>
      </c>
      <c r="D278" s="25" t="s">
        <v>1662</v>
      </c>
      <c r="E278" s="25" t="s">
        <v>1663</v>
      </c>
      <c r="F278" s="25" t="s">
        <v>200</v>
      </c>
      <c r="G278" s="25" t="s">
        <v>220</v>
      </c>
      <c r="H278" s="25" t="s">
        <v>1664</v>
      </c>
      <c r="I278" s="50">
        <f>+K278/0.8</f>
        <v>18000</v>
      </c>
      <c r="J278" s="50">
        <f>+I278-K278</f>
        <v>3600</v>
      </c>
      <c r="K278" s="105">
        <v>14400</v>
      </c>
      <c r="L278" s="2"/>
      <c r="M278" s="2"/>
      <c r="N278" s="2"/>
      <c r="O278" s="2"/>
      <c r="P278" s="2"/>
      <c r="Q278" s="2"/>
      <c r="R278" s="2"/>
    </row>
    <row r="279" spans="1:16384" s="41" customFormat="1">
      <c r="A279" s="3" t="s">
        <v>217</v>
      </c>
      <c r="B279" s="3" t="s">
        <v>218</v>
      </c>
      <c r="C279" s="6" t="s">
        <v>1665</v>
      </c>
      <c r="D279" s="3" t="s">
        <v>1666</v>
      </c>
      <c r="E279" s="3" t="s">
        <v>1667</v>
      </c>
      <c r="F279" s="3" t="s">
        <v>1313</v>
      </c>
      <c r="G279" s="3" t="s">
        <v>1665</v>
      </c>
      <c r="H279" s="3" t="s">
        <v>1668</v>
      </c>
      <c r="I279" s="2">
        <v>7200</v>
      </c>
      <c r="J279" s="2">
        <v>1440</v>
      </c>
      <c r="K279" s="105">
        <f t="shared" ref="K279:K290" si="1">I279-J279</f>
        <v>5760</v>
      </c>
      <c r="L279" s="2"/>
      <c r="M279" s="2"/>
      <c r="N279" s="2"/>
      <c r="O279" s="2"/>
      <c r="P279" s="2"/>
      <c r="Q279" s="2"/>
      <c r="R279" s="2"/>
    </row>
    <row r="280" spans="1:16384" s="41" customFormat="1">
      <c r="A280" s="3" t="s">
        <v>217</v>
      </c>
      <c r="B280" s="3" t="s">
        <v>218</v>
      </c>
      <c r="C280" s="120" t="s">
        <v>154</v>
      </c>
      <c r="D280" s="25" t="s">
        <v>1669</v>
      </c>
      <c r="E280" s="25" t="s">
        <v>1670</v>
      </c>
      <c r="F280" s="25" t="s">
        <v>1671</v>
      </c>
      <c r="G280" s="25" t="s">
        <v>1671</v>
      </c>
      <c r="H280" s="25" t="s">
        <v>1672</v>
      </c>
      <c r="I280" s="50">
        <v>11270</v>
      </c>
      <c r="J280" s="50">
        <v>2254</v>
      </c>
      <c r="K280" s="105">
        <f t="shared" si="1"/>
        <v>9016</v>
      </c>
      <c r="L280" s="2"/>
      <c r="M280" s="2"/>
      <c r="N280" s="2"/>
      <c r="O280" s="2"/>
      <c r="P280" s="2"/>
      <c r="Q280" s="2"/>
      <c r="R280" s="2"/>
    </row>
    <row r="281" spans="1:16384" s="41" customFormat="1">
      <c r="A281" s="3" t="s">
        <v>217</v>
      </c>
      <c r="B281" s="3" t="s">
        <v>218</v>
      </c>
      <c r="C281" s="123" t="s">
        <v>154</v>
      </c>
      <c r="D281" s="30" t="s">
        <v>1673</v>
      </c>
      <c r="E281" s="30" t="s">
        <v>1674</v>
      </c>
      <c r="F281" s="30" t="s">
        <v>1671</v>
      </c>
      <c r="G281" s="30" t="s">
        <v>160</v>
      </c>
      <c r="H281" s="30" t="s">
        <v>1672</v>
      </c>
      <c r="I281" s="77">
        <v>12880</v>
      </c>
      <c r="J281" s="77">
        <v>2576</v>
      </c>
      <c r="K281" s="117">
        <f t="shared" si="1"/>
        <v>10304</v>
      </c>
      <c r="L281" s="76"/>
      <c r="M281" s="50"/>
      <c r="N281" s="50"/>
      <c r="O281" s="50"/>
      <c r="P281" s="2"/>
      <c r="Q281" s="50"/>
      <c r="R281" s="50"/>
    </row>
    <row r="282" spans="1:16384" s="41" customFormat="1">
      <c r="A282" s="3" t="s">
        <v>217</v>
      </c>
      <c r="B282" s="3" t="s">
        <v>218</v>
      </c>
      <c r="C282" s="6" t="s">
        <v>209</v>
      </c>
      <c r="D282" s="26" t="s">
        <v>1675</v>
      </c>
      <c r="E282" s="26" t="s">
        <v>1676</v>
      </c>
      <c r="F282" s="26" t="s">
        <v>315</v>
      </c>
      <c r="G282" s="26" t="s">
        <v>301</v>
      </c>
      <c r="H282" s="26" t="s">
        <v>1677</v>
      </c>
      <c r="I282" s="27">
        <v>20000</v>
      </c>
      <c r="J282" s="27">
        <v>4000</v>
      </c>
      <c r="K282" s="105">
        <f t="shared" si="1"/>
        <v>16000</v>
      </c>
      <c r="L282" s="2"/>
      <c r="M282" s="2"/>
      <c r="N282" s="2"/>
      <c r="O282" s="2"/>
      <c r="P282" s="2"/>
      <c r="Q282" s="2"/>
      <c r="R282" s="2"/>
    </row>
    <row r="283" spans="1:16384" s="41" customFormat="1">
      <c r="A283" s="3" t="s">
        <v>217</v>
      </c>
      <c r="B283" s="3" t="s">
        <v>218</v>
      </c>
      <c r="C283" s="6" t="s">
        <v>1202</v>
      </c>
      <c r="D283" s="3" t="s">
        <v>1678</v>
      </c>
      <c r="E283" s="3" t="s">
        <v>1679</v>
      </c>
      <c r="F283" s="3" t="s">
        <v>1680</v>
      </c>
      <c r="G283" s="3" t="s">
        <v>1681</v>
      </c>
      <c r="H283" s="3" t="s">
        <v>1682</v>
      </c>
      <c r="I283" s="2">
        <v>73920</v>
      </c>
      <c r="J283" s="2">
        <v>14784</v>
      </c>
      <c r="K283" s="105">
        <f t="shared" si="1"/>
        <v>59136</v>
      </c>
      <c r="L283" s="2"/>
      <c r="M283" s="2"/>
      <c r="N283" s="2"/>
      <c r="O283" s="2"/>
      <c r="P283" s="2"/>
      <c r="Q283" s="2"/>
      <c r="R283" s="2"/>
    </row>
    <row r="284" spans="1:16384" s="41" customFormat="1">
      <c r="A284" s="3" t="s">
        <v>217</v>
      </c>
      <c r="B284" s="3" t="s">
        <v>218</v>
      </c>
      <c r="C284" s="6" t="s">
        <v>1683</v>
      </c>
      <c r="D284" s="3" t="s">
        <v>1684</v>
      </c>
      <c r="E284" s="3" t="s">
        <v>1667</v>
      </c>
      <c r="F284" s="3" t="s">
        <v>269</v>
      </c>
      <c r="G284" s="3" t="s">
        <v>134</v>
      </c>
      <c r="H284" s="3" t="s">
        <v>1668</v>
      </c>
      <c r="I284" s="2">
        <v>8400</v>
      </c>
      <c r="J284" s="2">
        <v>1680</v>
      </c>
      <c r="K284" s="105">
        <f t="shared" si="1"/>
        <v>6720</v>
      </c>
      <c r="L284" s="2"/>
      <c r="M284" s="2"/>
      <c r="N284" s="2"/>
      <c r="O284" s="2"/>
      <c r="P284" s="2"/>
      <c r="Q284" s="2"/>
      <c r="R284" s="2"/>
    </row>
    <row r="285" spans="1:16384" s="41" customFormat="1">
      <c r="A285" s="3" t="s">
        <v>217</v>
      </c>
      <c r="B285" s="3" t="s">
        <v>218</v>
      </c>
      <c r="C285" s="29" t="s">
        <v>304</v>
      </c>
      <c r="D285" s="26" t="s">
        <v>1685</v>
      </c>
      <c r="E285" s="26" t="s">
        <v>1686</v>
      </c>
      <c r="F285" s="26" t="s">
        <v>1687</v>
      </c>
      <c r="G285" s="26" t="s">
        <v>307</v>
      </c>
      <c r="H285" s="26" t="s">
        <v>1682</v>
      </c>
      <c r="I285" s="27">
        <v>18961.259999999998</v>
      </c>
      <c r="J285" s="27">
        <v>3792.2520000000004</v>
      </c>
      <c r="K285" s="105">
        <f t="shared" si="1"/>
        <v>15169.007999999998</v>
      </c>
      <c r="L285" s="2"/>
      <c r="M285" s="2"/>
      <c r="N285" s="2"/>
      <c r="O285" s="2"/>
      <c r="P285" s="2"/>
      <c r="Q285" s="2"/>
      <c r="R285" s="2"/>
    </row>
    <row r="286" spans="1:16384" s="41" customFormat="1">
      <c r="A286" s="3" t="s">
        <v>217</v>
      </c>
      <c r="B286" s="3" t="s">
        <v>218</v>
      </c>
      <c r="C286" s="6" t="s">
        <v>304</v>
      </c>
      <c r="D286" s="3" t="s">
        <v>1688</v>
      </c>
      <c r="E286" s="3" t="s">
        <v>1686</v>
      </c>
      <c r="F286" s="3" t="s">
        <v>1687</v>
      </c>
      <c r="G286" s="3" t="s">
        <v>307</v>
      </c>
      <c r="H286" s="3" t="s">
        <v>1682</v>
      </c>
      <c r="I286" s="2">
        <v>18961.259999999998</v>
      </c>
      <c r="J286" s="2">
        <v>3792.2520000000004</v>
      </c>
      <c r="K286" s="105">
        <f t="shared" si="1"/>
        <v>15169.007999999998</v>
      </c>
      <c r="L286" s="2"/>
      <c r="M286" s="2"/>
      <c r="N286" s="2"/>
      <c r="O286" s="2"/>
      <c r="P286" s="2"/>
      <c r="Q286" s="2"/>
      <c r="R286" s="2"/>
    </row>
    <row r="287" spans="1:16384" s="41" customFormat="1">
      <c r="A287" s="3" t="s">
        <v>217</v>
      </c>
      <c r="B287" s="3" t="s">
        <v>218</v>
      </c>
      <c r="C287" s="6" t="s">
        <v>304</v>
      </c>
      <c r="D287" s="3" t="s">
        <v>1689</v>
      </c>
      <c r="E287" s="3" t="s">
        <v>1686</v>
      </c>
      <c r="F287" s="3" t="s">
        <v>1687</v>
      </c>
      <c r="G287" s="3" t="s">
        <v>307</v>
      </c>
      <c r="H287" s="3" t="s">
        <v>1682</v>
      </c>
      <c r="I287" s="2">
        <v>18961.259999999998</v>
      </c>
      <c r="J287" s="2">
        <v>3792.2520000000004</v>
      </c>
      <c r="K287" s="105">
        <f t="shared" si="1"/>
        <v>15169.007999999998</v>
      </c>
      <c r="L287" s="2"/>
      <c r="M287" s="2"/>
      <c r="N287" s="2"/>
      <c r="O287" s="2"/>
      <c r="P287" s="2"/>
      <c r="Q287" s="2"/>
      <c r="R287" s="2"/>
    </row>
    <row r="288" spans="1:16384" s="41" customFormat="1">
      <c r="A288" s="3" t="s">
        <v>217</v>
      </c>
      <c r="B288" s="3" t="s">
        <v>218</v>
      </c>
      <c r="C288" s="6" t="s">
        <v>10</v>
      </c>
      <c r="D288" s="3" t="s">
        <v>1690</v>
      </c>
      <c r="E288" s="3" t="s">
        <v>1691</v>
      </c>
      <c r="F288" s="3" t="s">
        <v>170</v>
      </c>
      <c r="G288" s="3" t="s">
        <v>164</v>
      </c>
      <c r="H288" s="3" t="s">
        <v>1692</v>
      </c>
      <c r="I288" s="2">
        <v>21077.794285714284</v>
      </c>
      <c r="J288" s="2">
        <v>2634.7242857142855</v>
      </c>
      <c r="K288" s="105">
        <f t="shared" si="1"/>
        <v>18443.07</v>
      </c>
      <c r="L288" s="2"/>
      <c r="M288" s="2"/>
      <c r="N288" s="2"/>
      <c r="O288" s="2"/>
      <c r="P288" s="2"/>
      <c r="Q288" s="2"/>
      <c r="R288" s="2"/>
    </row>
    <row r="289" spans="1:20" s="41" customFormat="1">
      <c r="A289" s="3" t="s">
        <v>217</v>
      </c>
      <c r="B289" s="3" t="s">
        <v>218</v>
      </c>
      <c r="C289" s="6" t="s">
        <v>10</v>
      </c>
      <c r="D289" s="3" t="s">
        <v>1693</v>
      </c>
      <c r="E289" s="3" t="s">
        <v>1691</v>
      </c>
      <c r="F289" s="3" t="s">
        <v>170</v>
      </c>
      <c r="G289" s="3" t="s">
        <v>164</v>
      </c>
      <c r="H289" s="3" t="s">
        <v>1692</v>
      </c>
      <c r="I289" s="2">
        <v>16607.21</v>
      </c>
      <c r="J289" s="2">
        <v>2075.9012499999999</v>
      </c>
      <c r="K289" s="105">
        <f t="shared" si="1"/>
        <v>14531.30875</v>
      </c>
      <c r="L289" s="2"/>
      <c r="M289" s="2"/>
      <c r="N289" s="2"/>
      <c r="O289" s="2"/>
      <c r="P289" s="2"/>
      <c r="Q289" s="2"/>
      <c r="R289" s="2"/>
    </row>
    <row r="290" spans="1:20" s="41" customFormat="1">
      <c r="A290" s="3" t="s">
        <v>217</v>
      </c>
      <c r="B290" s="3" t="s">
        <v>218</v>
      </c>
      <c r="C290" s="6" t="s">
        <v>10</v>
      </c>
      <c r="D290" s="3" t="s">
        <v>1694</v>
      </c>
      <c r="E290" s="3" t="s">
        <v>1679</v>
      </c>
      <c r="F290" s="3" t="s">
        <v>1687</v>
      </c>
      <c r="G290" s="3" t="s">
        <v>208</v>
      </c>
      <c r="H290" s="3" t="s">
        <v>1682</v>
      </c>
      <c r="I290" s="2">
        <v>15169</v>
      </c>
      <c r="J290" s="2">
        <v>3033.8</v>
      </c>
      <c r="K290" s="105">
        <f t="shared" si="1"/>
        <v>12135.2</v>
      </c>
      <c r="L290" s="2"/>
      <c r="M290" s="2"/>
      <c r="N290" s="2"/>
      <c r="O290" s="2"/>
      <c r="P290" s="2"/>
      <c r="Q290" s="2"/>
      <c r="R290" s="2"/>
    </row>
    <row r="291" spans="1:20" s="41" customFormat="1">
      <c r="A291" s="55" t="s">
        <v>217</v>
      </c>
      <c r="B291" s="41" t="s">
        <v>218</v>
      </c>
      <c r="C291" s="55" t="s">
        <v>17</v>
      </c>
      <c r="D291" s="41" t="s">
        <v>3870</v>
      </c>
      <c r="E291" s="41" t="s">
        <v>3868</v>
      </c>
      <c r="F291" s="41" t="s">
        <v>424</v>
      </c>
      <c r="G291" s="41" t="s">
        <v>141</v>
      </c>
      <c r="H291" s="41" t="s">
        <v>3869</v>
      </c>
      <c r="I291" s="4">
        <v>9999.9874999999993</v>
      </c>
      <c r="J291" s="4">
        <v>1999.9974999999995</v>
      </c>
      <c r="K291" s="111">
        <v>7999.99</v>
      </c>
      <c r="L291" s="4"/>
      <c r="M291" s="4"/>
      <c r="N291" s="4"/>
      <c r="O291" s="4"/>
      <c r="P291" s="4"/>
      <c r="Q291" s="4"/>
      <c r="R291" s="4"/>
    </row>
    <row r="292" spans="1:20" s="41" customFormat="1">
      <c r="A292" s="13" t="s">
        <v>993</v>
      </c>
      <c r="B292" s="13" t="s">
        <v>994</v>
      </c>
      <c r="C292" s="17" t="s">
        <v>303</v>
      </c>
      <c r="D292" s="13" t="s">
        <v>995</v>
      </c>
      <c r="E292" s="13" t="s">
        <v>996</v>
      </c>
      <c r="F292" s="13" t="s">
        <v>332</v>
      </c>
      <c r="G292" s="13" t="s">
        <v>50</v>
      </c>
      <c r="H292" s="13" t="s">
        <v>997</v>
      </c>
      <c r="I292" s="14">
        <v>14076.65</v>
      </c>
      <c r="J292" s="14">
        <v>1759.58125</v>
      </c>
      <c r="K292" s="107">
        <v>12317.06875</v>
      </c>
      <c r="L292" s="14"/>
      <c r="M292" s="14"/>
      <c r="N292" s="14"/>
      <c r="O292" s="14"/>
      <c r="P292" s="14"/>
      <c r="Q292" s="14"/>
      <c r="R292" s="14"/>
    </row>
    <row r="293" spans="1:20" s="41" customFormat="1">
      <c r="A293" s="41" t="s">
        <v>58</v>
      </c>
      <c r="B293" s="41" t="s">
        <v>59</v>
      </c>
      <c r="C293" s="55" t="s">
        <v>13</v>
      </c>
      <c r="D293" s="41" t="s">
        <v>2756</v>
      </c>
      <c r="E293" s="41" t="s">
        <v>2754</v>
      </c>
      <c r="F293" s="41" t="s">
        <v>2757</v>
      </c>
      <c r="G293" s="41" t="s">
        <v>2758</v>
      </c>
      <c r="H293" s="41" t="s">
        <v>2755</v>
      </c>
      <c r="I293" s="4">
        <v>826222.45000000007</v>
      </c>
      <c r="J293" s="4">
        <v>538245.06999999995</v>
      </c>
      <c r="K293" s="111">
        <v>287977.38</v>
      </c>
      <c r="L293" s="4"/>
      <c r="M293" s="4"/>
      <c r="N293" s="4"/>
      <c r="O293" s="4"/>
      <c r="P293" s="4"/>
      <c r="Q293" s="4"/>
      <c r="R293" s="4"/>
    </row>
    <row r="294" spans="1:20" s="41" customFormat="1">
      <c r="A294" s="41" t="s">
        <v>58</v>
      </c>
      <c r="B294" s="41" t="s">
        <v>59</v>
      </c>
      <c r="C294" s="55" t="s">
        <v>296</v>
      </c>
      <c r="D294" s="41" t="s">
        <v>2751</v>
      </c>
      <c r="E294" s="41" t="s">
        <v>2752</v>
      </c>
      <c r="F294" s="41" t="s">
        <v>8</v>
      </c>
      <c r="G294" s="41" t="s">
        <v>10</v>
      </c>
      <c r="H294" s="41" t="s">
        <v>2753</v>
      </c>
      <c r="I294" s="4">
        <v>24720</v>
      </c>
      <c r="J294" s="4">
        <v>3090</v>
      </c>
      <c r="K294" s="111">
        <v>21630</v>
      </c>
      <c r="L294" s="4"/>
      <c r="M294" s="4"/>
      <c r="N294" s="4"/>
      <c r="O294" s="4"/>
      <c r="P294" s="4"/>
      <c r="Q294" s="4"/>
      <c r="R294" s="4"/>
    </row>
    <row r="295" spans="1:20" s="41" customFormat="1">
      <c r="A295" s="41" t="s">
        <v>58</v>
      </c>
      <c r="B295" s="41" t="s">
        <v>59</v>
      </c>
      <c r="C295" s="55" t="s">
        <v>2954</v>
      </c>
      <c r="D295" s="41" t="s">
        <v>2955</v>
      </c>
      <c r="E295" s="41" t="s">
        <v>2956</v>
      </c>
      <c r="F295" s="41" t="s">
        <v>27</v>
      </c>
      <c r="G295" s="41" t="s">
        <v>10</v>
      </c>
      <c r="H295" s="41" t="s">
        <v>2957</v>
      </c>
      <c r="I295" s="4">
        <v>1262671.04</v>
      </c>
      <c r="J295" s="4">
        <v>157833.88</v>
      </c>
      <c r="K295" s="111">
        <v>1104837.1599999999</v>
      </c>
      <c r="M295" s="4"/>
      <c r="N295" s="4"/>
      <c r="P295" s="4"/>
      <c r="Q295" s="4"/>
      <c r="R295" s="4"/>
    </row>
    <row r="296" spans="1:20" s="41" customFormat="1">
      <c r="A296" s="3" t="s">
        <v>58</v>
      </c>
      <c r="B296" s="3" t="s">
        <v>59</v>
      </c>
      <c r="C296" s="6" t="s">
        <v>1501</v>
      </c>
      <c r="D296" s="3" t="s">
        <v>1502</v>
      </c>
      <c r="E296" s="3" t="s">
        <v>1503</v>
      </c>
      <c r="F296" s="3" t="s">
        <v>1501</v>
      </c>
      <c r="G296" s="3" t="s">
        <v>1504</v>
      </c>
      <c r="H296" s="3" t="s">
        <v>1505</v>
      </c>
      <c r="I296" s="2">
        <v>54784.1</v>
      </c>
      <c r="J296" s="2">
        <v>6848.0124999999998</v>
      </c>
      <c r="K296" s="105">
        <v>47936.087500000001</v>
      </c>
      <c r="L296" s="2"/>
      <c r="M296" s="2"/>
      <c r="N296" s="2"/>
      <c r="O296" s="2"/>
      <c r="P296" s="2"/>
      <c r="Q296" s="2"/>
      <c r="R296" s="2"/>
    </row>
    <row r="297" spans="1:20" s="41" customFormat="1">
      <c r="A297" s="55" t="s">
        <v>58</v>
      </c>
      <c r="B297" s="41" t="s">
        <v>59</v>
      </c>
      <c r="C297" s="55" t="s">
        <v>367</v>
      </c>
      <c r="D297" s="41" t="s">
        <v>3834</v>
      </c>
      <c r="E297" s="41" t="s">
        <v>3835</v>
      </c>
      <c r="F297" s="41" t="s">
        <v>306</v>
      </c>
      <c r="G297" s="41" t="s">
        <v>307</v>
      </c>
      <c r="H297" s="41" t="s">
        <v>3836</v>
      </c>
      <c r="I297" s="4">
        <v>3462325.79</v>
      </c>
      <c r="J297" s="4">
        <f>I297*0.2</f>
        <v>692465.15800000005</v>
      </c>
      <c r="K297" s="111">
        <f>I297-J297</f>
        <v>2769860.6320000002</v>
      </c>
      <c r="L297" s="4"/>
      <c r="M297" s="4"/>
      <c r="N297" s="4"/>
      <c r="O297" s="4"/>
      <c r="P297" s="4"/>
      <c r="Q297" s="4"/>
      <c r="R297" s="4"/>
    </row>
    <row r="298" spans="1:20" s="41" customFormat="1">
      <c r="A298" s="3" t="s">
        <v>2525</v>
      </c>
      <c r="B298" s="3" t="s">
        <v>2526</v>
      </c>
      <c r="C298" s="6" t="s">
        <v>1934</v>
      </c>
      <c r="D298" s="3" t="s">
        <v>2527</v>
      </c>
      <c r="E298" s="3" t="s">
        <v>2528</v>
      </c>
      <c r="F298" s="3" t="s">
        <v>2529</v>
      </c>
      <c r="G298" s="3" t="s">
        <v>2530</v>
      </c>
      <c r="H298" s="3" t="s">
        <v>2531</v>
      </c>
      <c r="I298" s="2">
        <v>36625</v>
      </c>
      <c r="J298" s="2">
        <v>10828.12</v>
      </c>
      <c r="K298" s="105">
        <v>25796.880000000001</v>
      </c>
      <c r="L298" s="2"/>
      <c r="M298" s="2"/>
      <c r="N298" s="2"/>
      <c r="O298" s="2"/>
      <c r="P298" s="2"/>
      <c r="Q298" s="2"/>
      <c r="R298" s="2"/>
      <c r="S298" s="3"/>
    </row>
    <row r="299" spans="1:20" s="41" customFormat="1">
      <c r="A299" s="3" t="s">
        <v>2525</v>
      </c>
      <c r="B299" s="3" t="s">
        <v>2526</v>
      </c>
      <c r="C299" s="6" t="s">
        <v>35</v>
      </c>
      <c r="D299" s="3" t="s">
        <v>2532</v>
      </c>
      <c r="E299" s="3" t="s">
        <v>2533</v>
      </c>
      <c r="F299" s="3" t="s">
        <v>2534</v>
      </c>
      <c r="G299" s="3" t="s">
        <v>1263</v>
      </c>
      <c r="H299" s="3" t="s">
        <v>2535</v>
      </c>
      <c r="I299" s="2">
        <v>12004.4</v>
      </c>
      <c r="J299" s="2">
        <v>2400.88</v>
      </c>
      <c r="K299" s="105">
        <v>9603.52</v>
      </c>
      <c r="L299" s="2"/>
      <c r="M299" s="2"/>
      <c r="N299" s="2"/>
      <c r="O299" s="2"/>
      <c r="P299" s="2"/>
      <c r="Q299" s="2"/>
      <c r="R299" s="2"/>
      <c r="S299" s="3"/>
    </row>
    <row r="300" spans="1:20" s="41" customFormat="1">
      <c r="A300" s="3" t="s">
        <v>2525</v>
      </c>
      <c r="B300" s="3" t="s">
        <v>2526</v>
      </c>
      <c r="C300" s="6" t="s">
        <v>15</v>
      </c>
      <c r="D300" s="3" t="s">
        <v>2536</v>
      </c>
      <c r="E300" s="3" t="s">
        <v>2537</v>
      </c>
      <c r="F300" s="3" t="s">
        <v>2534</v>
      </c>
      <c r="G300" s="3" t="s">
        <v>1263</v>
      </c>
      <c r="H300" s="3" t="s">
        <v>2535</v>
      </c>
      <c r="I300" s="2">
        <f>4350.55/0.8</f>
        <v>5438.1875</v>
      </c>
      <c r="J300" s="2">
        <f>I300*0.2</f>
        <v>1087.6375</v>
      </c>
      <c r="K300" s="105">
        <f>I300-J300</f>
        <v>4350.55</v>
      </c>
      <c r="L300" s="2"/>
      <c r="M300" s="2"/>
      <c r="N300" s="2"/>
      <c r="O300" s="2"/>
      <c r="P300" s="2"/>
      <c r="Q300" s="2"/>
      <c r="R300" s="2"/>
      <c r="S300" s="3"/>
    </row>
    <row r="301" spans="1:20" s="63" customFormat="1">
      <c r="A301" s="3" t="s">
        <v>2525</v>
      </c>
      <c r="B301" s="3" t="s">
        <v>2526</v>
      </c>
      <c r="C301" s="23" t="s">
        <v>2538</v>
      </c>
      <c r="D301" s="12" t="s">
        <v>2539</v>
      </c>
      <c r="E301" s="12" t="s">
        <v>2540</v>
      </c>
      <c r="F301" s="12" t="s">
        <v>206</v>
      </c>
      <c r="G301" s="12" t="s">
        <v>56</v>
      </c>
      <c r="H301" s="12" t="s">
        <v>2541</v>
      </c>
      <c r="I301" s="10">
        <f>9866.05/0.8</f>
        <v>12332.562499999998</v>
      </c>
      <c r="J301" s="10">
        <f>I301*0.2</f>
        <v>2466.5124999999998</v>
      </c>
      <c r="K301" s="112">
        <f>I301-J301</f>
        <v>9866.0499999999993</v>
      </c>
      <c r="L301" s="10"/>
      <c r="M301" s="10"/>
      <c r="N301" s="2"/>
      <c r="O301" s="2"/>
      <c r="P301" s="10"/>
      <c r="Q301" s="14"/>
      <c r="R301" s="14"/>
      <c r="S301" s="13"/>
      <c r="T301" s="59"/>
    </row>
    <row r="302" spans="1:20" s="41" customFormat="1">
      <c r="A302" s="41" t="s">
        <v>104</v>
      </c>
      <c r="B302" s="41" t="s">
        <v>105</v>
      </c>
      <c r="C302" s="55" t="s">
        <v>15</v>
      </c>
      <c r="D302" s="41" t="s">
        <v>3219</v>
      </c>
      <c r="E302" s="41" t="s">
        <v>3220</v>
      </c>
      <c r="F302" s="41" t="s">
        <v>3221</v>
      </c>
      <c r="G302" s="41" t="s">
        <v>2174</v>
      </c>
      <c r="H302" s="41" t="s">
        <v>3222</v>
      </c>
      <c r="I302" s="4">
        <v>112500</v>
      </c>
      <c r="J302" s="4">
        <v>22500</v>
      </c>
      <c r="K302" s="111">
        <v>90000</v>
      </c>
      <c r="L302" s="4"/>
      <c r="M302" s="4"/>
      <c r="N302" s="4"/>
      <c r="O302" s="4"/>
      <c r="P302" s="4"/>
      <c r="Q302" s="4"/>
      <c r="R302" s="4"/>
    </row>
    <row r="303" spans="1:20" s="41" customFormat="1">
      <c r="A303" s="41" t="s">
        <v>104</v>
      </c>
      <c r="B303" s="41" t="s">
        <v>105</v>
      </c>
      <c r="C303" s="55" t="s">
        <v>13</v>
      </c>
      <c r="D303" s="41" t="s">
        <v>3215</v>
      </c>
      <c r="E303" s="41" t="s">
        <v>3216</v>
      </c>
      <c r="F303" s="41" t="s">
        <v>3217</v>
      </c>
      <c r="G303" s="41" t="s">
        <v>1608</v>
      </c>
      <c r="H303" s="41" t="s">
        <v>3218</v>
      </c>
      <c r="I303" s="4">
        <v>150000</v>
      </c>
      <c r="J303" s="4">
        <v>18750</v>
      </c>
      <c r="K303" s="111">
        <v>131250</v>
      </c>
      <c r="L303" s="4"/>
      <c r="M303" s="4"/>
      <c r="N303" s="4"/>
      <c r="O303" s="4"/>
      <c r="P303" s="4"/>
      <c r="Q303" s="4"/>
      <c r="R303" s="4"/>
    </row>
    <row r="304" spans="1:20" s="41" customFormat="1">
      <c r="A304" s="3" t="s">
        <v>104</v>
      </c>
      <c r="B304" s="3" t="s">
        <v>105</v>
      </c>
      <c r="C304" s="6" t="s">
        <v>1610</v>
      </c>
      <c r="D304" s="3" t="s">
        <v>1887</v>
      </c>
      <c r="E304" s="3" t="s">
        <v>1888</v>
      </c>
      <c r="F304" s="3" t="s">
        <v>1889</v>
      </c>
      <c r="G304" s="3" t="s">
        <v>210</v>
      </c>
      <c r="H304" s="3" t="s">
        <v>1890</v>
      </c>
      <c r="I304" s="2">
        <v>158418.16</v>
      </c>
      <c r="J304" s="2">
        <v>31683.632000000001</v>
      </c>
      <c r="K304" s="105">
        <v>126734.52800000001</v>
      </c>
      <c r="L304" s="2"/>
      <c r="M304" s="2"/>
      <c r="N304" s="2"/>
      <c r="O304" s="2"/>
      <c r="P304" s="2"/>
      <c r="Q304" s="2"/>
      <c r="R304" s="2"/>
    </row>
    <row r="305" spans="1:250" s="41" customFormat="1">
      <c r="A305" s="3" t="s">
        <v>104</v>
      </c>
      <c r="B305" s="3" t="s">
        <v>105</v>
      </c>
      <c r="C305" s="6" t="s">
        <v>72</v>
      </c>
      <c r="D305" s="3" t="s">
        <v>1891</v>
      </c>
      <c r="E305" s="3" t="s">
        <v>1892</v>
      </c>
      <c r="F305" s="3" t="s">
        <v>1889</v>
      </c>
      <c r="G305" s="3" t="s">
        <v>210</v>
      </c>
      <c r="H305" s="3" t="s">
        <v>1890</v>
      </c>
      <c r="I305" s="2">
        <v>438141.4</v>
      </c>
      <c r="J305" s="2">
        <v>87628.28</v>
      </c>
      <c r="K305" s="105">
        <v>350513.12</v>
      </c>
      <c r="L305" s="2"/>
      <c r="M305" s="2"/>
      <c r="N305" s="2"/>
      <c r="O305" s="2"/>
      <c r="P305" s="2"/>
      <c r="Q305" s="2"/>
      <c r="R305" s="2"/>
    </row>
    <row r="306" spans="1:250" s="41" customFormat="1">
      <c r="A306" s="41" t="s">
        <v>104</v>
      </c>
      <c r="B306" s="41" t="s">
        <v>105</v>
      </c>
      <c r="C306" s="121" t="s">
        <v>13</v>
      </c>
      <c r="D306" s="28" t="s">
        <v>1230</v>
      </c>
      <c r="E306" s="28" t="s">
        <v>1231</v>
      </c>
      <c r="F306" s="28" t="s">
        <v>20</v>
      </c>
      <c r="G306" s="28" t="s">
        <v>1232</v>
      </c>
      <c r="H306" s="28" t="s">
        <v>1233</v>
      </c>
      <c r="I306" s="31">
        <f>210775.63/0.8</f>
        <v>263469.53749999998</v>
      </c>
      <c r="J306" s="31">
        <f>I306*0.2</f>
        <v>52693.907500000001</v>
      </c>
      <c r="K306" s="116">
        <f>I306-J306</f>
        <v>210775.62999999998</v>
      </c>
      <c r="L306" s="31"/>
      <c r="M306" s="78"/>
      <c r="N306" s="31"/>
      <c r="O306" s="31"/>
      <c r="P306" s="31"/>
      <c r="Q306" s="31"/>
      <c r="R306" s="31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  <c r="AP306" s="60"/>
      <c r="AQ306" s="60"/>
      <c r="AR306" s="60"/>
      <c r="AS306" s="60"/>
      <c r="AT306" s="60"/>
      <c r="AU306" s="60"/>
      <c r="AV306" s="60"/>
      <c r="AW306" s="60"/>
      <c r="AX306" s="60"/>
      <c r="AY306" s="60"/>
      <c r="AZ306" s="60"/>
      <c r="BA306" s="60"/>
      <c r="BB306" s="60"/>
      <c r="BC306" s="60"/>
      <c r="BD306" s="60"/>
      <c r="BE306" s="60"/>
      <c r="BF306" s="60"/>
      <c r="BG306" s="60"/>
      <c r="BH306" s="60"/>
      <c r="BI306" s="60"/>
      <c r="BJ306" s="60"/>
      <c r="BK306" s="60"/>
      <c r="BL306" s="60"/>
      <c r="BM306" s="60"/>
      <c r="BN306" s="60"/>
      <c r="BO306" s="60"/>
      <c r="BP306" s="60"/>
      <c r="BQ306" s="60"/>
      <c r="BR306" s="60"/>
      <c r="BS306" s="60"/>
      <c r="BT306" s="60"/>
      <c r="BU306" s="60"/>
      <c r="BV306" s="60"/>
      <c r="BW306" s="60"/>
      <c r="BX306" s="60"/>
      <c r="BY306" s="60"/>
      <c r="BZ306" s="60"/>
      <c r="CA306" s="60"/>
      <c r="CB306" s="60"/>
      <c r="CC306" s="60"/>
      <c r="CD306" s="60"/>
      <c r="CE306" s="60"/>
      <c r="CF306" s="60"/>
      <c r="CG306" s="60"/>
      <c r="CH306" s="60"/>
      <c r="CI306" s="60"/>
      <c r="CJ306" s="60"/>
      <c r="CK306" s="60"/>
      <c r="CL306" s="60"/>
      <c r="CM306" s="60"/>
      <c r="CN306" s="60"/>
      <c r="CO306" s="60"/>
      <c r="CP306" s="60"/>
      <c r="CQ306" s="60"/>
      <c r="CR306" s="60"/>
      <c r="CS306" s="60"/>
      <c r="CT306" s="60"/>
      <c r="CU306" s="60"/>
      <c r="CV306" s="60"/>
      <c r="CW306" s="60"/>
      <c r="CX306" s="60"/>
      <c r="CY306" s="60"/>
      <c r="CZ306" s="60"/>
      <c r="DA306" s="60"/>
      <c r="DB306" s="60"/>
      <c r="DC306" s="60"/>
      <c r="DD306" s="60"/>
      <c r="DE306" s="60"/>
      <c r="DF306" s="60"/>
      <c r="DG306" s="60"/>
      <c r="DH306" s="60"/>
      <c r="DI306" s="60"/>
      <c r="DJ306" s="60"/>
      <c r="DK306" s="60"/>
      <c r="DL306" s="60"/>
      <c r="DM306" s="60"/>
      <c r="DN306" s="60"/>
      <c r="DO306" s="60"/>
      <c r="DP306" s="60"/>
      <c r="DQ306" s="60"/>
      <c r="DR306" s="60"/>
      <c r="DS306" s="60"/>
      <c r="DT306" s="60"/>
      <c r="DU306" s="60"/>
      <c r="DV306" s="60"/>
      <c r="DW306" s="60"/>
      <c r="DX306" s="60"/>
      <c r="DY306" s="60"/>
      <c r="DZ306" s="60"/>
      <c r="EA306" s="60"/>
      <c r="EB306" s="60"/>
      <c r="EC306" s="60"/>
      <c r="ED306" s="60"/>
      <c r="EE306" s="60"/>
      <c r="EF306" s="60"/>
      <c r="EG306" s="60"/>
      <c r="EH306" s="60"/>
      <c r="EI306" s="60"/>
      <c r="EJ306" s="60"/>
      <c r="EK306" s="60"/>
      <c r="EL306" s="60"/>
      <c r="EM306" s="60"/>
      <c r="EN306" s="60"/>
      <c r="EO306" s="60"/>
      <c r="EP306" s="60"/>
      <c r="EQ306" s="60"/>
      <c r="ER306" s="60"/>
      <c r="ES306" s="60"/>
      <c r="ET306" s="60"/>
      <c r="EU306" s="60"/>
      <c r="EV306" s="60"/>
      <c r="EW306" s="60"/>
      <c r="EX306" s="60"/>
      <c r="EY306" s="60"/>
      <c r="EZ306" s="60"/>
      <c r="FA306" s="60"/>
      <c r="FB306" s="60"/>
      <c r="FC306" s="60"/>
      <c r="FD306" s="60"/>
      <c r="FE306" s="60"/>
      <c r="FF306" s="60"/>
      <c r="FG306" s="60"/>
      <c r="FH306" s="60"/>
      <c r="FI306" s="60"/>
      <c r="FJ306" s="60"/>
      <c r="FK306" s="60"/>
      <c r="FL306" s="60"/>
      <c r="FM306" s="60"/>
      <c r="FN306" s="60"/>
      <c r="FO306" s="60"/>
      <c r="FP306" s="60"/>
      <c r="FQ306" s="60"/>
      <c r="FR306" s="60"/>
      <c r="FS306" s="60"/>
      <c r="FT306" s="60"/>
      <c r="FU306" s="60"/>
      <c r="FV306" s="60"/>
      <c r="FW306" s="60"/>
      <c r="FX306" s="60"/>
      <c r="FY306" s="60"/>
      <c r="FZ306" s="60"/>
      <c r="GA306" s="60"/>
      <c r="GB306" s="60"/>
      <c r="GC306" s="60"/>
      <c r="GD306" s="60"/>
      <c r="GE306" s="60"/>
      <c r="GF306" s="60"/>
      <c r="GG306" s="60"/>
      <c r="GH306" s="60"/>
      <c r="GI306" s="60"/>
      <c r="GJ306" s="60"/>
      <c r="GK306" s="60"/>
      <c r="GL306" s="60"/>
      <c r="GM306" s="60"/>
      <c r="GN306" s="60"/>
      <c r="GO306" s="60"/>
      <c r="GP306" s="60"/>
      <c r="GQ306" s="60"/>
      <c r="GR306" s="60"/>
      <c r="GS306" s="60"/>
      <c r="GT306" s="60"/>
      <c r="GU306" s="60"/>
      <c r="GV306" s="60"/>
      <c r="GW306" s="60"/>
      <c r="GX306" s="60"/>
      <c r="GY306" s="60"/>
      <c r="GZ306" s="60"/>
      <c r="HA306" s="60"/>
      <c r="HB306" s="60"/>
      <c r="HC306" s="60"/>
      <c r="HD306" s="60"/>
      <c r="HE306" s="60"/>
      <c r="HF306" s="60"/>
      <c r="HG306" s="60"/>
      <c r="HH306" s="60"/>
      <c r="HI306" s="60"/>
      <c r="HJ306" s="60"/>
      <c r="HK306" s="60"/>
      <c r="HL306" s="60"/>
      <c r="HM306" s="60"/>
      <c r="HN306" s="60"/>
      <c r="HO306" s="60"/>
      <c r="HP306" s="60"/>
      <c r="HQ306" s="60"/>
      <c r="HR306" s="60"/>
      <c r="HS306" s="60"/>
      <c r="HT306" s="60"/>
      <c r="HU306" s="60"/>
      <c r="HV306" s="60"/>
      <c r="HW306" s="60"/>
      <c r="HX306" s="60"/>
      <c r="HY306" s="60"/>
      <c r="HZ306" s="60"/>
      <c r="IA306" s="60"/>
      <c r="IB306" s="60"/>
      <c r="IC306" s="60"/>
      <c r="ID306" s="60"/>
      <c r="IE306" s="60"/>
      <c r="IF306" s="60"/>
      <c r="IG306" s="60"/>
      <c r="IH306" s="60"/>
      <c r="II306" s="60"/>
      <c r="IJ306" s="60"/>
      <c r="IK306" s="60"/>
      <c r="IL306" s="60"/>
      <c r="IM306" s="60"/>
      <c r="IN306" s="60"/>
      <c r="IO306" s="60"/>
      <c r="IP306" s="60"/>
    </row>
    <row r="307" spans="1:250" s="41" customFormat="1">
      <c r="A307" s="41" t="s">
        <v>104</v>
      </c>
      <c r="B307" s="41" t="s">
        <v>105</v>
      </c>
      <c r="C307" s="121" t="s">
        <v>54</v>
      </c>
      <c r="D307" s="28" t="s">
        <v>1234</v>
      </c>
      <c r="E307" s="28" t="s">
        <v>1235</v>
      </c>
      <c r="F307" s="28" t="s">
        <v>262</v>
      </c>
      <c r="G307" s="28" t="s">
        <v>305</v>
      </c>
      <c r="H307" s="28" t="s">
        <v>1236</v>
      </c>
      <c r="I307" s="31">
        <v>1611459.75</v>
      </c>
      <c r="J307" s="31">
        <v>322291.95</v>
      </c>
      <c r="K307" s="116">
        <v>1289167.8</v>
      </c>
      <c r="L307" s="31"/>
      <c r="M307" s="78"/>
      <c r="N307" s="31"/>
      <c r="O307" s="31"/>
      <c r="P307" s="31"/>
      <c r="Q307" s="31"/>
      <c r="R307" s="31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  <c r="AQ307" s="60"/>
      <c r="AR307" s="60"/>
      <c r="AS307" s="60"/>
      <c r="AT307" s="60"/>
      <c r="AU307" s="60"/>
      <c r="AV307" s="60"/>
      <c r="AW307" s="60"/>
      <c r="AX307" s="60"/>
      <c r="AY307" s="60"/>
      <c r="AZ307" s="60"/>
      <c r="BA307" s="60"/>
      <c r="BB307" s="60"/>
      <c r="BC307" s="60"/>
      <c r="BD307" s="60"/>
      <c r="BE307" s="60"/>
      <c r="BF307" s="60"/>
      <c r="BG307" s="60"/>
      <c r="BH307" s="60"/>
      <c r="BI307" s="60"/>
      <c r="BJ307" s="60"/>
      <c r="BK307" s="60"/>
      <c r="BL307" s="60"/>
      <c r="BM307" s="60"/>
      <c r="BN307" s="60"/>
      <c r="BO307" s="60"/>
      <c r="BP307" s="60"/>
      <c r="BQ307" s="60"/>
      <c r="BR307" s="60"/>
      <c r="BS307" s="60"/>
      <c r="BT307" s="60"/>
      <c r="BU307" s="60"/>
      <c r="BV307" s="60"/>
      <c r="BW307" s="60"/>
      <c r="BX307" s="60"/>
      <c r="BY307" s="60"/>
      <c r="BZ307" s="60"/>
      <c r="CA307" s="60"/>
      <c r="CB307" s="60"/>
      <c r="CC307" s="60"/>
      <c r="CD307" s="60"/>
      <c r="CE307" s="60"/>
      <c r="CF307" s="60"/>
      <c r="CG307" s="60"/>
      <c r="CH307" s="60"/>
      <c r="CI307" s="60"/>
      <c r="CJ307" s="60"/>
      <c r="CK307" s="60"/>
      <c r="CL307" s="60"/>
      <c r="CM307" s="60"/>
      <c r="CN307" s="60"/>
      <c r="CO307" s="60"/>
      <c r="CP307" s="60"/>
      <c r="CQ307" s="60"/>
      <c r="CR307" s="60"/>
      <c r="CS307" s="60"/>
      <c r="CT307" s="60"/>
      <c r="CU307" s="60"/>
      <c r="CV307" s="60"/>
      <c r="CW307" s="60"/>
      <c r="CX307" s="60"/>
      <c r="CY307" s="60"/>
      <c r="CZ307" s="60"/>
      <c r="DA307" s="60"/>
      <c r="DB307" s="60"/>
      <c r="DC307" s="60"/>
      <c r="DD307" s="60"/>
      <c r="DE307" s="60"/>
      <c r="DF307" s="60"/>
      <c r="DG307" s="60"/>
      <c r="DH307" s="60"/>
      <c r="DI307" s="60"/>
      <c r="DJ307" s="60"/>
      <c r="DK307" s="60"/>
      <c r="DL307" s="60"/>
      <c r="DM307" s="60"/>
      <c r="DN307" s="60"/>
      <c r="DO307" s="60"/>
      <c r="DP307" s="60"/>
      <c r="DQ307" s="60"/>
      <c r="DR307" s="60"/>
      <c r="DS307" s="60"/>
      <c r="DT307" s="60"/>
      <c r="DU307" s="60"/>
      <c r="DV307" s="60"/>
      <c r="DW307" s="60"/>
      <c r="DX307" s="60"/>
      <c r="DY307" s="60"/>
      <c r="DZ307" s="60"/>
      <c r="EA307" s="60"/>
      <c r="EB307" s="60"/>
      <c r="EC307" s="60"/>
      <c r="ED307" s="60"/>
      <c r="EE307" s="60"/>
      <c r="EF307" s="60"/>
      <c r="EG307" s="60"/>
      <c r="EH307" s="60"/>
      <c r="EI307" s="60"/>
      <c r="EJ307" s="60"/>
      <c r="EK307" s="60"/>
      <c r="EL307" s="60"/>
      <c r="EM307" s="60"/>
      <c r="EN307" s="60"/>
      <c r="EO307" s="60"/>
      <c r="EP307" s="60"/>
      <c r="EQ307" s="60"/>
      <c r="ER307" s="60"/>
      <c r="ES307" s="60"/>
      <c r="ET307" s="60"/>
      <c r="EU307" s="60"/>
      <c r="EV307" s="60"/>
      <c r="EW307" s="60"/>
      <c r="EX307" s="60"/>
      <c r="EY307" s="60"/>
      <c r="EZ307" s="60"/>
      <c r="FA307" s="60"/>
      <c r="FB307" s="60"/>
      <c r="FC307" s="60"/>
      <c r="FD307" s="60"/>
      <c r="FE307" s="60"/>
      <c r="FF307" s="60"/>
      <c r="FG307" s="60"/>
      <c r="FH307" s="60"/>
      <c r="FI307" s="60"/>
      <c r="FJ307" s="60"/>
      <c r="FK307" s="60"/>
      <c r="FL307" s="60"/>
      <c r="FM307" s="60"/>
      <c r="FN307" s="60"/>
      <c r="FO307" s="60"/>
      <c r="FP307" s="60"/>
      <c r="FQ307" s="60"/>
      <c r="FR307" s="60"/>
      <c r="FS307" s="60"/>
      <c r="FT307" s="60"/>
      <c r="FU307" s="60"/>
      <c r="FV307" s="60"/>
      <c r="FW307" s="60"/>
      <c r="FX307" s="60"/>
      <c r="FY307" s="60"/>
      <c r="FZ307" s="60"/>
      <c r="GA307" s="60"/>
      <c r="GB307" s="60"/>
      <c r="GC307" s="60"/>
      <c r="GD307" s="60"/>
      <c r="GE307" s="60"/>
      <c r="GF307" s="60"/>
      <c r="GG307" s="60"/>
      <c r="GH307" s="60"/>
      <c r="GI307" s="60"/>
      <c r="GJ307" s="60"/>
      <c r="GK307" s="60"/>
      <c r="GL307" s="60"/>
      <c r="GM307" s="60"/>
      <c r="GN307" s="60"/>
      <c r="GO307" s="60"/>
      <c r="GP307" s="60"/>
      <c r="GQ307" s="60"/>
      <c r="GR307" s="60"/>
      <c r="GS307" s="60"/>
      <c r="GT307" s="60"/>
      <c r="GU307" s="60"/>
      <c r="GV307" s="60"/>
      <c r="GW307" s="60"/>
      <c r="GX307" s="60"/>
      <c r="GY307" s="60"/>
      <c r="GZ307" s="60"/>
      <c r="HA307" s="60"/>
      <c r="HB307" s="60"/>
      <c r="HC307" s="60"/>
      <c r="HD307" s="60"/>
      <c r="HE307" s="60"/>
      <c r="HF307" s="60"/>
      <c r="HG307" s="60"/>
      <c r="HH307" s="60"/>
      <c r="HI307" s="60"/>
      <c r="HJ307" s="60"/>
      <c r="HK307" s="60"/>
      <c r="HL307" s="60"/>
      <c r="HM307" s="60"/>
      <c r="HN307" s="60"/>
      <c r="HO307" s="60"/>
      <c r="HP307" s="60"/>
      <c r="HQ307" s="60"/>
      <c r="HR307" s="60"/>
      <c r="HS307" s="60"/>
      <c r="HT307" s="60"/>
      <c r="HU307" s="60"/>
      <c r="HV307" s="60"/>
      <c r="HW307" s="60"/>
      <c r="HX307" s="60"/>
      <c r="HY307" s="60"/>
      <c r="HZ307" s="60"/>
      <c r="IA307" s="60"/>
      <c r="IB307" s="60"/>
      <c r="IC307" s="60"/>
      <c r="ID307" s="60"/>
      <c r="IE307" s="60"/>
      <c r="IF307" s="60"/>
      <c r="IG307" s="60"/>
      <c r="IH307" s="60"/>
      <c r="II307" s="60"/>
      <c r="IJ307" s="60"/>
      <c r="IK307" s="60"/>
      <c r="IL307" s="60"/>
      <c r="IM307" s="60"/>
      <c r="IN307" s="60"/>
      <c r="IO307" s="60"/>
      <c r="IP307" s="60"/>
    </row>
    <row r="308" spans="1:250" s="41" customFormat="1">
      <c r="A308" s="41" t="s">
        <v>104</v>
      </c>
      <c r="B308" s="41" t="s">
        <v>105</v>
      </c>
      <c r="C308" s="121" t="s">
        <v>1237</v>
      </c>
      <c r="D308" s="28" t="s">
        <v>1238</v>
      </c>
      <c r="E308" s="28" t="s">
        <v>1239</v>
      </c>
      <c r="F308" s="28" t="s">
        <v>262</v>
      </c>
      <c r="G308" s="28" t="s">
        <v>305</v>
      </c>
      <c r="H308" s="28" t="s">
        <v>1240</v>
      </c>
      <c r="I308" s="31">
        <f>3267664.73/0.8</f>
        <v>4084580.9124999996</v>
      </c>
      <c r="J308" s="31">
        <f>I308*0.2</f>
        <v>816916.1825</v>
      </c>
      <c r="K308" s="116">
        <f>I308-J308</f>
        <v>3267664.7299999995</v>
      </c>
      <c r="L308" s="31"/>
      <c r="M308" s="78"/>
      <c r="N308" s="31"/>
      <c r="O308" s="31"/>
      <c r="P308" s="31"/>
      <c r="Q308" s="31"/>
      <c r="R308" s="31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  <c r="AS308" s="60"/>
      <c r="AT308" s="60"/>
      <c r="AU308" s="60"/>
      <c r="AV308" s="60"/>
      <c r="AW308" s="60"/>
      <c r="AX308" s="60"/>
      <c r="AY308" s="60"/>
      <c r="AZ308" s="60"/>
      <c r="BA308" s="60"/>
      <c r="BB308" s="60"/>
      <c r="BC308" s="60"/>
      <c r="BD308" s="60"/>
      <c r="BE308" s="60"/>
      <c r="BF308" s="60"/>
      <c r="BG308" s="60"/>
      <c r="BH308" s="60"/>
      <c r="BI308" s="60"/>
      <c r="BJ308" s="60"/>
      <c r="BK308" s="60"/>
      <c r="BL308" s="60"/>
      <c r="BM308" s="60"/>
      <c r="BN308" s="60"/>
      <c r="BO308" s="60"/>
      <c r="BP308" s="60"/>
      <c r="BQ308" s="60"/>
      <c r="BR308" s="60"/>
      <c r="BS308" s="60"/>
      <c r="BT308" s="60"/>
      <c r="BU308" s="60"/>
      <c r="BV308" s="60"/>
      <c r="BW308" s="60"/>
      <c r="BX308" s="60"/>
      <c r="BY308" s="60"/>
      <c r="BZ308" s="60"/>
      <c r="CA308" s="60"/>
      <c r="CB308" s="60"/>
      <c r="CC308" s="60"/>
      <c r="CD308" s="60"/>
      <c r="CE308" s="60"/>
      <c r="CF308" s="60"/>
      <c r="CG308" s="60"/>
      <c r="CH308" s="60"/>
      <c r="CI308" s="60"/>
      <c r="CJ308" s="60"/>
      <c r="CK308" s="60"/>
      <c r="CL308" s="60"/>
      <c r="CM308" s="60"/>
      <c r="CN308" s="60"/>
      <c r="CO308" s="60"/>
      <c r="CP308" s="60"/>
      <c r="CQ308" s="60"/>
      <c r="CR308" s="60"/>
      <c r="CS308" s="60"/>
      <c r="CT308" s="60"/>
      <c r="CU308" s="60"/>
      <c r="CV308" s="60"/>
      <c r="CW308" s="60"/>
      <c r="CX308" s="60"/>
      <c r="CY308" s="60"/>
      <c r="CZ308" s="60"/>
      <c r="DA308" s="60"/>
      <c r="DB308" s="60"/>
      <c r="DC308" s="60"/>
      <c r="DD308" s="60"/>
      <c r="DE308" s="60"/>
      <c r="DF308" s="60"/>
      <c r="DG308" s="60"/>
      <c r="DH308" s="60"/>
      <c r="DI308" s="60"/>
      <c r="DJ308" s="60"/>
      <c r="DK308" s="60"/>
      <c r="DL308" s="60"/>
      <c r="DM308" s="60"/>
      <c r="DN308" s="60"/>
      <c r="DO308" s="60"/>
      <c r="DP308" s="60"/>
      <c r="DQ308" s="60"/>
      <c r="DR308" s="60"/>
      <c r="DS308" s="60"/>
      <c r="DT308" s="60"/>
      <c r="DU308" s="60"/>
      <c r="DV308" s="60"/>
      <c r="DW308" s="60"/>
      <c r="DX308" s="60"/>
      <c r="DY308" s="60"/>
      <c r="DZ308" s="60"/>
      <c r="EA308" s="60"/>
      <c r="EB308" s="60"/>
      <c r="EC308" s="60"/>
      <c r="ED308" s="60"/>
      <c r="EE308" s="60"/>
      <c r="EF308" s="60"/>
      <c r="EG308" s="60"/>
      <c r="EH308" s="60"/>
      <c r="EI308" s="60"/>
      <c r="EJ308" s="60"/>
      <c r="EK308" s="60"/>
      <c r="EL308" s="60"/>
      <c r="EM308" s="60"/>
      <c r="EN308" s="60"/>
      <c r="EO308" s="60"/>
      <c r="EP308" s="60"/>
      <c r="EQ308" s="60"/>
      <c r="ER308" s="60"/>
      <c r="ES308" s="60"/>
      <c r="ET308" s="60"/>
      <c r="EU308" s="60"/>
      <c r="EV308" s="60"/>
      <c r="EW308" s="60"/>
      <c r="EX308" s="60"/>
      <c r="EY308" s="60"/>
      <c r="EZ308" s="60"/>
      <c r="FA308" s="60"/>
      <c r="FB308" s="60"/>
      <c r="FC308" s="60"/>
      <c r="FD308" s="60"/>
      <c r="FE308" s="60"/>
      <c r="FF308" s="60"/>
      <c r="FG308" s="60"/>
      <c r="FH308" s="60"/>
      <c r="FI308" s="60"/>
      <c r="FJ308" s="60"/>
      <c r="FK308" s="60"/>
      <c r="FL308" s="60"/>
      <c r="FM308" s="60"/>
      <c r="FN308" s="60"/>
      <c r="FO308" s="60"/>
      <c r="FP308" s="60"/>
      <c r="FQ308" s="60"/>
      <c r="FR308" s="60"/>
      <c r="FS308" s="60"/>
      <c r="FT308" s="60"/>
      <c r="FU308" s="60"/>
      <c r="FV308" s="60"/>
      <c r="FW308" s="60"/>
      <c r="FX308" s="60"/>
      <c r="FY308" s="60"/>
      <c r="FZ308" s="60"/>
      <c r="GA308" s="60"/>
      <c r="GB308" s="60"/>
      <c r="GC308" s="60"/>
      <c r="GD308" s="60"/>
      <c r="GE308" s="60"/>
      <c r="GF308" s="60"/>
      <c r="GG308" s="60"/>
      <c r="GH308" s="60"/>
      <c r="GI308" s="60"/>
      <c r="GJ308" s="60"/>
      <c r="GK308" s="60"/>
      <c r="GL308" s="60"/>
      <c r="GM308" s="60"/>
      <c r="GN308" s="60"/>
      <c r="GO308" s="60"/>
      <c r="GP308" s="60"/>
      <c r="GQ308" s="60"/>
      <c r="GR308" s="60"/>
      <c r="GS308" s="60"/>
      <c r="GT308" s="60"/>
      <c r="GU308" s="60"/>
      <c r="GV308" s="60"/>
      <c r="GW308" s="60"/>
      <c r="GX308" s="60"/>
      <c r="GY308" s="60"/>
      <c r="GZ308" s="60"/>
      <c r="HA308" s="60"/>
      <c r="HB308" s="60"/>
      <c r="HC308" s="60"/>
      <c r="HD308" s="60"/>
      <c r="HE308" s="60"/>
      <c r="HF308" s="60"/>
      <c r="HG308" s="60"/>
      <c r="HH308" s="60"/>
      <c r="HI308" s="60"/>
      <c r="HJ308" s="60"/>
      <c r="HK308" s="60"/>
      <c r="HL308" s="60"/>
      <c r="HM308" s="60"/>
      <c r="HN308" s="60"/>
      <c r="HO308" s="60"/>
      <c r="HP308" s="60"/>
      <c r="HQ308" s="60"/>
      <c r="HR308" s="60"/>
      <c r="HS308" s="60"/>
      <c r="HT308" s="60"/>
      <c r="HU308" s="60"/>
      <c r="HV308" s="60"/>
      <c r="HW308" s="60"/>
      <c r="HX308" s="60"/>
      <c r="HY308" s="60"/>
      <c r="HZ308" s="60"/>
      <c r="IA308" s="60"/>
      <c r="IB308" s="60"/>
      <c r="IC308" s="60"/>
      <c r="ID308" s="60"/>
      <c r="IE308" s="60"/>
      <c r="IF308" s="60"/>
      <c r="IG308" s="60"/>
      <c r="IH308" s="60"/>
      <c r="II308" s="60"/>
      <c r="IJ308" s="60"/>
      <c r="IK308" s="60"/>
      <c r="IL308" s="60"/>
      <c r="IM308" s="60"/>
      <c r="IN308" s="60"/>
      <c r="IO308" s="60"/>
      <c r="IP308" s="60"/>
    </row>
    <row r="309" spans="1:250" s="41" customFormat="1">
      <c r="A309" s="3" t="s">
        <v>2569</v>
      </c>
      <c r="B309" s="3" t="s">
        <v>2570</v>
      </c>
      <c r="C309" s="6" t="s">
        <v>15</v>
      </c>
      <c r="D309" s="3" t="s">
        <v>2571</v>
      </c>
      <c r="E309" s="26" t="s">
        <v>2572</v>
      </c>
      <c r="F309" s="26" t="s">
        <v>2573</v>
      </c>
      <c r="G309" s="26" t="s">
        <v>2574</v>
      </c>
      <c r="H309" s="26" t="s">
        <v>2575</v>
      </c>
      <c r="I309" s="27">
        <v>29699.82</v>
      </c>
      <c r="J309" s="27">
        <v>5939.96</v>
      </c>
      <c r="K309" s="118">
        <v>23759.86</v>
      </c>
      <c r="L309" s="27"/>
      <c r="M309" s="2"/>
      <c r="N309" s="2"/>
      <c r="O309" s="2"/>
      <c r="P309" s="2"/>
      <c r="Q309" s="2"/>
      <c r="R309" s="2"/>
      <c r="S309" s="3"/>
    </row>
    <row r="310" spans="1:250" s="41" customFormat="1">
      <c r="A310" s="3" t="s">
        <v>2569</v>
      </c>
      <c r="B310" s="3" t="s">
        <v>2570</v>
      </c>
      <c r="C310" s="6" t="s">
        <v>1737</v>
      </c>
      <c r="D310" s="3" t="s">
        <v>2576</v>
      </c>
      <c r="E310" s="26" t="s">
        <v>2577</v>
      </c>
      <c r="F310" s="26" t="s">
        <v>256</v>
      </c>
      <c r="G310" s="26" t="s">
        <v>2152</v>
      </c>
      <c r="H310" s="26" t="s">
        <v>2578</v>
      </c>
      <c r="I310" s="27">
        <f>25222.3/0.8</f>
        <v>31527.874999999996</v>
      </c>
      <c r="J310" s="27">
        <f>I310*0.2</f>
        <v>6305.5749999999998</v>
      </c>
      <c r="K310" s="118">
        <f>I310-J310</f>
        <v>25222.299999999996</v>
      </c>
      <c r="L310" s="27"/>
      <c r="M310" s="2"/>
      <c r="N310" s="2"/>
      <c r="O310" s="2"/>
      <c r="P310" s="2"/>
      <c r="Q310" s="2"/>
      <c r="R310" s="2"/>
      <c r="S310" s="3"/>
    </row>
    <row r="311" spans="1:250" s="41" customFormat="1">
      <c r="A311" s="3" t="s">
        <v>2569</v>
      </c>
      <c r="B311" s="3" t="s">
        <v>2570</v>
      </c>
      <c r="C311" s="6" t="s">
        <v>1737</v>
      </c>
      <c r="D311" s="3" t="s">
        <v>2579</v>
      </c>
      <c r="E311" s="26" t="s">
        <v>2580</v>
      </c>
      <c r="F311" s="3" t="s">
        <v>25</v>
      </c>
      <c r="G311" s="3" t="s">
        <v>8</v>
      </c>
      <c r="H311" s="26" t="s">
        <v>2578</v>
      </c>
      <c r="I311" s="2">
        <f>172976.68/0.8</f>
        <v>216220.84999999998</v>
      </c>
      <c r="J311" s="2">
        <f>I311*0.2</f>
        <v>43244.17</v>
      </c>
      <c r="K311" s="105">
        <f>I311-J311</f>
        <v>172976.68</v>
      </c>
      <c r="L311" s="2"/>
      <c r="M311" s="2"/>
      <c r="N311" s="2"/>
      <c r="O311" s="2"/>
      <c r="P311" s="2"/>
      <c r="Q311" s="2"/>
      <c r="R311" s="2"/>
      <c r="S311" s="3"/>
    </row>
    <row r="312" spans="1:250" s="41" customFormat="1">
      <c r="A312" s="3" t="s">
        <v>2569</v>
      </c>
      <c r="B312" s="3" t="s">
        <v>2570</v>
      </c>
      <c r="C312" s="6" t="s">
        <v>1737</v>
      </c>
      <c r="D312" s="3" t="s">
        <v>2581</v>
      </c>
      <c r="E312" s="6" t="s">
        <v>2582</v>
      </c>
      <c r="F312" s="3" t="s">
        <v>25</v>
      </c>
      <c r="G312" s="3" t="s">
        <v>8</v>
      </c>
      <c r="H312" s="3" t="s">
        <v>2583</v>
      </c>
      <c r="I312" s="2">
        <v>53927.5</v>
      </c>
      <c r="J312" s="2">
        <f>I312*0.2</f>
        <v>10785.5</v>
      </c>
      <c r="K312" s="105">
        <f>I312-J312</f>
        <v>43142</v>
      </c>
      <c r="L312" s="2"/>
      <c r="M312" s="2"/>
      <c r="N312" s="2"/>
      <c r="O312" s="2"/>
      <c r="P312" s="2"/>
      <c r="Q312" s="2"/>
      <c r="R312" s="2"/>
      <c r="S312" s="3"/>
    </row>
    <row r="313" spans="1:250" s="41" customFormat="1">
      <c r="A313" s="3" t="s">
        <v>2569</v>
      </c>
      <c r="B313" s="3" t="s">
        <v>2570</v>
      </c>
      <c r="C313" s="6" t="s">
        <v>1737</v>
      </c>
      <c r="D313" s="3" t="s">
        <v>2584</v>
      </c>
      <c r="E313" s="3" t="s">
        <v>2585</v>
      </c>
      <c r="F313" s="3" t="s">
        <v>25</v>
      </c>
      <c r="G313" s="3" t="s">
        <v>8</v>
      </c>
      <c r="H313" s="3" t="s">
        <v>2583</v>
      </c>
      <c r="I313" s="2">
        <v>57310.5</v>
      </c>
      <c r="J313" s="2">
        <v>18465.5</v>
      </c>
      <c r="K313" s="105">
        <v>38845</v>
      </c>
      <c r="L313" s="2"/>
      <c r="M313" s="2"/>
      <c r="N313" s="2"/>
      <c r="O313" s="2"/>
      <c r="P313" s="2"/>
      <c r="Q313" s="2"/>
      <c r="R313" s="2"/>
      <c r="S313" s="3"/>
    </row>
    <row r="314" spans="1:250" s="41" customFormat="1">
      <c r="A314" s="3" t="s">
        <v>2569</v>
      </c>
      <c r="B314" s="3" t="s">
        <v>2570</v>
      </c>
      <c r="C314" s="92">
        <v>40536</v>
      </c>
      <c r="D314" s="3" t="s">
        <v>2586</v>
      </c>
      <c r="E314" s="3" t="s">
        <v>2585</v>
      </c>
      <c r="F314" s="3" t="s">
        <v>25</v>
      </c>
      <c r="G314" s="3" t="s">
        <v>8</v>
      </c>
      <c r="H314" s="3" t="s">
        <v>2583</v>
      </c>
      <c r="I314" s="2">
        <f>[1]Sheet1!$C$209/0.875</f>
        <v>148760</v>
      </c>
      <c r="J314" s="2">
        <f>I314*0.125</f>
        <v>18595</v>
      </c>
      <c r="K314" s="105">
        <f>I314-J314</f>
        <v>130165</v>
      </c>
      <c r="L314" s="2"/>
      <c r="M314" s="2"/>
      <c r="N314" s="2"/>
      <c r="O314" s="2"/>
      <c r="P314" s="2"/>
      <c r="Q314" s="2"/>
      <c r="R314" s="2"/>
      <c r="S314" s="3"/>
    </row>
    <row r="315" spans="1:250" s="59" customFormat="1">
      <c r="A315" s="3" t="s">
        <v>2569</v>
      </c>
      <c r="B315" s="3" t="s">
        <v>2570</v>
      </c>
      <c r="C315" s="124" t="s">
        <v>2587</v>
      </c>
      <c r="D315" s="15" t="s">
        <v>2588</v>
      </c>
      <c r="E315" s="15" t="s">
        <v>2589</v>
      </c>
      <c r="F315" s="15" t="s">
        <v>8</v>
      </c>
      <c r="G315" s="15" t="s">
        <v>10</v>
      </c>
      <c r="H315" s="15" t="s">
        <v>2583</v>
      </c>
      <c r="I315" s="4">
        <v>1725</v>
      </c>
      <c r="J315" s="4">
        <v>345</v>
      </c>
      <c r="K315" s="111">
        <v>1380</v>
      </c>
      <c r="L315" s="4"/>
      <c r="M315" s="4"/>
      <c r="N315" s="2"/>
      <c r="O315" s="2"/>
      <c r="P315" s="2"/>
      <c r="Q315" s="4"/>
      <c r="R315" s="4"/>
      <c r="S315" s="15"/>
      <c r="T315" s="56"/>
    </row>
    <row r="316" spans="1:250" s="41" customFormat="1">
      <c r="A316" s="3" t="s">
        <v>2569</v>
      </c>
      <c r="B316" s="3" t="s">
        <v>2570</v>
      </c>
      <c r="C316" s="6" t="s">
        <v>17</v>
      </c>
      <c r="D316" s="3" t="s">
        <v>2590</v>
      </c>
      <c r="E316" s="3" t="s">
        <v>2591</v>
      </c>
      <c r="F316" s="3" t="s">
        <v>8</v>
      </c>
      <c r="G316" s="3" t="s">
        <v>10</v>
      </c>
      <c r="H316" s="3" t="s">
        <v>2583</v>
      </c>
      <c r="I316" s="2">
        <v>17250</v>
      </c>
      <c r="J316" s="2">
        <v>2587.5</v>
      </c>
      <c r="K316" s="105">
        <v>14662.5</v>
      </c>
      <c r="L316" s="2"/>
      <c r="M316" s="2"/>
      <c r="N316" s="2"/>
      <c r="O316" s="2"/>
      <c r="P316" s="2"/>
      <c r="Q316" s="2"/>
      <c r="R316" s="2"/>
      <c r="S316" s="15"/>
    </row>
    <row r="317" spans="1:250" s="41" customFormat="1">
      <c r="A317" s="3" t="s">
        <v>2569</v>
      </c>
      <c r="B317" s="3" t="s">
        <v>2570</v>
      </c>
      <c r="C317" s="6" t="s">
        <v>17</v>
      </c>
      <c r="D317" s="3" t="s">
        <v>2592</v>
      </c>
      <c r="E317" s="3" t="s">
        <v>2593</v>
      </c>
      <c r="F317" s="3" t="s">
        <v>8</v>
      </c>
      <c r="G317" s="3" t="s">
        <v>10</v>
      </c>
      <c r="H317" s="3" t="s">
        <v>2583</v>
      </c>
      <c r="I317" s="2">
        <v>29720.25</v>
      </c>
      <c r="J317" s="2">
        <v>5944.05</v>
      </c>
      <c r="K317" s="105">
        <v>23776.2</v>
      </c>
      <c r="L317" s="2"/>
      <c r="M317" s="2"/>
      <c r="N317" s="2"/>
      <c r="O317" s="2"/>
      <c r="P317" s="2"/>
      <c r="Q317" s="2"/>
      <c r="R317" s="2"/>
      <c r="S317" s="15"/>
    </row>
    <row r="318" spans="1:250" s="41" customFormat="1">
      <c r="A318" s="3" t="s">
        <v>2569</v>
      </c>
      <c r="B318" s="3" t="s">
        <v>2570</v>
      </c>
      <c r="C318" s="6" t="s">
        <v>1665</v>
      </c>
      <c r="D318" s="3" t="s">
        <v>2594</v>
      </c>
      <c r="E318" s="3" t="s">
        <v>2585</v>
      </c>
      <c r="F318" s="3" t="s">
        <v>8</v>
      </c>
      <c r="G318" s="3" t="s">
        <v>9</v>
      </c>
      <c r="H318" s="3" t="s">
        <v>2583</v>
      </c>
      <c r="I318" s="2">
        <v>47320</v>
      </c>
      <c r="J318" s="2">
        <v>5915</v>
      </c>
      <c r="K318" s="105">
        <v>41405</v>
      </c>
      <c r="L318" s="2"/>
      <c r="M318" s="2"/>
      <c r="N318" s="2"/>
      <c r="O318" s="2"/>
      <c r="P318" s="2"/>
      <c r="Q318" s="2"/>
      <c r="R318" s="2"/>
      <c r="S318" s="15"/>
    </row>
    <row r="319" spans="1:250" s="41" customFormat="1">
      <c r="A319" s="3" t="s">
        <v>2643</v>
      </c>
      <c r="B319" s="3" t="s">
        <v>2644</v>
      </c>
      <c r="C319" s="6" t="s">
        <v>20</v>
      </c>
      <c r="D319" s="3" t="s">
        <v>2645</v>
      </c>
      <c r="E319" s="3" t="s">
        <v>2646</v>
      </c>
      <c r="F319" s="3" t="s">
        <v>2103</v>
      </c>
      <c r="G319" s="3" t="s">
        <v>2647</v>
      </c>
      <c r="H319" s="3" t="s">
        <v>2648</v>
      </c>
      <c r="I319" s="2">
        <v>40000</v>
      </c>
      <c r="J319" s="2">
        <v>10000</v>
      </c>
      <c r="K319" s="105">
        <v>30000</v>
      </c>
      <c r="L319" s="2"/>
      <c r="M319" s="2"/>
      <c r="N319" s="2"/>
      <c r="O319" s="2"/>
      <c r="P319" s="2"/>
      <c r="Q319" s="2"/>
      <c r="R319" s="2"/>
      <c r="S319" s="3"/>
    </row>
    <row r="320" spans="1:250" s="41" customFormat="1">
      <c r="A320" s="13" t="s">
        <v>388</v>
      </c>
      <c r="B320" s="13" t="s">
        <v>389</v>
      </c>
      <c r="C320" s="51">
        <v>40318</v>
      </c>
      <c r="D320" s="12" t="s">
        <v>861</v>
      </c>
      <c r="E320" s="12" t="s">
        <v>862</v>
      </c>
      <c r="F320" s="51">
        <v>40179</v>
      </c>
      <c r="G320" s="51">
        <v>40543</v>
      </c>
      <c r="H320" s="12" t="s">
        <v>863</v>
      </c>
      <c r="I320" s="19">
        <v>63629.21</v>
      </c>
      <c r="J320" s="19">
        <v>7953.6512499999999</v>
      </c>
      <c r="K320" s="108">
        <v>55675.558749999997</v>
      </c>
      <c r="L320" s="1"/>
      <c r="M320" s="1"/>
      <c r="N320" s="1"/>
      <c r="O320" s="1"/>
      <c r="P320" s="1"/>
      <c r="Q320" s="1"/>
      <c r="R320" s="1"/>
      <c r="U320" s="69"/>
      <c r="V320" s="69"/>
      <c r="W320" s="69"/>
      <c r="X320" s="69"/>
      <c r="Y320" s="69"/>
      <c r="Z320" s="69"/>
      <c r="AA320" s="69"/>
      <c r="AB320" s="69"/>
      <c r="AC320" s="69"/>
    </row>
    <row r="321" spans="1:254" s="41" customFormat="1">
      <c r="A321" s="13" t="s">
        <v>388</v>
      </c>
      <c r="B321" s="13" t="s">
        <v>389</v>
      </c>
      <c r="C321" s="51">
        <v>40394</v>
      </c>
      <c r="D321" s="12" t="s">
        <v>864</v>
      </c>
      <c r="E321" s="12" t="s">
        <v>865</v>
      </c>
      <c r="F321" s="51">
        <v>40179</v>
      </c>
      <c r="G321" s="51">
        <v>40543</v>
      </c>
      <c r="H321" s="12" t="s">
        <v>863</v>
      </c>
      <c r="I321" s="19">
        <v>29760.16</v>
      </c>
      <c r="J321" s="19">
        <v>3720.02</v>
      </c>
      <c r="K321" s="108">
        <v>26040.14</v>
      </c>
      <c r="L321" s="1"/>
      <c r="M321" s="1"/>
      <c r="N321" s="1"/>
      <c r="O321" s="1"/>
      <c r="P321" s="1"/>
      <c r="Q321" s="1"/>
      <c r="R321" s="1"/>
      <c r="U321" s="69"/>
      <c r="V321" s="69"/>
      <c r="W321" s="69"/>
      <c r="X321" s="69"/>
      <c r="Y321" s="69"/>
      <c r="Z321" s="69"/>
      <c r="AA321" s="69"/>
      <c r="AB321" s="69"/>
      <c r="AC321" s="69"/>
    </row>
    <row r="322" spans="1:254" s="41" customFormat="1">
      <c r="A322" s="13" t="s">
        <v>388</v>
      </c>
      <c r="B322" s="13" t="s">
        <v>389</v>
      </c>
      <c r="C322" s="51">
        <v>40436</v>
      </c>
      <c r="D322" s="12" t="s">
        <v>866</v>
      </c>
      <c r="E322" s="12" t="s">
        <v>867</v>
      </c>
      <c r="F322" s="51">
        <v>40179</v>
      </c>
      <c r="G322" s="51">
        <v>40543</v>
      </c>
      <c r="H322" s="12" t="s">
        <v>863</v>
      </c>
      <c r="I322" s="19">
        <v>24066</v>
      </c>
      <c r="J322" s="19">
        <v>3008.25</v>
      </c>
      <c r="K322" s="108">
        <v>21057.75</v>
      </c>
      <c r="L322" s="1"/>
      <c r="M322" s="1"/>
      <c r="N322" s="1"/>
      <c r="O322" s="1"/>
      <c r="P322" s="1"/>
      <c r="Q322" s="1"/>
      <c r="R322" s="1"/>
      <c r="U322" s="69"/>
      <c r="V322" s="69"/>
      <c r="W322" s="69"/>
      <c r="X322" s="69"/>
      <c r="Y322" s="69"/>
      <c r="Z322" s="69"/>
      <c r="AA322" s="69"/>
      <c r="AB322" s="69"/>
      <c r="AC322" s="69"/>
    </row>
    <row r="323" spans="1:254" s="41" customFormat="1">
      <c r="A323" s="13" t="s">
        <v>388</v>
      </c>
      <c r="B323" s="13" t="s">
        <v>389</v>
      </c>
      <c r="C323" s="23" t="s">
        <v>17</v>
      </c>
      <c r="D323" s="12" t="s">
        <v>866</v>
      </c>
      <c r="E323" s="12" t="s">
        <v>868</v>
      </c>
      <c r="F323" s="23" t="s">
        <v>8</v>
      </c>
      <c r="G323" s="23" t="s">
        <v>9</v>
      </c>
      <c r="H323" s="12" t="s">
        <v>863</v>
      </c>
      <c r="I323" s="19">
        <v>262527.98</v>
      </c>
      <c r="J323" s="19">
        <v>52505.595999999998</v>
      </c>
      <c r="K323" s="108">
        <v>210022.38399999999</v>
      </c>
      <c r="L323" s="19"/>
      <c r="M323" s="19"/>
      <c r="N323" s="1"/>
      <c r="O323" s="1"/>
      <c r="P323" s="79"/>
      <c r="Q323" s="1"/>
      <c r="R323" s="1"/>
      <c r="S323" s="79"/>
      <c r="T323" s="79"/>
      <c r="U323" s="80"/>
      <c r="V323" s="80"/>
      <c r="W323" s="80"/>
      <c r="X323" s="80"/>
      <c r="Y323" s="80"/>
      <c r="Z323" s="80"/>
      <c r="AA323" s="80"/>
      <c r="AB323" s="80"/>
      <c r="AC323" s="80"/>
      <c r="AD323" s="81"/>
      <c r="AE323" s="81"/>
      <c r="AF323" s="81"/>
      <c r="AG323" s="81"/>
      <c r="AH323" s="81"/>
      <c r="AI323" s="81"/>
      <c r="AJ323" s="81"/>
      <c r="AK323" s="81"/>
      <c r="AL323" s="81"/>
      <c r="AM323" s="81"/>
      <c r="AN323" s="81"/>
      <c r="AO323" s="81"/>
      <c r="AP323" s="81"/>
      <c r="AQ323" s="81"/>
      <c r="AR323" s="81"/>
      <c r="AS323" s="81"/>
      <c r="AT323" s="81"/>
      <c r="AU323" s="81"/>
      <c r="AV323" s="81"/>
      <c r="AW323" s="81"/>
      <c r="AX323" s="81"/>
      <c r="AY323" s="81"/>
      <c r="AZ323" s="81"/>
      <c r="BA323" s="81"/>
      <c r="BB323" s="81"/>
      <c r="BC323" s="81"/>
      <c r="BD323" s="81"/>
      <c r="BE323" s="81"/>
      <c r="BF323" s="81"/>
      <c r="BG323" s="81"/>
      <c r="BH323" s="81"/>
      <c r="BI323" s="81"/>
      <c r="BJ323" s="81"/>
      <c r="BK323" s="81"/>
      <c r="BL323" s="81"/>
      <c r="BM323" s="81"/>
      <c r="BN323" s="81"/>
      <c r="BO323" s="81"/>
      <c r="BP323" s="81"/>
      <c r="BQ323" s="81"/>
      <c r="BR323" s="81"/>
      <c r="BS323" s="81"/>
      <c r="BT323" s="81"/>
      <c r="BU323" s="81"/>
      <c r="BV323" s="81"/>
      <c r="BW323" s="81"/>
      <c r="BX323" s="81"/>
      <c r="BY323" s="81"/>
      <c r="BZ323" s="81"/>
      <c r="CA323" s="81"/>
      <c r="CB323" s="81"/>
      <c r="CC323" s="81"/>
      <c r="CD323" s="81"/>
      <c r="CE323" s="81"/>
      <c r="CF323" s="81"/>
      <c r="CG323" s="81"/>
      <c r="CH323" s="81"/>
      <c r="CI323" s="81"/>
      <c r="CJ323" s="81"/>
      <c r="CK323" s="81"/>
      <c r="CL323" s="81"/>
      <c r="CM323" s="81"/>
      <c r="CN323" s="81"/>
      <c r="CO323" s="81"/>
      <c r="CP323" s="81"/>
      <c r="CQ323" s="81"/>
      <c r="CR323" s="81"/>
      <c r="CS323" s="81"/>
      <c r="CT323" s="81"/>
      <c r="CU323" s="81"/>
      <c r="CV323" s="81"/>
      <c r="CW323" s="81"/>
      <c r="CX323" s="81"/>
      <c r="CY323" s="81"/>
      <c r="CZ323" s="81"/>
      <c r="DA323" s="81"/>
      <c r="DB323" s="81"/>
      <c r="DC323" s="81"/>
      <c r="DD323" s="81"/>
      <c r="DE323" s="81"/>
      <c r="DF323" s="81"/>
      <c r="DG323" s="81"/>
      <c r="DH323" s="81"/>
      <c r="DI323" s="81"/>
      <c r="DJ323" s="81"/>
      <c r="DK323" s="81"/>
      <c r="DL323" s="81"/>
      <c r="DM323" s="81"/>
      <c r="DN323" s="81"/>
      <c r="DO323" s="81"/>
      <c r="DP323" s="81"/>
      <c r="DQ323" s="81"/>
      <c r="DR323" s="81"/>
      <c r="DS323" s="81"/>
      <c r="DT323" s="81"/>
      <c r="DU323" s="81"/>
      <c r="DV323" s="81"/>
      <c r="DW323" s="81"/>
      <c r="DX323" s="81"/>
      <c r="DY323" s="81"/>
      <c r="DZ323" s="81"/>
      <c r="EA323" s="81"/>
      <c r="EB323" s="81"/>
      <c r="EC323" s="81"/>
      <c r="ED323" s="81"/>
      <c r="EE323" s="81"/>
      <c r="EF323" s="81"/>
      <c r="EG323" s="81"/>
      <c r="EH323" s="81"/>
      <c r="EI323" s="81"/>
      <c r="EJ323" s="81"/>
      <c r="EK323" s="81"/>
      <c r="EL323" s="81"/>
      <c r="EM323" s="81"/>
      <c r="EN323" s="81"/>
      <c r="EO323" s="81"/>
      <c r="EP323" s="81"/>
      <c r="EQ323" s="81"/>
      <c r="ER323" s="81"/>
      <c r="ES323" s="81"/>
      <c r="ET323" s="81"/>
      <c r="EU323" s="81"/>
      <c r="EV323" s="81"/>
      <c r="EW323" s="81"/>
      <c r="EX323" s="81"/>
      <c r="EY323" s="81"/>
      <c r="EZ323" s="81"/>
      <c r="FA323" s="81"/>
      <c r="FB323" s="81"/>
      <c r="FC323" s="81"/>
      <c r="FD323" s="81"/>
      <c r="FE323" s="81"/>
      <c r="FF323" s="81"/>
      <c r="FG323" s="81"/>
      <c r="FH323" s="81"/>
      <c r="FI323" s="81"/>
      <c r="FJ323" s="81"/>
      <c r="FK323" s="81"/>
      <c r="FL323" s="81"/>
      <c r="FM323" s="81"/>
      <c r="FN323" s="81"/>
      <c r="FO323" s="81"/>
      <c r="FP323" s="81"/>
      <c r="FQ323" s="81"/>
      <c r="FR323" s="81"/>
      <c r="FS323" s="81"/>
      <c r="FT323" s="81"/>
      <c r="FU323" s="81"/>
      <c r="FV323" s="81"/>
      <c r="FW323" s="81"/>
      <c r="FX323" s="81"/>
      <c r="FY323" s="81"/>
      <c r="FZ323" s="81"/>
      <c r="GA323" s="81"/>
      <c r="GB323" s="81"/>
      <c r="GC323" s="81"/>
      <c r="GD323" s="81"/>
      <c r="GE323" s="81"/>
      <c r="GF323" s="81"/>
      <c r="GG323" s="81"/>
      <c r="GH323" s="81"/>
      <c r="GI323" s="81"/>
      <c r="GJ323" s="81"/>
      <c r="GK323" s="81"/>
      <c r="GL323" s="81"/>
      <c r="GM323" s="81"/>
      <c r="GN323" s="81"/>
      <c r="GO323" s="81"/>
      <c r="GP323" s="81"/>
      <c r="GQ323" s="81"/>
      <c r="GR323" s="81"/>
      <c r="GS323" s="81"/>
      <c r="GT323" s="81"/>
      <c r="GU323" s="81"/>
      <c r="GV323" s="81"/>
      <c r="GW323" s="81"/>
      <c r="GX323" s="81"/>
      <c r="GY323" s="81"/>
      <c r="GZ323" s="81"/>
      <c r="HA323" s="81"/>
      <c r="HB323" s="81"/>
      <c r="HC323" s="81"/>
      <c r="HD323" s="81"/>
      <c r="HE323" s="81"/>
      <c r="HF323" s="81"/>
      <c r="HG323" s="81"/>
      <c r="HH323" s="81"/>
      <c r="HI323" s="81"/>
      <c r="HJ323" s="81"/>
      <c r="HK323" s="81"/>
      <c r="HL323" s="81"/>
      <c r="HM323" s="81"/>
      <c r="HN323" s="81"/>
      <c r="HO323" s="81"/>
      <c r="HP323" s="81"/>
      <c r="HQ323" s="81"/>
      <c r="HR323" s="81"/>
      <c r="HS323" s="81"/>
      <c r="HT323" s="81"/>
      <c r="HU323" s="81"/>
      <c r="HV323" s="81"/>
      <c r="HW323" s="81"/>
      <c r="HX323" s="81"/>
      <c r="HY323" s="81"/>
      <c r="HZ323" s="81"/>
      <c r="IA323" s="81"/>
      <c r="IB323" s="81"/>
      <c r="IC323" s="81"/>
      <c r="ID323" s="81"/>
      <c r="IE323" s="81"/>
      <c r="IF323" s="81"/>
      <c r="IG323" s="81"/>
      <c r="IH323" s="81"/>
      <c r="II323" s="81"/>
      <c r="IJ323" s="81"/>
      <c r="IK323" s="81"/>
      <c r="IL323" s="81"/>
      <c r="IM323" s="81"/>
      <c r="IN323" s="81"/>
      <c r="IO323" s="81"/>
      <c r="IP323" s="81"/>
      <c r="IQ323" s="81"/>
      <c r="IR323" s="81"/>
      <c r="IS323" s="81"/>
      <c r="IT323" s="81"/>
    </row>
    <row r="324" spans="1:254" s="41" customFormat="1">
      <c r="A324" s="41" t="s">
        <v>388</v>
      </c>
      <c r="B324" s="41" t="s">
        <v>389</v>
      </c>
      <c r="C324" s="55" t="s">
        <v>3256</v>
      </c>
      <c r="D324" s="41" t="s">
        <v>3257</v>
      </c>
      <c r="E324" s="41" t="s">
        <v>3258</v>
      </c>
      <c r="F324" s="41" t="s">
        <v>25</v>
      </c>
      <c r="G324" s="41" t="s">
        <v>8</v>
      </c>
      <c r="H324" s="41" t="s">
        <v>3259</v>
      </c>
      <c r="I324" s="4">
        <v>315835.92</v>
      </c>
      <c r="J324" s="4">
        <v>63167.183999999994</v>
      </c>
      <c r="K324" s="111">
        <v>252668.73599999998</v>
      </c>
      <c r="L324" s="4"/>
      <c r="M324" s="4"/>
      <c r="N324" s="4"/>
      <c r="O324" s="4"/>
      <c r="P324" s="4"/>
      <c r="Q324" s="4"/>
      <c r="R324" s="4"/>
    </row>
    <row r="325" spans="1:254" s="41" customFormat="1">
      <c r="A325" s="41" t="s">
        <v>388</v>
      </c>
      <c r="B325" s="41" t="s">
        <v>389</v>
      </c>
      <c r="C325" s="55" t="s">
        <v>14</v>
      </c>
      <c r="D325" s="41" t="s">
        <v>3260</v>
      </c>
      <c r="E325" s="41" t="s">
        <v>3261</v>
      </c>
      <c r="F325" s="41" t="s">
        <v>25</v>
      </c>
      <c r="G325" s="41" t="s">
        <v>14</v>
      </c>
      <c r="H325" s="41" t="s">
        <v>3262</v>
      </c>
      <c r="I325" s="4">
        <v>21600.22</v>
      </c>
      <c r="J325" s="4">
        <v>2700.0275000000001</v>
      </c>
      <c r="K325" s="111">
        <v>18900.192500000001</v>
      </c>
      <c r="L325" s="4"/>
      <c r="M325" s="4"/>
      <c r="N325" s="4"/>
      <c r="O325" s="4"/>
      <c r="P325" s="4"/>
      <c r="Q325" s="4"/>
      <c r="R325" s="4"/>
    </row>
    <row r="326" spans="1:254" s="41" customFormat="1">
      <c r="A326" s="3" t="s">
        <v>2649</v>
      </c>
      <c r="B326" s="3" t="s">
        <v>2650</v>
      </c>
      <c r="C326" s="6" t="s">
        <v>38</v>
      </c>
      <c r="D326" s="3" t="s">
        <v>2651</v>
      </c>
      <c r="E326" s="3" t="s">
        <v>2652</v>
      </c>
      <c r="F326" s="3" t="s">
        <v>2086</v>
      </c>
      <c r="G326" s="3" t="s">
        <v>260</v>
      </c>
      <c r="H326" s="3" t="s">
        <v>2653</v>
      </c>
      <c r="I326" s="2">
        <v>3156.25</v>
      </c>
      <c r="J326" s="2">
        <v>937.5</v>
      </c>
      <c r="K326" s="105">
        <v>2218.75</v>
      </c>
      <c r="L326" s="2"/>
      <c r="M326" s="2"/>
      <c r="N326" s="2"/>
      <c r="O326" s="2"/>
      <c r="P326" s="2"/>
      <c r="Q326" s="2"/>
      <c r="R326" s="2"/>
      <c r="S326" s="3"/>
    </row>
    <row r="327" spans="1:254" s="41" customFormat="1">
      <c r="A327" s="3" t="s">
        <v>2649</v>
      </c>
      <c r="B327" s="3" t="s">
        <v>2650</v>
      </c>
      <c r="C327" s="6" t="s">
        <v>15</v>
      </c>
      <c r="D327" s="3" t="s">
        <v>2654</v>
      </c>
      <c r="E327" s="3" t="s">
        <v>2655</v>
      </c>
      <c r="F327" s="3" t="s">
        <v>2656</v>
      </c>
      <c r="G327" s="3" t="s">
        <v>1747</v>
      </c>
      <c r="H327" s="3" t="s">
        <v>2657</v>
      </c>
      <c r="I327" s="2">
        <v>10000</v>
      </c>
      <c r="J327" s="2">
        <v>1250</v>
      </c>
      <c r="K327" s="105">
        <v>8750</v>
      </c>
      <c r="L327" s="2"/>
      <c r="M327" s="2"/>
      <c r="N327" s="2"/>
      <c r="O327" s="2"/>
      <c r="P327" s="2"/>
      <c r="Q327" s="2"/>
      <c r="R327" s="2"/>
      <c r="S327" s="3"/>
    </row>
    <row r="328" spans="1:254" s="41" customFormat="1">
      <c r="A328" s="3" t="s">
        <v>2649</v>
      </c>
      <c r="B328" s="3" t="s">
        <v>2650</v>
      </c>
      <c r="C328" s="6" t="s">
        <v>15</v>
      </c>
      <c r="D328" s="3" t="s">
        <v>2658</v>
      </c>
      <c r="E328" s="3" t="s">
        <v>2655</v>
      </c>
      <c r="F328" s="3" t="s">
        <v>2659</v>
      </c>
      <c r="G328" s="3" t="s">
        <v>21</v>
      </c>
      <c r="H328" s="3" t="s">
        <v>2657</v>
      </c>
      <c r="I328" s="2">
        <v>5000</v>
      </c>
      <c r="J328" s="2">
        <v>625</v>
      </c>
      <c r="K328" s="105">
        <v>4375</v>
      </c>
      <c r="L328" s="2"/>
      <c r="M328" s="2"/>
      <c r="N328" s="2"/>
      <c r="O328" s="2"/>
      <c r="P328" s="2"/>
      <c r="Q328" s="2"/>
      <c r="R328" s="2"/>
      <c r="S328" s="3"/>
    </row>
    <row r="329" spans="1:254" s="63" customFormat="1">
      <c r="A329" s="3" t="s">
        <v>2649</v>
      </c>
      <c r="B329" s="3" t="s">
        <v>2650</v>
      </c>
      <c r="C329" s="6" t="s">
        <v>13</v>
      </c>
      <c r="D329" s="3" t="s">
        <v>2660</v>
      </c>
      <c r="E329" s="3" t="s">
        <v>2619</v>
      </c>
      <c r="F329" s="3" t="s">
        <v>298</v>
      </c>
      <c r="G329" s="3" t="s">
        <v>1761</v>
      </c>
      <c r="H329" s="3" t="s">
        <v>2661</v>
      </c>
      <c r="I329" s="2">
        <v>31395</v>
      </c>
      <c r="J329" s="2">
        <f>0.15*I329</f>
        <v>4709.25</v>
      </c>
      <c r="K329" s="105">
        <f>I329-J329</f>
        <v>26685.75</v>
      </c>
      <c r="L329" s="2"/>
      <c r="M329" s="2"/>
      <c r="N329" s="2"/>
      <c r="O329" s="2"/>
      <c r="P329" s="2"/>
      <c r="Q329" s="2"/>
      <c r="R329" s="2"/>
      <c r="S329" s="3"/>
      <c r="T329" s="41"/>
    </row>
    <row r="330" spans="1:254" s="41" customFormat="1">
      <c r="A330" s="3" t="s">
        <v>2649</v>
      </c>
      <c r="B330" s="3" t="s">
        <v>2650</v>
      </c>
      <c r="C330" s="6" t="s">
        <v>13</v>
      </c>
      <c r="D330" s="3" t="s">
        <v>2660</v>
      </c>
      <c r="E330" s="3" t="s">
        <v>2652</v>
      </c>
      <c r="F330" s="3" t="s">
        <v>298</v>
      </c>
      <c r="G330" s="3" t="s">
        <v>1761</v>
      </c>
      <c r="H330" s="3" t="s">
        <v>2653</v>
      </c>
      <c r="I330" s="2">
        <v>7500</v>
      </c>
      <c r="J330" s="2">
        <v>937.5</v>
      </c>
      <c r="K330" s="105">
        <v>6562.5</v>
      </c>
      <c r="L330" s="2"/>
      <c r="M330" s="2"/>
      <c r="N330" s="2"/>
      <c r="O330" s="2"/>
      <c r="P330" s="2"/>
      <c r="Q330" s="2"/>
      <c r="R330" s="2"/>
      <c r="S330" s="3"/>
    </row>
    <row r="331" spans="1:254" s="41" customFormat="1">
      <c r="A331" s="3" t="s">
        <v>2649</v>
      </c>
      <c r="B331" s="3" t="s">
        <v>2650</v>
      </c>
      <c r="C331" s="6" t="s">
        <v>14</v>
      </c>
      <c r="D331" s="3" t="s">
        <v>2662</v>
      </c>
      <c r="E331" s="3" t="s">
        <v>2663</v>
      </c>
      <c r="F331" s="3" t="s">
        <v>327</v>
      </c>
      <c r="G331" s="3" t="s">
        <v>27</v>
      </c>
      <c r="H331" s="3" t="s">
        <v>2653</v>
      </c>
      <c r="I331" s="2">
        <v>23279</v>
      </c>
      <c r="J331" s="2">
        <v>4655.8</v>
      </c>
      <c r="K331" s="105">
        <v>18623.2</v>
      </c>
      <c r="L331" s="2"/>
      <c r="M331" s="2"/>
      <c r="N331" s="2"/>
      <c r="O331" s="2"/>
      <c r="P331" s="2"/>
      <c r="Q331" s="2"/>
      <c r="R331" s="2"/>
      <c r="S331" s="3"/>
    </row>
    <row r="332" spans="1:254" s="59" customFormat="1">
      <c r="A332" s="3" t="s">
        <v>2649</v>
      </c>
      <c r="B332" s="3" t="s">
        <v>2650</v>
      </c>
      <c r="C332" s="6" t="s">
        <v>14</v>
      </c>
      <c r="D332" s="3" t="s">
        <v>2664</v>
      </c>
      <c r="E332" s="3" t="s">
        <v>2665</v>
      </c>
      <c r="F332" s="3" t="s">
        <v>2107</v>
      </c>
      <c r="G332" s="3" t="s">
        <v>2666</v>
      </c>
      <c r="H332" s="3" t="s">
        <v>2667</v>
      </c>
      <c r="I332" s="2">
        <v>8840.42</v>
      </c>
      <c r="J332" s="2">
        <v>1768.08</v>
      </c>
      <c r="K332" s="105">
        <v>7072.34</v>
      </c>
      <c r="L332" s="2"/>
      <c r="M332" s="2"/>
      <c r="N332" s="2"/>
      <c r="O332" s="2"/>
      <c r="P332" s="2"/>
      <c r="Q332" s="2"/>
      <c r="R332" s="2"/>
      <c r="S332" s="3"/>
      <c r="T332" s="41"/>
    </row>
    <row r="333" spans="1:254" s="59" customFormat="1">
      <c r="A333" s="3" t="s">
        <v>2649</v>
      </c>
      <c r="B333" s="3" t="s">
        <v>2650</v>
      </c>
      <c r="C333" s="6" t="s">
        <v>14</v>
      </c>
      <c r="D333" s="3" t="s">
        <v>2668</v>
      </c>
      <c r="E333" s="3" t="s">
        <v>2669</v>
      </c>
      <c r="F333" s="3" t="s">
        <v>2107</v>
      </c>
      <c r="G333" s="3" t="s">
        <v>2670</v>
      </c>
      <c r="H333" s="3" t="s">
        <v>2667</v>
      </c>
      <c r="I333" s="2">
        <v>5621.96</v>
      </c>
      <c r="J333" s="2">
        <v>1124.3900000000001</v>
      </c>
      <c r="K333" s="105">
        <v>4497.57</v>
      </c>
      <c r="L333" s="2"/>
      <c r="M333" s="2"/>
      <c r="N333" s="2"/>
      <c r="O333" s="2"/>
      <c r="P333" s="2"/>
      <c r="Q333" s="2"/>
      <c r="R333" s="2"/>
      <c r="S333" s="3"/>
      <c r="T333" s="41"/>
    </row>
    <row r="334" spans="1:254" s="59" customFormat="1">
      <c r="A334" s="3" t="s">
        <v>2649</v>
      </c>
      <c r="B334" s="3" t="s">
        <v>2650</v>
      </c>
      <c r="C334" s="6" t="s">
        <v>2671</v>
      </c>
      <c r="D334" s="3" t="s">
        <v>2672</v>
      </c>
      <c r="E334" s="3" t="s">
        <v>2673</v>
      </c>
      <c r="F334" s="3" t="s">
        <v>206</v>
      </c>
      <c r="G334" s="3" t="s">
        <v>56</v>
      </c>
      <c r="H334" s="3" t="s">
        <v>2674</v>
      </c>
      <c r="I334" s="2">
        <v>40471</v>
      </c>
      <c r="J334" s="2">
        <v>8094.2</v>
      </c>
      <c r="K334" s="105">
        <v>32376.799999999999</v>
      </c>
      <c r="L334" s="2"/>
      <c r="M334" s="2"/>
      <c r="N334" s="2"/>
      <c r="O334" s="2"/>
      <c r="P334" s="2"/>
      <c r="Q334" s="2"/>
      <c r="R334" s="2"/>
      <c r="S334" s="3"/>
      <c r="T334" s="41"/>
    </row>
    <row r="335" spans="1:254" s="41" customFormat="1">
      <c r="A335" s="3" t="s">
        <v>2649</v>
      </c>
      <c r="B335" s="3" t="s">
        <v>2650</v>
      </c>
      <c r="C335" s="6" t="s">
        <v>2568</v>
      </c>
      <c r="D335" s="3" t="s">
        <v>2675</v>
      </c>
      <c r="E335" s="3" t="s">
        <v>2676</v>
      </c>
      <c r="F335" s="3" t="s">
        <v>2633</v>
      </c>
      <c r="G335" s="3" t="s">
        <v>2677</v>
      </c>
      <c r="H335" s="3" t="s">
        <v>2678</v>
      </c>
      <c r="I335" s="2">
        <v>38560.879999999997</v>
      </c>
      <c r="J335" s="2">
        <v>7712.1760000000013</v>
      </c>
      <c r="K335" s="105">
        <v>30848.704000000005</v>
      </c>
      <c r="L335" s="2"/>
      <c r="M335" s="2"/>
      <c r="N335" s="2"/>
      <c r="O335" s="2"/>
      <c r="P335" s="2"/>
      <c r="Q335" s="2"/>
      <c r="R335" s="2"/>
      <c r="S335" s="3"/>
    </row>
    <row r="336" spans="1:254" s="41" customFormat="1">
      <c r="A336" s="3" t="s">
        <v>2649</v>
      </c>
      <c r="B336" s="3" t="s">
        <v>2650</v>
      </c>
      <c r="C336" s="6" t="s">
        <v>1482</v>
      </c>
      <c r="D336" s="3" t="s">
        <v>2679</v>
      </c>
      <c r="E336" s="3" t="s">
        <v>2680</v>
      </c>
      <c r="F336" s="3" t="s">
        <v>137</v>
      </c>
      <c r="G336" s="3" t="s">
        <v>159</v>
      </c>
      <c r="H336" s="3" t="s">
        <v>2681</v>
      </c>
      <c r="I336" s="2">
        <v>68750</v>
      </c>
      <c r="J336" s="2">
        <v>8593.75</v>
      </c>
      <c r="K336" s="105">
        <v>60156.25</v>
      </c>
      <c r="L336" s="2"/>
      <c r="M336" s="2"/>
      <c r="N336" s="2"/>
      <c r="O336" s="2"/>
      <c r="P336" s="2"/>
      <c r="Q336" s="2"/>
      <c r="R336" s="2"/>
      <c r="S336" s="3"/>
    </row>
    <row r="337" spans="1:258" s="41" customFormat="1">
      <c r="A337" s="41" t="s">
        <v>1990</v>
      </c>
      <c r="B337" s="41" t="s">
        <v>1991</v>
      </c>
      <c r="C337" s="55" t="s">
        <v>302</v>
      </c>
      <c r="D337" s="41" t="s">
        <v>3263</v>
      </c>
      <c r="E337" s="41" t="s">
        <v>3264</v>
      </c>
      <c r="F337" s="41" t="s">
        <v>382</v>
      </c>
      <c r="G337" s="41" t="s">
        <v>370</v>
      </c>
      <c r="H337" s="41" t="s">
        <v>3265</v>
      </c>
      <c r="I337" s="4">
        <v>10000</v>
      </c>
      <c r="J337" s="4">
        <v>1250</v>
      </c>
      <c r="K337" s="111">
        <v>8750</v>
      </c>
      <c r="L337" s="4"/>
      <c r="M337" s="4"/>
      <c r="N337" s="4"/>
      <c r="O337" s="4"/>
      <c r="P337" s="4"/>
      <c r="Q337" s="4"/>
      <c r="R337" s="4"/>
    </row>
    <row r="338" spans="1:258" s="41" customFormat="1">
      <c r="A338" s="3" t="s">
        <v>1990</v>
      </c>
      <c r="B338" s="3" t="s">
        <v>1991</v>
      </c>
      <c r="C338" s="6" t="s">
        <v>17</v>
      </c>
      <c r="D338" s="3" t="s">
        <v>1992</v>
      </c>
      <c r="E338" s="3" t="s">
        <v>1993</v>
      </c>
      <c r="F338" s="3" t="s">
        <v>1994</v>
      </c>
      <c r="G338" s="3" t="s">
        <v>1614</v>
      </c>
      <c r="H338" s="3" t="s">
        <v>1995</v>
      </c>
      <c r="I338" s="2">
        <v>75000</v>
      </c>
      <c r="J338" s="2">
        <v>14999.995000000003</v>
      </c>
      <c r="K338" s="105">
        <f>I338-J338</f>
        <v>60000.004999999997</v>
      </c>
      <c r="L338" s="2"/>
      <c r="M338" s="2"/>
      <c r="N338" s="2"/>
      <c r="O338" s="2"/>
      <c r="P338" s="2"/>
      <c r="Q338" s="2"/>
      <c r="R338" s="2"/>
    </row>
    <row r="339" spans="1:258" s="56" customFormat="1">
      <c r="A339" s="34" t="s">
        <v>73</v>
      </c>
      <c r="B339" s="13" t="s">
        <v>74</v>
      </c>
      <c r="C339" s="34" t="s">
        <v>15</v>
      </c>
      <c r="D339" s="35" t="s">
        <v>542</v>
      </c>
      <c r="E339" s="11" t="s">
        <v>543</v>
      </c>
      <c r="F339" s="34" t="s">
        <v>35</v>
      </c>
      <c r="G339" s="35" t="s">
        <v>369</v>
      </c>
      <c r="H339" s="35" t="s">
        <v>544</v>
      </c>
      <c r="I339" s="36">
        <v>330372</v>
      </c>
      <c r="J339" s="36">
        <v>41296.5</v>
      </c>
      <c r="K339" s="97">
        <v>289075.5</v>
      </c>
      <c r="L339" s="36"/>
      <c r="M339" s="37"/>
      <c r="N339" s="37"/>
      <c r="O339" s="37"/>
      <c r="P339" s="37"/>
      <c r="Q339" s="41"/>
      <c r="R339" s="37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  <c r="AY339" s="41"/>
      <c r="AZ339" s="41"/>
      <c r="BA339" s="41"/>
      <c r="BB339" s="41"/>
      <c r="BC339" s="41"/>
      <c r="BD339" s="41"/>
      <c r="BE339" s="41"/>
      <c r="BF339" s="41"/>
      <c r="BG339" s="41"/>
      <c r="BH339" s="41"/>
      <c r="BI339" s="41"/>
      <c r="BJ339" s="41"/>
      <c r="BK339" s="41"/>
      <c r="BL339" s="41"/>
      <c r="BM339" s="41"/>
      <c r="BN339" s="41"/>
      <c r="BO339" s="41"/>
      <c r="BP339" s="41"/>
      <c r="BQ339" s="41"/>
      <c r="BR339" s="41"/>
      <c r="BS339" s="41"/>
      <c r="BT339" s="41"/>
      <c r="BU339" s="41"/>
      <c r="BV339" s="41"/>
      <c r="BW339" s="41"/>
      <c r="BX339" s="41"/>
      <c r="BY339" s="41"/>
      <c r="BZ339" s="41"/>
      <c r="CA339" s="41"/>
      <c r="CB339" s="41"/>
      <c r="CC339" s="41"/>
      <c r="CD339" s="41"/>
      <c r="CE339" s="41"/>
      <c r="CF339" s="41"/>
      <c r="CG339" s="41"/>
      <c r="CH339" s="41"/>
      <c r="CI339" s="41"/>
      <c r="CJ339" s="41"/>
      <c r="CK339" s="41"/>
      <c r="CL339" s="41"/>
      <c r="CM339" s="41"/>
      <c r="CN339" s="41"/>
      <c r="CO339" s="41"/>
      <c r="CP339" s="41"/>
      <c r="CQ339" s="41"/>
      <c r="CR339" s="41"/>
      <c r="CS339" s="41"/>
      <c r="CT339" s="41"/>
      <c r="CU339" s="41"/>
      <c r="CV339" s="41"/>
      <c r="CW339" s="41"/>
      <c r="CX339" s="41"/>
      <c r="CY339" s="41"/>
      <c r="CZ339" s="41"/>
      <c r="DA339" s="41"/>
      <c r="DB339" s="41"/>
      <c r="DC339" s="41"/>
      <c r="DD339" s="41"/>
      <c r="DE339" s="41"/>
      <c r="DF339" s="41"/>
      <c r="DG339" s="41"/>
      <c r="DH339" s="41"/>
      <c r="DI339" s="41"/>
      <c r="DJ339" s="41"/>
      <c r="DK339" s="41"/>
      <c r="DL339" s="41"/>
      <c r="DM339" s="41"/>
      <c r="DN339" s="41"/>
      <c r="DO339" s="41"/>
      <c r="DP339" s="41"/>
      <c r="DQ339" s="41"/>
      <c r="DR339" s="41"/>
      <c r="DS339" s="41"/>
      <c r="DT339" s="41"/>
      <c r="DU339" s="41"/>
      <c r="DV339" s="41"/>
      <c r="DW339" s="41"/>
      <c r="DX339" s="41"/>
      <c r="DY339" s="41"/>
      <c r="DZ339" s="41"/>
      <c r="EA339" s="41"/>
      <c r="EB339" s="41"/>
      <c r="EC339" s="41"/>
      <c r="ED339" s="41"/>
      <c r="EE339" s="41"/>
      <c r="EF339" s="41"/>
      <c r="EG339" s="41"/>
      <c r="EH339" s="41"/>
      <c r="EI339" s="41"/>
      <c r="EJ339" s="41"/>
      <c r="EK339" s="41"/>
      <c r="EL339" s="41"/>
      <c r="EM339" s="41"/>
      <c r="EN339" s="41"/>
      <c r="EO339" s="41"/>
      <c r="EP339" s="41"/>
      <c r="EQ339" s="41"/>
      <c r="ER339" s="41"/>
      <c r="ES339" s="41"/>
      <c r="ET339" s="41"/>
      <c r="EU339" s="41"/>
      <c r="EV339" s="41"/>
      <c r="EW339" s="41"/>
      <c r="EX339" s="41"/>
      <c r="EY339" s="41"/>
      <c r="EZ339" s="41"/>
      <c r="FA339" s="41"/>
      <c r="FB339" s="41"/>
      <c r="FC339" s="41"/>
      <c r="FD339" s="41"/>
      <c r="FE339" s="41"/>
      <c r="FF339" s="41"/>
      <c r="FG339" s="41"/>
      <c r="FH339" s="41"/>
      <c r="FI339" s="41"/>
      <c r="FJ339" s="41"/>
      <c r="FK339" s="41"/>
      <c r="FL339" s="41"/>
      <c r="FM339" s="41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1"/>
      <c r="GT339" s="41"/>
      <c r="GU339" s="41"/>
      <c r="GV339" s="41"/>
      <c r="GW339" s="41"/>
      <c r="GX339" s="41"/>
      <c r="GY339" s="41"/>
      <c r="GZ339" s="41"/>
      <c r="HA339" s="41"/>
      <c r="HB339" s="41"/>
      <c r="HC339" s="41"/>
      <c r="HD339" s="41"/>
      <c r="HE339" s="41"/>
      <c r="HF339" s="41"/>
      <c r="HG339" s="41"/>
      <c r="HH339" s="41"/>
      <c r="HI339" s="41"/>
      <c r="HJ339" s="41"/>
      <c r="HK339" s="41"/>
      <c r="HL339" s="41"/>
      <c r="HM339" s="41"/>
      <c r="HN339" s="41"/>
      <c r="HO339" s="41"/>
      <c r="HP339" s="41"/>
      <c r="HQ339" s="41"/>
      <c r="HR339" s="41"/>
      <c r="HS339" s="41"/>
      <c r="HT339" s="41"/>
      <c r="HU339" s="41"/>
      <c r="HV339" s="41"/>
      <c r="HW339" s="41"/>
      <c r="HX339" s="41"/>
      <c r="HY339" s="41"/>
      <c r="HZ339" s="41"/>
      <c r="IA339" s="41"/>
      <c r="IB339" s="41"/>
      <c r="IC339" s="41"/>
      <c r="ID339" s="41"/>
      <c r="IE339" s="41"/>
      <c r="IF339" s="41"/>
      <c r="IG339" s="41"/>
      <c r="IH339" s="41"/>
      <c r="II339" s="41"/>
      <c r="IJ339" s="41"/>
      <c r="IK339" s="41"/>
      <c r="IL339" s="41"/>
      <c r="IM339" s="41"/>
      <c r="IN339" s="41"/>
      <c r="IO339" s="41"/>
      <c r="IP339" s="41"/>
      <c r="IQ339" s="41"/>
      <c r="IR339" s="41"/>
      <c r="IS339" s="41"/>
      <c r="IT339" s="41"/>
      <c r="IU339" s="41"/>
      <c r="IV339" s="41"/>
      <c r="IW339" s="41"/>
      <c r="IX339" s="41"/>
    </row>
    <row r="340" spans="1:258" s="56" customFormat="1">
      <c r="A340" s="34" t="s">
        <v>73</v>
      </c>
      <c r="B340" s="13" t="s">
        <v>74</v>
      </c>
      <c r="C340" s="34" t="s">
        <v>15</v>
      </c>
      <c r="D340" s="35" t="s">
        <v>545</v>
      </c>
      <c r="E340" s="11" t="s">
        <v>543</v>
      </c>
      <c r="F340" s="34" t="s">
        <v>546</v>
      </c>
      <c r="G340" s="35" t="s">
        <v>369</v>
      </c>
      <c r="H340" s="35" t="s">
        <v>544</v>
      </c>
      <c r="I340" s="36">
        <v>410559.71</v>
      </c>
      <c r="J340" s="36">
        <v>51319.96</v>
      </c>
      <c r="K340" s="97">
        <v>359239.75</v>
      </c>
      <c r="L340" s="36"/>
      <c r="M340" s="37"/>
      <c r="N340" s="37"/>
      <c r="O340" s="37"/>
      <c r="P340" s="37"/>
      <c r="Q340" s="41"/>
      <c r="R340" s="37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  <c r="AY340" s="41"/>
      <c r="AZ340" s="41"/>
      <c r="BA340" s="41"/>
      <c r="BB340" s="41"/>
      <c r="BC340" s="41"/>
      <c r="BD340" s="41"/>
      <c r="BE340" s="41"/>
      <c r="BF340" s="41"/>
      <c r="BG340" s="41"/>
      <c r="BH340" s="41"/>
      <c r="BI340" s="41"/>
      <c r="BJ340" s="41"/>
      <c r="BK340" s="41"/>
      <c r="BL340" s="41"/>
      <c r="BM340" s="41"/>
      <c r="BN340" s="41"/>
      <c r="BO340" s="41"/>
      <c r="BP340" s="41"/>
      <c r="BQ340" s="41"/>
      <c r="BR340" s="41"/>
      <c r="BS340" s="41"/>
      <c r="BT340" s="41"/>
      <c r="BU340" s="41"/>
      <c r="BV340" s="41"/>
      <c r="BW340" s="41"/>
      <c r="BX340" s="41"/>
      <c r="BY340" s="41"/>
      <c r="BZ340" s="41"/>
      <c r="CA340" s="41"/>
      <c r="CB340" s="41"/>
      <c r="CC340" s="41"/>
      <c r="CD340" s="41"/>
      <c r="CE340" s="41"/>
      <c r="CF340" s="41"/>
      <c r="CG340" s="41"/>
      <c r="CH340" s="41"/>
      <c r="CI340" s="41"/>
      <c r="CJ340" s="41"/>
      <c r="CK340" s="41"/>
      <c r="CL340" s="41"/>
      <c r="CM340" s="41"/>
      <c r="CN340" s="41"/>
      <c r="CO340" s="41"/>
      <c r="CP340" s="41"/>
      <c r="CQ340" s="41"/>
      <c r="CR340" s="41"/>
      <c r="CS340" s="41"/>
      <c r="CT340" s="41"/>
      <c r="CU340" s="41"/>
      <c r="CV340" s="41"/>
      <c r="CW340" s="41"/>
      <c r="CX340" s="41"/>
      <c r="CY340" s="41"/>
      <c r="CZ340" s="41"/>
      <c r="DA340" s="41"/>
      <c r="DB340" s="41"/>
      <c r="DC340" s="41"/>
      <c r="DD340" s="41"/>
      <c r="DE340" s="41"/>
      <c r="DF340" s="41"/>
      <c r="DG340" s="41"/>
      <c r="DH340" s="41"/>
      <c r="DI340" s="41"/>
      <c r="DJ340" s="41"/>
      <c r="DK340" s="41"/>
      <c r="DL340" s="41"/>
      <c r="DM340" s="41"/>
      <c r="DN340" s="41"/>
      <c r="DO340" s="41"/>
      <c r="DP340" s="41"/>
      <c r="DQ340" s="41"/>
      <c r="DR340" s="41"/>
      <c r="DS340" s="41"/>
      <c r="DT340" s="41"/>
      <c r="DU340" s="41"/>
      <c r="DV340" s="41"/>
      <c r="DW340" s="41"/>
      <c r="DX340" s="41"/>
      <c r="DY340" s="41"/>
      <c r="DZ340" s="41"/>
      <c r="EA340" s="41"/>
      <c r="EB340" s="41"/>
      <c r="EC340" s="41"/>
      <c r="ED340" s="41"/>
      <c r="EE340" s="41"/>
      <c r="EF340" s="41"/>
      <c r="EG340" s="41"/>
      <c r="EH340" s="41"/>
      <c r="EI340" s="41"/>
      <c r="EJ340" s="41"/>
      <c r="EK340" s="41"/>
      <c r="EL340" s="41"/>
      <c r="EM340" s="41"/>
      <c r="EN340" s="41"/>
      <c r="EO340" s="41"/>
      <c r="EP340" s="41"/>
      <c r="EQ340" s="41"/>
      <c r="ER340" s="41"/>
      <c r="ES340" s="41"/>
      <c r="ET340" s="41"/>
      <c r="EU340" s="41"/>
      <c r="EV340" s="41"/>
      <c r="EW340" s="41"/>
      <c r="EX340" s="41"/>
      <c r="EY340" s="41"/>
      <c r="EZ340" s="41"/>
      <c r="FA340" s="41"/>
      <c r="FB340" s="41"/>
      <c r="FC340" s="41"/>
      <c r="FD340" s="41"/>
      <c r="FE340" s="41"/>
      <c r="FF340" s="41"/>
      <c r="FG340" s="41"/>
      <c r="FH340" s="41"/>
      <c r="FI340" s="41"/>
      <c r="FJ340" s="41"/>
      <c r="FK340" s="41"/>
      <c r="FL340" s="41"/>
      <c r="FM340" s="41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1"/>
      <c r="GT340" s="41"/>
      <c r="GU340" s="41"/>
      <c r="GV340" s="41"/>
      <c r="GW340" s="41"/>
      <c r="GX340" s="41"/>
      <c r="GY340" s="41"/>
      <c r="GZ340" s="41"/>
      <c r="HA340" s="41"/>
      <c r="HB340" s="41"/>
      <c r="HC340" s="41"/>
      <c r="HD340" s="41"/>
      <c r="HE340" s="41"/>
      <c r="HF340" s="41"/>
      <c r="HG340" s="41"/>
      <c r="HH340" s="41"/>
      <c r="HI340" s="41"/>
      <c r="HJ340" s="41"/>
      <c r="HK340" s="41"/>
      <c r="HL340" s="41"/>
      <c r="HM340" s="41"/>
      <c r="HN340" s="41"/>
      <c r="HO340" s="41"/>
      <c r="HP340" s="41"/>
      <c r="HQ340" s="41"/>
      <c r="HR340" s="41"/>
      <c r="HS340" s="41"/>
      <c r="HT340" s="41"/>
      <c r="HU340" s="41"/>
      <c r="HV340" s="41"/>
      <c r="HW340" s="41"/>
      <c r="HX340" s="41"/>
      <c r="HY340" s="41"/>
      <c r="HZ340" s="41"/>
      <c r="IA340" s="41"/>
      <c r="IB340" s="41"/>
      <c r="IC340" s="41"/>
      <c r="ID340" s="41"/>
      <c r="IE340" s="41"/>
      <c r="IF340" s="41"/>
      <c r="IG340" s="41"/>
      <c r="IH340" s="41"/>
      <c r="II340" s="41"/>
      <c r="IJ340" s="41"/>
      <c r="IK340" s="41"/>
      <c r="IL340" s="41"/>
      <c r="IM340" s="41"/>
      <c r="IN340" s="41"/>
      <c r="IO340" s="41"/>
      <c r="IP340" s="41"/>
      <c r="IQ340" s="41"/>
      <c r="IR340" s="41"/>
      <c r="IS340" s="41"/>
      <c r="IT340" s="41"/>
      <c r="IU340" s="41"/>
      <c r="IV340" s="41"/>
      <c r="IW340" s="41"/>
      <c r="IX340" s="41"/>
    </row>
    <row r="341" spans="1:258" s="56" customFormat="1">
      <c r="A341" s="34" t="s">
        <v>73</v>
      </c>
      <c r="B341" s="13" t="s">
        <v>74</v>
      </c>
      <c r="C341" s="34" t="s">
        <v>15</v>
      </c>
      <c r="D341" s="35" t="s">
        <v>547</v>
      </c>
      <c r="E341" s="11" t="s">
        <v>543</v>
      </c>
      <c r="F341" s="34" t="s">
        <v>35</v>
      </c>
      <c r="G341" s="35" t="s">
        <v>369</v>
      </c>
      <c r="H341" s="35" t="s">
        <v>544</v>
      </c>
      <c r="I341" s="36">
        <v>9177</v>
      </c>
      <c r="J341" s="36">
        <v>1147.1199999999999</v>
      </c>
      <c r="K341" s="97">
        <v>8029.88</v>
      </c>
      <c r="L341" s="36"/>
      <c r="M341" s="37"/>
      <c r="N341" s="37"/>
      <c r="O341" s="37"/>
      <c r="P341" s="37"/>
      <c r="Q341" s="35"/>
      <c r="R341" s="37"/>
      <c r="S341" s="35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  <c r="AE341" s="67"/>
      <c r="AF341" s="67"/>
      <c r="AG341" s="67"/>
      <c r="AH341" s="67"/>
      <c r="AI341" s="67"/>
      <c r="AJ341" s="67"/>
      <c r="AK341" s="67"/>
      <c r="AL341" s="67"/>
      <c r="AM341" s="67"/>
      <c r="AN341" s="67"/>
      <c r="AO341" s="67"/>
      <c r="AP341" s="67"/>
      <c r="AQ341" s="67"/>
      <c r="AR341" s="67"/>
      <c r="AS341" s="67"/>
      <c r="AT341" s="67"/>
      <c r="AU341" s="67"/>
      <c r="AV341" s="67"/>
      <c r="AW341" s="67"/>
      <c r="AX341" s="67"/>
      <c r="AY341" s="67"/>
      <c r="AZ341" s="67"/>
      <c r="BA341" s="67"/>
      <c r="BB341" s="67"/>
      <c r="BC341" s="67"/>
      <c r="BD341" s="67"/>
      <c r="BE341" s="67"/>
      <c r="BF341" s="67"/>
      <c r="BG341" s="67"/>
      <c r="BH341" s="67"/>
      <c r="BI341" s="67"/>
      <c r="BJ341" s="67"/>
      <c r="BK341" s="67"/>
      <c r="BL341" s="67"/>
      <c r="BM341" s="67"/>
      <c r="BN341" s="67"/>
      <c r="BO341" s="67"/>
      <c r="BP341" s="67"/>
      <c r="BQ341" s="67"/>
      <c r="BR341" s="67"/>
      <c r="BS341" s="67"/>
      <c r="BT341" s="67"/>
      <c r="BU341" s="67"/>
      <c r="BV341" s="67"/>
      <c r="BW341" s="67"/>
      <c r="BX341" s="67"/>
      <c r="BY341" s="67"/>
      <c r="BZ341" s="67"/>
      <c r="CA341" s="67"/>
      <c r="CB341" s="67"/>
      <c r="CC341" s="67"/>
      <c r="CD341" s="67"/>
      <c r="CE341" s="67"/>
      <c r="CF341" s="67"/>
      <c r="CG341" s="67"/>
      <c r="CH341" s="67"/>
      <c r="CI341" s="67"/>
      <c r="CJ341" s="67"/>
      <c r="CK341" s="67"/>
      <c r="CL341" s="67"/>
      <c r="CM341" s="67"/>
      <c r="CN341" s="67"/>
      <c r="CO341" s="67"/>
      <c r="CP341" s="67"/>
      <c r="CQ341" s="67"/>
      <c r="CR341" s="67"/>
      <c r="CS341" s="67"/>
      <c r="CT341" s="67"/>
      <c r="CU341" s="67"/>
      <c r="CV341" s="67"/>
      <c r="CW341" s="67"/>
      <c r="CX341" s="67"/>
      <c r="CY341" s="67"/>
      <c r="CZ341" s="67"/>
      <c r="DA341" s="67"/>
      <c r="DB341" s="67"/>
      <c r="DC341" s="67"/>
      <c r="DD341" s="67"/>
      <c r="DE341" s="67"/>
      <c r="DF341" s="67"/>
      <c r="DG341" s="67"/>
      <c r="DH341" s="67"/>
      <c r="DI341" s="67"/>
      <c r="DJ341" s="67"/>
      <c r="DK341" s="67"/>
      <c r="DL341" s="67"/>
      <c r="DM341" s="67"/>
      <c r="DN341" s="67"/>
      <c r="DO341" s="67"/>
      <c r="DP341" s="67"/>
      <c r="DQ341" s="67"/>
      <c r="DR341" s="67"/>
      <c r="DS341" s="67"/>
      <c r="DT341" s="67"/>
      <c r="DU341" s="67"/>
      <c r="DV341" s="67"/>
      <c r="DW341" s="67"/>
      <c r="DX341" s="67"/>
      <c r="DY341" s="67"/>
      <c r="DZ341" s="67"/>
      <c r="EA341" s="67"/>
      <c r="EB341" s="67"/>
      <c r="EC341" s="67"/>
      <c r="ED341" s="67"/>
      <c r="EE341" s="67"/>
      <c r="EF341" s="67"/>
      <c r="EG341" s="67"/>
      <c r="EH341" s="67"/>
      <c r="EI341" s="67"/>
      <c r="EJ341" s="67"/>
      <c r="EK341" s="67"/>
      <c r="EL341" s="67"/>
      <c r="EM341" s="67"/>
      <c r="EN341" s="67"/>
      <c r="EO341" s="67"/>
      <c r="EP341" s="67"/>
      <c r="EQ341" s="67"/>
      <c r="ER341" s="67"/>
      <c r="ES341" s="67"/>
      <c r="ET341" s="67"/>
      <c r="EU341" s="67"/>
      <c r="EV341" s="67"/>
      <c r="EW341" s="67"/>
      <c r="EX341" s="67"/>
      <c r="EY341" s="67"/>
      <c r="EZ341" s="67"/>
      <c r="FA341" s="67"/>
      <c r="FB341" s="67"/>
      <c r="FC341" s="67"/>
      <c r="FD341" s="67"/>
      <c r="FE341" s="67"/>
      <c r="FF341" s="67"/>
      <c r="FG341" s="67"/>
      <c r="FH341" s="67"/>
      <c r="FI341" s="67"/>
      <c r="FJ341" s="67"/>
      <c r="FK341" s="67"/>
      <c r="FL341" s="67"/>
      <c r="FM341" s="67"/>
      <c r="FN341" s="67"/>
      <c r="FO341" s="67"/>
      <c r="FP341" s="67"/>
      <c r="FQ341" s="67"/>
      <c r="FR341" s="67"/>
      <c r="FS341" s="67"/>
      <c r="FT341" s="67"/>
      <c r="FU341" s="67"/>
      <c r="FV341" s="67"/>
      <c r="FW341" s="67"/>
      <c r="FX341" s="67"/>
      <c r="FY341" s="67"/>
      <c r="FZ341" s="67"/>
      <c r="GA341" s="67"/>
      <c r="GB341" s="67"/>
      <c r="GC341" s="67"/>
      <c r="GD341" s="67"/>
      <c r="GE341" s="67"/>
      <c r="GF341" s="67"/>
      <c r="GG341" s="67"/>
      <c r="GH341" s="67"/>
      <c r="GI341" s="67"/>
      <c r="GJ341" s="67"/>
      <c r="GK341" s="67"/>
      <c r="GL341" s="67"/>
      <c r="GM341" s="67"/>
      <c r="GN341" s="67"/>
      <c r="GO341" s="67"/>
      <c r="GP341" s="67"/>
      <c r="GQ341" s="67"/>
      <c r="GR341" s="67"/>
      <c r="GS341" s="67"/>
      <c r="GT341" s="67"/>
      <c r="GU341" s="67"/>
      <c r="GV341" s="67"/>
      <c r="GW341" s="67"/>
      <c r="GX341" s="67"/>
      <c r="GY341" s="67"/>
      <c r="GZ341" s="67"/>
      <c r="HA341" s="67"/>
      <c r="HB341" s="67"/>
      <c r="HC341" s="67"/>
      <c r="HD341" s="67"/>
      <c r="HE341" s="67"/>
      <c r="HF341" s="67"/>
      <c r="HG341" s="67"/>
      <c r="HH341" s="67"/>
      <c r="HI341" s="67"/>
      <c r="HJ341" s="67"/>
      <c r="HK341" s="67"/>
      <c r="HL341" s="67"/>
      <c r="HM341" s="67"/>
      <c r="HN341" s="67"/>
      <c r="HO341" s="67"/>
      <c r="HP341" s="67"/>
      <c r="HQ341" s="67"/>
      <c r="HR341" s="67"/>
      <c r="HS341" s="67"/>
      <c r="HT341" s="67"/>
      <c r="HU341" s="67"/>
      <c r="HV341" s="67"/>
      <c r="HW341" s="67"/>
      <c r="HX341" s="67"/>
      <c r="HY341" s="67"/>
      <c r="HZ341" s="67"/>
      <c r="IA341" s="67"/>
      <c r="IB341" s="67"/>
      <c r="IC341" s="67"/>
      <c r="ID341" s="67"/>
      <c r="IE341" s="67"/>
      <c r="IF341" s="67"/>
      <c r="IG341" s="67"/>
      <c r="IH341" s="67"/>
      <c r="II341" s="67"/>
      <c r="IJ341" s="67"/>
      <c r="IK341" s="67"/>
      <c r="IL341" s="67"/>
      <c r="IM341" s="67"/>
      <c r="IN341" s="67"/>
      <c r="IO341" s="67"/>
      <c r="IP341" s="67"/>
      <c r="IQ341" s="67"/>
      <c r="IR341" s="67"/>
      <c r="IS341" s="67"/>
      <c r="IT341" s="67"/>
      <c r="IU341" s="41"/>
      <c r="IV341" s="41"/>
      <c r="IW341" s="41"/>
      <c r="IX341" s="41"/>
    </row>
    <row r="342" spans="1:258" s="56" customFormat="1">
      <c r="A342" s="34" t="s">
        <v>73</v>
      </c>
      <c r="B342" s="13" t="s">
        <v>74</v>
      </c>
      <c r="C342" s="34" t="s">
        <v>15</v>
      </c>
      <c r="D342" s="35" t="s">
        <v>549</v>
      </c>
      <c r="E342" s="11" t="s">
        <v>550</v>
      </c>
      <c r="F342" s="34" t="s">
        <v>405</v>
      </c>
      <c r="G342" s="35" t="s">
        <v>551</v>
      </c>
      <c r="H342" s="35" t="s">
        <v>552</v>
      </c>
      <c r="I342" s="36">
        <v>142830</v>
      </c>
      <c r="J342" s="36">
        <v>17853.75</v>
      </c>
      <c r="K342" s="97">
        <v>124976.25</v>
      </c>
      <c r="L342" s="36"/>
      <c r="M342" s="37"/>
      <c r="N342" s="37"/>
      <c r="O342" s="37"/>
      <c r="P342" s="37"/>
      <c r="Q342" s="35"/>
      <c r="R342" s="37"/>
      <c r="S342" s="35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  <c r="AE342" s="67"/>
      <c r="AF342" s="67"/>
      <c r="AG342" s="67"/>
      <c r="AH342" s="67"/>
      <c r="AI342" s="67"/>
      <c r="AJ342" s="67"/>
      <c r="AK342" s="67"/>
      <c r="AL342" s="67"/>
      <c r="AM342" s="67"/>
      <c r="AN342" s="67"/>
      <c r="AO342" s="67"/>
      <c r="AP342" s="67"/>
      <c r="AQ342" s="67"/>
      <c r="AR342" s="67"/>
      <c r="AS342" s="67"/>
      <c r="AT342" s="67"/>
      <c r="AU342" s="67"/>
      <c r="AV342" s="67"/>
      <c r="AW342" s="67"/>
      <c r="AX342" s="67"/>
      <c r="AY342" s="67"/>
      <c r="AZ342" s="67"/>
      <c r="BA342" s="67"/>
      <c r="BB342" s="67"/>
      <c r="BC342" s="67"/>
      <c r="BD342" s="67"/>
      <c r="BE342" s="67"/>
      <c r="BF342" s="67"/>
      <c r="BG342" s="67"/>
      <c r="BH342" s="67"/>
      <c r="BI342" s="67"/>
      <c r="BJ342" s="67"/>
      <c r="BK342" s="67"/>
      <c r="BL342" s="67"/>
      <c r="BM342" s="67"/>
      <c r="BN342" s="67"/>
      <c r="BO342" s="67"/>
      <c r="BP342" s="67"/>
      <c r="BQ342" s="67"/>
      <c r="BR342" s="67"/>
      <c r="BS342" s="67"/>
      <c r="BT342" s="67"/>
      <c r="BU342" s="67"/>
      <c r="BV342" s="67"/>
      <c r="BW342" s="67"/>
      <c r="BX342" s="67"/>
      <c r="BY342" s="67"/>
      <c r="BZ342" s="67"/>
      <c r="CA342" s="67"/>
      <c r="CB342" s="67"/>
      <c r="CC342" s="67"/>
      <c r="CD342" s="67"/>
      <c r="CE342" s="67"/>
      <c r="CF342" s="67"/>
      <c r="CG342" s="67"/>
      <c r="CH342" s="67"/>
      <c r="CI342" s="67"/>
      <c r="CJ342" s="67"/>
      <c r="CK342" s="67"/>
      <c r="CL342" s="67"/>
      <c r="CM342" s="67"/>
      <c r="CN342" s="67"/>
      <c r="CO342" s="67"/>
      <c r="CP342" s="67"/>
      <c r="CQ342" s="67"/>
      <c r="CR342" s="67"/>
      <c r="CS342" s="67"/>
      <c r="CT342" s="67"/>
      <c r="CU342" s="67"/>
      <c r="CV342" s="67"/>
      <c r="CW342" s="67"/>
      <c r="CX342" s="67"/>
      <c r="CY342" s="67"/>
      <c r="CZ342" s="67"/>
      <c r="DA342" s="67"/>
      <c r="DB342" s="67"/>
      <c r="DC342" s="67"/>
      <c r="DD342" s="67"/>
      <c r="DE342" s="67"/>
      <c r="DF342" s="67"/>
      <c r="DG342" s="67"/>
      <c r="DH342" s="67"/>
      <c r="DI342" s="67"/>
      <c r="DJ342" s="67"/>
      <c r="DK342" s="67"/>
      <c r="DL342" s="67"/>
      <c r="DM342" s="67"/>
      <c r="DN342" s="67"/>
      <c r="DO342" s="67"/>
      <c r="DP342" s="67"/>
      <c r="DQ342" s="67"/>
      <c r="DR342" s="67"/>
      <c r="DS342" s="67"/>
      <c r="DT342" s="67"/>
      <c r="DU342" s="67"/>
      <c r="DV342" s="67"/>
      <c r="DW342" s="67"/>
      <c r="DX342" s="67"/>
      <c r="DY342" s="67"/>
      <c r="DZ342" s="67"/>
      <c r="EA342" s="67"/>
      <c r="EB342" s="67"/>
      <c r="EC342" s="67"/>
      <c r="ED342" s="67"/>
      <c r="EE342" s="67"/>
      <c r="EF342" s="67"/>
      <c r="EG342" s="67"/>
      <c r="EH342" s="67"/>
      <c r="EI342" s="67"/>
      <c r="EJ342" s="67"/>
      <c r="EK342" s="67"/>
      <c r="EL342" s="67"/>
      <c r="EM342" s="67"/>
      <c r="EN342" s="67"/>
      <c r="EO342" s="67"/>
      <c r="EP342" s="67"/>
      <c r="EQ342" s="67"/>
      <c r="ER342" s="67"/>
      <c r="ES342" s="67"/>
      <c r="ET342" s="67"/>
      <c r="EU342" s="67"/>
      <c r="EV342" s="67"/>
      <c r="EW342" s="67"/>
      <c r="EX342" s="67"/>
      <c r="EY342" s="67"/>
      <c r="EZ342" s="67"/>
      <c r="FA342" s="67"/>
      <c r="FB342" s="67"/>
      <c r="FC342" s="67"/>
      <c r="FD342" s="67"/>
      <c r="FE342" s="67"/>
      <c r="FF342" s="67"/>
      <c r="FG342" s="67"/>
      <c r="FH342" s="67"/>
      <c r="FI342" s="67"/>
      <c r="FJ342" s="67"/>
      <c r="FK342" s="67"/>
      <c r="FL342" s="67"/>
      <c r="FM342" s="67"/>
      <c r="FN342" s="67"/>
      <c r="FO342" s="67"/>
      <c r="FP342" s="67"/>
      <c r="FQ342" s="67"/>
      <c r="FR342" s="67"/>
      <c r="FS342" s="67"/>
      <c r="FT342" s="67"/>
      <c r="FU342" s="67"/>
      <c r="FV342" s="67"/>
      <c r="FW342" s="67"/>
      <c r="FX342" s="67"/>
      <c r="FY342" s="67"/>
      <c r="FZ342" s="67"/>
      <c r="GA342" s="67"/>
      <c r="GB342" s="67"/>
      <c r="GC342" s="67"/>
      <c r="GD342" s="67"/>
      <c r="GE342" s="67"/>
      <c r="GF342" s="67"/>
      <c r="GG342" s="67"/>
      <c r="GH342" s="67"/>
      <c r="GI342" s="67"/>
      <c r="GJ342" s="67"/>
      <c r="GK342" s="67"/>
      <c r="GL342" s="67"/>
      <c r="GM342" s="67"/>
      <c r="GN342" s="67"/>
      <c r="GO342" s="67"/>
      <c r="GP342" s="67"/>
      <c r="GQ342" s="67"/>
      <c r="GR342" s="67"/>
      <c r="GS342" s="67"/>
      <c r="GT342" s="67"/>
      <c r="GU342" s="67"/>
      <c r="GV342" s="67"/>
      <c r="GW342" s="67"/>
      <c r="GX342" s="67"/>
      <c r="GY342" s="67"/>
      <c r="GZ342" s="67"/>
      <c r="HA342" s="67"/>
      <c r="HB342" s="67"/>
      <c r="HC342" s="67"/>
      <c r="HD342" s="67"/>
      <c r="HE342" s="67"/>
      <c r="HF342" s="67"/>
      <c r="HG342" s="67"/>
      <c r="HH342" s="67"/>
      <c r="HI342" s="67"/>
      <c r="HJ342" s="67"/>
      <c r="HK342" s="67"/>
      <c r="HL342" s="67"/>
      <c r="HM342" s="67"/>
      <c r="HN342" s="67"/>
      <c r="HO342" s="67"/>
      <c r="HP342" s="67"/>
      <c r="HQ342" s="67"/>
      <c r="HR342" s="67"/>
      <c r="HS342" s="67"/>
      <c r="HT342" s="67"/>
      <c r="HU342" s="67"/>
      <c r="HV342" s="67"/>
      <c r="HW342" s="67"/>
      <c r="HX342" s="67"/>
      <c r="HY342" s="67"/>
      <c r="HZ342" s="67"/>
      <c r="IA342" s="67"/>
      <c r="IB342" s="67"/>
      <c r="IC342" s="67"/>
      <c r="ID342" s="67"/>
      <c r="IE342" s="67"/>
      <c r="IF342" s="67"/>
      <c r="IG342" s="67"/>
      <c r="IH342" s="67"/>
      <c r="II342" s="67"/>
      <c r="IJ342" s="67"/>
      <c r="IK342" s="67"/>
      <c r="IL342" s="67"/>
      <c r="IM342" s="67"/>
      <c r="IN342" s="67"/>
      <c r="IO342" s="67"/>
      <c r="IP342" s="67"/>
      <c r="IQ342" s="67"/>
      <c r="IR342" s="67"/>
      <c r="IS342" s="67"/>
      <c r="IT342" s="67"/>
      <c r="IU342" s="41"/>
      <c r="IV342" s="41"/>
      <c r="IW342" s="41"/>
      <c r="IX342" s="41"/>
    </row>
    <row r="343" spans="1:258" s="41" customFormat="1">
      <c r="A343" s="34" t="s">
        <v>73</v>
      </c>
      <c r="B343" s="13" t="s">
        <v>74</v>
      </c>
      <c r="C343" s="34" t="s">
        <v>15</v>
      </c>
      <c r="D343" s="35" t="s">
        <v>553</v>
      </c>
      <c r="E343" s="11" t="s">
        <v>550</v>
      </c>
      <c r="F343" s="34" t="s">
        <v>405</v>
      </c>
      <c r="G343" s="35" t="s">
        <v>551</v>
      </c>
      <c r="H343" s="35" t="s">
        <v>552</v>
      </c>
      <c r="I343" s="36">
        <v>7038</v>
      </c>
      <c r="J343" s="36">
        <v>879.75</v>
      </c>
      <c r="K343" s="97">
        <v>6158.25</v>
      </c>
      <c r="L343" s="36"/>
      <c r="M343" s="37"/>
      <c r="N343" s="37"/>
      <c r="O343" s="37"/>
      <c r="P343" s="37"/>
      <c r="Q343" s="35"/>
      <c r="R343" s="37"/>
      <c r="S343" s="35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  <c r="AE343" s="67"/>
      <c r="AF343" s="67"/>
      <c r="AG343" s="67"/>
      <c r="AH343" s="67"/>
      <c r="AI343" s="67"/>
      <c r="AJ343" s="67"/>
      <c r="AK343" s="67"/>
      <c r="AL343" s="67"/>
      <c r="AM343" s="67"/>
      <c r="AN343" s="67"/>
      <c r="AO343" s="67"/>
      <c r="AP343" s="67"/>
      <c r="AQ343" s="67"/>
      <c r="AR343" s="67"/>
      <c r="AS343" s="67"/>
      <c r="AT343" s="67"/>
      <c r="AU343" s="67"/>
      <c r="AV343" s="67"/>
      <c r="AW343" s="67"/>
      <c r="AX343" s="67"/>
      <c r="AY343" s="67"/>
      <c r="AZ343" s="67"/>
      <c r="BA343" s="67"/>
      <c r="BB343" s="67"/>
      <c r="BC343" s="67"/>
      <c r="BD343" s="67"/>
      <c r="BE343" s="67"/>
      <c r="BF343" s="67"/>
      <c r="BG343" s="67"/>
      <c r="BH343" s="67"/>
      <c r="BI343" s="67"/>
      <c r="BJ343" s="67"/>
      <c r="BK343" s="67"/>
      <c r="BL343" s="67"/>
      <c r="BM343" s="67"/>
      <c r="BN343" s="67"/>
      <c r="BO343" s="67"/>
      <c r="BP343" s="67"/>
      <c r="BQ343" s="67"/>
      <c r="BR343" s="67"/>
      <c r="BS343" s="67"/>
      <c r="BT343" s="67"/>
      <c r="BU343" s="67"/>
      <c r="BV343" s="67"/>
      <c r="BW343" s="67"/>
      <c r="BX343" s="67"/>
      <c r="BY343" s="67"/>
      <c r="BZ343" s="67"/>
      <c r="CA343" s="67"/>
      <c r="CB343" s="67"/>
      <c r="CC343" s="67"/>
      <c r="CD343" s="67"/>
      <c r="CE343" s="67"/>
      <c r="CF343" s="67"/>
      <c r="CG343" s="67"/>
      <c r="CH343" s="67"/>
      <c r="CI343" s="67"/>
      <c r="CJ343" s="67"/>
      <c r="CK343" s="67"/>
      <c r="CL343" s="67"/>
      <c r="CM343" s="67"/>
      <c r="CN343" s="67"/>
      <c r="CO343" s="67"/>
      <c r="CP343" s="67"/>
      <c r="CQ343" s="67"/>
      <c r="CR343" s="67"/>
      <c r="CS343" s="67"/>
      <c r="CT343" s="67"/>
      <c r="CU343" s="67"/>
      <c r="CV343" s="67"/>
      <c r="CW343" s="67"/>
      <c r="CX343" s="67"/>
      <c r="CY343" s="67"/>
      <c r="CZ343" s="67"/>
      <c r="DA343" s="67"/>
      <c r="DB343" s="67"/>
      <c r="DC343" s="67"/>
      <c r="DD343" s="67"/>
      <c r="DE343" s="67"/>
      <c r="DF343" s="67"/>
      <c r="DG343" s="67"/>
      <c r="DH343" s="67"/>
      <c r="DI343" s="67"/>
      <c r="DJ343" s="67"/>
      <c r="DK343" s="67"/>
      <c r="DL343" s="67"/>
      <c r="DM343" s="67"/>
      <c r="DN343" s="67"/>
      <c r="DO343" s="67"/>
      <c r="DP343" s="67"/>
      <c r="DQ343" s="67"/>
      <c r="DR343" s="67"/>
      <c r="DS343" s="67"/>
      <c r="DT343" s="67"/>
      <c r="DU343" s="67"/>
      <c r="DV343" s="67"/>
      <c r="DW343" s="67"/>
      <c r="DX343" s="67"/>
      <c r="DY343" s="67"/>
      <c r="DZ343" s="67"/>
      <c r="EA343" s="67"/>
      <c r="EB343" s="67"/>
      <c r="EC343" s="67"/>
      <c r="ED343" s="67"/>
      <c r="EE343" s="67"/>
      <c r="EF343" s="67"/>
      <c r="EG343" s="67"/>
      <c r="EH343" s="67"/>
      <c r="EI343" s="67"/>
      <c r="EJ343" s="67"/>
      <c r="EK343" s="67"/>
      <c r="EL343" s="67"/>
      <c r="EM343" s="67"/>
      <c r="EN343" s="67"/>
      <c r="EO343" s="67"/>
      <c r="EP343" s="67"/>
      <c r="EQ343" s="67"/>
      <c r="ER343" s="67"/>
      <c r="ES343" s="67"/>
      <c r="ET343" s="67"/>
      <c r="EU343" s="67"/>
      <c r="EV343" s="67"/>
      <c r="EW343" s="67"/>
      <c r="EX343" s="67"/>
      <c r="EY343" s="67"/>
      <c r="EZ343" s="67"/>
      <c r="FA343" s="67"/>
      <c r="FB343" s="67"/>
      <c r="FC343" s="67"/>
      <c r="FD343" s="67"/>
      <c r="FE343" s="67"/>
      <c r="FF343" s="67"/>
      <c r="FG343" s="67"/>
      <c r="FH343" s="67"/>
      <c r="FI343" s="67"/>
      <c r="FJ343" s="67"/>
      <c r="FK343" s="67"/>
      <c r="FL343" s="67"/>
      <c r="FM343" s="67"/>
      <c r="FN343" s="67"/>
      <c r="FO343" s="67"/>
      <c r="FP343" s="67"/>
      <c r="FQ343" s="67"/>
      <c r="FR343" s="67"/>
      <c r="FS343" s="67"/>
      <c r="FT343" s="67"/>
      <c r="FU343" s="67"/>
      <c r="FV343" s="67"/>
      <c r="FW343" s="67"/>
      <c r="FX343" s="67"/>
      <c r="FY343" s="67"/>
      <c r="FZ343" s="67"/>
      <c r="GA343" s="67"/>
      <c r="GB343" s="67"/>
      <c r="GC343" s="67"/>
      <c r="GD343" s="67"/>
      <c r="GE343" s="67"/>
      <c r="GF343" s="67"/>
      <c r="GG343" s="67"/>
      <c r="GH343" s="67"/>
      <c r="GI343" s="67"/>
      <c r="GJ343" s="67"/>
      <c r="GK343" s="67"/>
      <c r="GL343" s="67"/>
      <c r="GM343" s="67"/>
      <c r="GN343" s="67"/>
      <c r="GO343" s="67"/>
      <c r="GP343" s="67"/>
      <c r="GQ343" s="67"/>
      <c r="GR343" s="67"/>
      <c r="GS343" s="67"/>
      <c r="GT343" s="67"/>
      <c r="GU343" s="67"/>
      <c r="GV343" s="67"/>
      <c r="GW343" s="67"/>
      <c r="GX343" s="67"/>
      <c r="GY343" s="67"/>
      <c r="GZ343" s="67"/>
      <c r="HA343" s="67"/>
      <c r="HB343" s="67"/>
      <c r="HC343" s="67"/>
      <c r="HD343" s="67"/>
      <c r="HE343" s="67"/>
      <c r="HF343" s="67"/>
      <c r="HG343" s="67"/>
      <c r="HH343" s="67"/>
      <c r="HI343" s="67"/>
      <c r="HJ343" s="67"/>
      <c r="HK343" s="67"/>
      <c r="HL343" s="67"/>
      <c r="HM343" s="67"/>
      <c r="HN343" s="67"/>
      <c r="HO343" s="67"/>
      <c r="HP343" s="67"/>
      <c r="HQ343" s="67"/>
      <c r="HR343" s="67"/>
      <c r="HS343" s="67"/>
      <c r="HT343" s="67"/>
      <c r="HU343" s="67"/>
      <c r="HV343" s="67"/>
      <c r="HW343" s="67"/>
      <c r="HX343" s="67"/>
      <c r="HY343" s="67"/>
      <c r="HZ343" s="67"/>
      <c r="IA343" s="67"/>
      <c r="IB343" s="67"/>
      <c r="IC343" s="67"/>
      <c r="ID343" s="67"/>
      <c r="IE343" s="67"/>
      <c r="IF343" s="67"/>
      <c r="IG343" s="67"/>
      <c r="IH343" s="67"/>
      <c r="II343" s="67"/>
      <c r="IJ343" s="67"/>
      <c r="IK343" s="67"/>
      <c r="IL343" s="67"/>
      <c r="IM343" s="67"/>
      <c r="IN343" s="67"/>
      <c r="IO343" s="67"/>
      <c r="IP343" s="67"/>
      <c r="IQ343" s="67"/>
      <c r="IR343" s="67"/>
      <c r="IS343" s="67"/>
      <c r="IT343" s="67"/>
    </row>
    <row r="344" spans="1:258" s="41" customFormat="1">
      <c r="A344" s="34" t="s">
        <v>73</v>
      </c>
      <c r="B344" s="13" t="s">
        <v>74</v>
      </c>
      <c r="C344" s="34" t="s">
        <v>15</v>
      </c>
      <c r="D344" s="35" t="s">
        <v>554</v>
      </c>
      <c r="E344" s="11" t="s">
        <v>555</v>
      </c>
      <c r="F344" s="34" t="s">
        <v>405</v>
      </c>
      <c r="G344" s="35" t="s">
        <v>551</v>
      </c>
      <c r="H344" s="35" t="s">
        <v>556</v>
      </c>
      <c r="I344" s="36">
        <v>142830</v>
      </c>
      <c r="J344" s="36">
        <v>17853.75</v>
      </c>
      <c r="K344" s="97">
        <v>124976.25</v>
      </c>
      <c r="L344" s="36"/>
      <c r="M344" s="37"/>
      <c r="N344" s="37"/>
      <c r="O344" s="37"/>
      <c r="P344" s="37"/>
      <c r="Q344" s="35"/>
      <c r="R344" s="37"/>
      <c r="S344" s="35"/>
      <c r="T344" s="67"/>
      <c r="U344" s="67"/>
      <c r="V344" s="67"/>
      <c r="W344" s="67"/>
      <c r="X344" s="67"/>
      <c r="Y344" s="67"/>
      <c r="Z344" s="67"/>
      <c r="AA344" s="67"/>
      <c r="AB344" s="67"/>
      <c r="AC344" s="67"/>
      <c r="AD344" s="67"/>
      <c r="AE344" s="67"/>
      <c r="AF344" s="67"/>
      <c r="AG344" s="67"/>
      <c r="AH344" s="67"/>
      <c r="AI344" s="67"/>
      <c r="AJ344" s="67"/>
      <c r="AK344" s="67"/>
      <c r="AL344" s="67"/>
      <c r="AM344" s="67"/>
      <c r="AN344" s="67"/>
      <c r="AO344" s="67"/>
      <c r="AP344" s="67"/>
      <c r="AQ344" s="67"/>
      <c r="AR344" s="67"/>
      <c r="AS344" s="67"/>
      <c r="AT344" s="67"/>
      <c r="AU344" s="67"/>
      <c r="AV344" s="67"/>
      <c r="AW344" s="67"/>
      <c r="AX344" s="67"/>
      <c r="AY344" s="67"/>
      <c r="AZ344" s="67"/>
      <c r="BA344" s="67"/>
      <c r="BB344" s="67"/>
      <c r="BC344" s="67"/>
      <c r="BD344" s="67"/>
      <c r="BE344" s="67"/>
      <c r="BF344" s="67"/>
      <c r="BG344" s="67"/>
      <c r="BH344" s="67"/>
      <c r="BI344" s="67"/>
      <c r="BJ344" s="67"/>
      <c r="BK344" s="67"/>
      <c r="BL344" s="67"/>
      <c r="BM344" s="67"/>
      <c r="BN344" s="67"/>
      <c r="BO344" s="67"/>
      <c r="BP344" s="67"/>
      <c r="BQ344" s="67"/>
      <c r="BR344" s="67"/>
      <c r="BS344" s="67"/>
      <c r="BT344" s="67"/>
      <c r="BU344" s="67"/>
      <c r="BV344" s="67"/>
      <c r="BW344" s="67"/>
      <c r="BX344" s="67"/>
      <c r="BY344" s="67"/>
      <c r="BZ344" s="67"/>
      <c r="CA344" s="67"/>
      <c r="CB344" s="67"/>
      <c r="CC344" s="67"/>
      <c r="CD344" s="67"/>
      <c r="CE344" s="67"/>
      <c r="CF344" s="67"/>
      <c r="CG344" s="67"/>
      <c r="CH344" s="67"/>
      <c r="CI344" s="67"/>
      <c r="CJ344" s="67"/>
      <c r="CK344" s="67"/>
      <c r="CL344" s="67"/>
      <c r="CM344" s="67"/>
      <c r="CN344" s="67"/>
      <c r="CO344" s="67"/>
      <c r="CP344" s="67"/>
      <c r="CQ344" s="67"/>
      <c r="CR344" s="67"/>
      <c r="CS344" s="67"/>
      <c r="CT344" s="67"/>
      <c r="CU344" s="67"/>
      <c r="CV344" s="67"/>
      <c r="CW344" s="67"/>
      <c r="CX344" s="67"/>
      <c r="CY344" s="67"/>
      <c r="CZ344" s="67"/>
      <c r="DA344" s="67"/>
      <c r="DB344" s="67"/>
      <c r="DC344" s="67"/>
      <c r="DD344" s="67"/>
      <c r="DE344" s="67"/>
      <c r="DF344" s="67"/>
      <c r="DG344" s="67"/>
      <c r="DH344" s="67"/>
      <c r="DI344" s="67"/>
      <c r="DJ344" s="67"/>
      <c r="DK344" s="67"/>
      <c r="DL344" s="67"/>
      <c r="DM344" s="67"/>
      <c r="DN344" s="67"/>
      <c r="DO344" s="67"/>
      <c r="DP344" s="67"/>
      <c r="DQ344" s="67"/>
      <c r="DR344" s="67"/>
      <c r="DS344" s="67"/>
      <c r="DT344" s="67"/>
      <c r="DU344" s="67"/>
      <c r="DV344" s="67"/>
      <c r="DW344" s="67"/>
      <c r="DX344" s="67"/>
      <c r="DY344" s="67"/>
      <c r="DZ344" s="67"/>
      <c r="EA344" s="67"/>
      <c r="EB344" s="67"/>
      <c r="EC344" s="67"/>
      <c r="ED344" s="67"/>
      <c r="EE344" s="67"/>
      <c r="EF344" s="67"/>
      <c r="EG344" s="67"/>
      <c r="EH344" s="67"/>
      <c r="EI344" s="67"/>
      <c r="EJ344" s="67"/>
      <c r="EK344" s="67"/>
      <c r="EL344" s="67"/>
      <c r="EM344" s="67"/>
      <c r="EN344" s="67"/>
      <c r="EO344" s="67"/>
      <c r="EP344" s="67"/>
      <c r="EQ344" s="67"/>
      <c r="ER344" s="67"/>
      <c r="ES344" s="67"/>
      <c r="ET344" s="67"/>
      <c r="EU344" s="67"/>
      <c r="EV344" s="67"/>
      <c r="EW344" s="67"/>
      <c r="EX344" s="67"/>
      <c r="EY344" s="67"/>
      <c r="EZ344" s="67"/>
      <c r="FA344" s="67"/>
      <c r="FB344" s="67"/>
      <c r="FC344" s="67"/>
      <c r="FD344" s="67"/>
      <c r="FE344" s="67"/>
      <c r="FF344" s="67"/>
      <c r="FG344" s="67"/>
      <c r="FH344" s="67"/>
      <c r="FI344" s="67"/>
      <c r="FJ344" s="67"/>
      <c r="FK344" s="67"/>
      <c r="FL344" s="67"/>
      <c r="FM344" s="67"/>
      <c r="FN344" s="67"/>
      <c r="FO344" s="67"/>
      <c r="FP344" s="67"/>
      <c r="FQ344" s="67"/>
      <c r="FR344" s="67"/>
      <c r="FS344" s="67"/>
      <c r="FT344" s="67"/>
      <c r="FU344" s="67"/>
      <c r="FV344" s="67"/>
      <c r="FW344" s="67"/>
      <c r="FX344" s="67"/>
      <c r="FY344" s="67"/>
      <c r="FZ344" s="67"/>
      <c r="GA344" s="67"/>
      <c r="GB344" s="67"/>
      <c r="GC344" s="67"/>
      <c r="GD344" s="67"/>
      <c r="GE344" s="67"/>
      <c r="GF344" s="67"/>
      <c r="GG344" s="67"/>
      <c r="GH344" s="67"/>
      <c r="GI344" s="67"/>
      <c r="GJ344" s="67"/>
      <c r="GK344" s="67"/>
      <c r="GL344" s="67"/>
      <c r="GM344" s="67"/>
      <c r="GN344" s="67"/>
      <c r="GO344" s="67"/>
      <c r="GP344" s="67"/>
      <c r="GQ344" s="67"/>
      <c r="GR344" s="67"/>
      <c r="GS344" s="67"/>
      <c r="GT344" s="67"/>
      <c r="GU344" s="67"/>
      <c r="GV344" s="67"/>
      <c r="GW344" s="67"/>
      <c r="GX344" s="67"/>
      <c r="GY344" s="67"/>
      <c r="GZ344" s="67"/>
      <c r="HA344" s="67"/>
      <c r="HB344" s="67"/>
      <c r="HC344" s="67"/>
      <c r="HD344" s="67"/>
      <c r="HE344" s="67"/>
      <c r="HF344" s="67"/>
      <c r="HG344" s="67"/>
      <c r="HH344" s="67"/>
      <c r="HI344" s="67"/>
      <c r="HJ344" s="67"/>
      <c r="HK344" s="67"/>
      <c r="HL344" s="67"/>
      <c r="HM344" s="67"/>
      <c r="HN344" s="67"/>
      <c r="HO344" s="67"/>
      <c r="HP344" s="67"/>
      <c r="HQ344" s="67"/>
      <c r="HR344" s="67"/>
      <c r="HS344" s="67"/>
      <c r="HT344" s="67"/>
      <c r="HU344" s="67"/>
      <c r="HV344" s="67"/>
      <c r="HW344" s="67"/>
      <c r="HX344" s="67"/>
      <c r="HY344" s="67"/>
      <c r="HZ344" s="67"/>
      <c r="IA344" s="67"/>
      <c r="IB344" s="67"/>
      <c r="IC344" s="67"/>
      <c r="ID344" s="67"/>
      <c r="IE344" s="67"/>
      <c r="IF344" s="67"/>
      <c r="IG344" s="67"/>
      <c r="IH344" s="67"/>
      <c r="II344" s="67"/>
      <c r="IJ344" s="67"/>
      <c r="IK344" s="67"/>
      <c r="IL344" s="67"/>
      <c r="IM344" s="67"/>
      <c r="IN344" s="67"/>
      <c r="IO344" s="67"/>
      <c r="IP344" s="67"/>
      <c r="IQ344" s="67"/>
      <c r="IR344" s="67"/>
      <c r="IS344" s="67"/>
      <c r="IT344" s="67"/>
    </row>
    <row r="345" spans="1:258" s="41" customFormat="1">
      <c r="A345" s="34" t="s">
        <v>73</v>
      </c>
      <c r="B345" s="13" t="s">
        <v>74</v>
      </c>
      <c r="C345" s="34" t="s">
        <v>13</v>
      </c>
      <c r="D345" s="35" t="s">
        <v>548</v>
      </c>
      <c r="E345" s="11" t="s">
        <v>543</v>
      </c>
      <c r="F345" s="34" t="s">
        <v>192</v>
      </c>
      <c r="G345" s="35" t="s">
        <v>369</v>
      </c>
      <c r="H345" s="35" t="s">
        <v>544</v>
      </c>
      <c r="I345" s="36">
        <v>178612.08000000915</v>
      </c>
      <c r="J345" s="36">
        <v>22326.510000001144</v>
      </c>
      <c r="K345" s="97">
        <v>156285.57000000801</v>
      </c>
      <c r="L345" s="36"/>
      <c r="M345" s="37"/>
      <c r="N345" s="37"/>
      <c r="O345" s="37"/>
      <c r="P345" s="37"/>
      <c r="Q345" s="62"/>
      <c r="R345" s="37"/>
      <c r="S345" s="35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  <c r="AE345" s="67"/>
      <c r="AF345" s="67"/>
      <c r="AG345" s="67"/>
      <c r="AH345" s="67"/>
      <c r="AI345" s="67"/>
      <c r="AJ345" s="67"/>
      <c r="AK345" s="67"/>
      <c r="AL345" s="67"/>
      <c r="AM345" s="67"/>
      <c r="AN345" s="67"/>
      <c r="AO345" s="67"/>
      <c r="AP345" s="67"/>
      <c r="AQ345" s="67"/>
      <c r="AR345" s="67"/>
      <c r="AS345" s="67"/>
      <c r="AT345" s="67"/>
      <c r="AU345" s="67"/>
      <c r="AV345" s="67"/>
      <c r="AW345" s="67"/>
      <c r="AX345" s="67"/>
      <c r="AY345" s="67"/>
      <c r="AZ345" s="67"/>
      <c r="BA345" s="67"/>
      <c r="BB345" s="67"/>
      <c r="BC345" s="67"/>
      <c r="BD345" s="67"/>
      <c r="BE345" s="67"/>
      <c r="BF345" s="67"/>
      <c r="BG345" s="67"/>
      <c r="BH345" s="67"/>
      <c r="BI345" s="67"/>
      <c r="BJ345" s="67"/>
      <c r="BK345" s="67"/>
      <c r="BL345" s="67"/>
      <c r="BM345" s="67"/>
      <c r="BN345" s="67"/>
      <c r="BO345" s="67"/>
      <c r="BP345" s="67"/>
      <c r="BQ345" s="67"/>
      <c r="BR345" s="67"/>
      <c r="BS345" s="67"/>
      <c r="BT345" s="67"/>
      <c r="BU345" s="67"/>
      <c r="BV345" s="67"/>
      <c r="BW345" s="67"/>
      <c r="BX345" s="67"/>
      <c r="BY345" s="67"/>
      <c r="BZ345" s="67"/>
      <c r="CA345" s="67"/>
      <c r="CB345" s="67"/>
      <c r="CC345" s="67"/>
      <c r="CD345" s="67"/>
      <c r="CE345" s="67"/>
      <c r="CF345" s="67"/>
      <c r="CG345" s="67"/>
      <c r="CH345" s="67"/>
      <c r="CI345" s="67"/>
      <c r="CJ345" s="67"/>
      <c r="CK345" s="67"/>
      <c r="CL345" s="67"/>
      <c r="CM345" s="67"/>
      <c r="CN345" s="67"/>
      <c r="CO345" s="67"/>
      <c r="CP345" s="67"/>
      <c r="CQ345" s="67"/>
      <c r="CR345" s="67"/>
      <c r="CS345" s="67"/>
      <c r="CT345" s="67"/>
      <c r="CU345" s="67"/>
      <c r="CV345" s="67"/>
      <c r="CW345" s="67"/>
      <c r="CX345" s="67"/>
      <c r="CY345" s="67"/>
      <c r="CZ345" s="67"/>
      <c r="DA345" s="67"/>
      <c r="DB345" s="67"/>
      <c r="DC345" s="67"/>
      <c r="DD345" s="67"/>
      <c r="DE345" s="67"/>
      <c r="DF345" s="67"/>
      <c r="DG345" s="67"/>
      <c r="DH345" s="67"/>
      <c r="DI345" s="67"/>
      <c r="DJ345" s="67"/>
      <c r="DK345" s="67"/>
      <c r="DL345" s="67"/>
      <c r="DM345" s="67"/>
      <c r="DN345" s="67"/>
      <c r="DO345" s="67"/>
      <c r="DP345" s="67"/>
      <c r="DQ345" s="67"/>
      <c r="DR345" s="67"/>
      <c r="DS345" s="67"/>
      <c r="DT345" s="67"/>
      <c r="DU345" s="67"/>
      <c r="DV345" s="67"/>
      <c r="DW345" s="67"/>
      <c r="DX345" s="67"/>
      <c r="DY345" s="67"/>
      <c r="DZ345" s="67"/>
      <c r="EA345" s="67"/>
      <c r="EB345" s="67"/>
      <c r="EC345" s="67"/>
      <c r="ED345" s="67"/>
      <c r="EE345" s="67"/>
      <c r="EF345" s="67"/>
      <c r="EG345" s="67"/>
      <c r="EH345" s="67"/>
      <c r="EI345" s="67"/>
      <c r="EJ345" s="67"/>
      <c r="EK345" s="67"/>
      <c r="EL345" s="67"/>
      <c r="EM345" s="67"/>
      <c r="EN345" s="67"/>
      <c r="EO345" s="67"/>
      <c r="EP345" s="67"/>
      <c r="EQ345" s="67"/>
      <c r="ER345" s="67"/>
      <c r="ES345" s="67"/>
      <c r="ET345" s="67"/>
      <c r="EU345" s="67"/>
      <c r="EV345" s="67"/>
      <c r="EW345" s="67"/>
      <c r="EX345" s="67"/>
      <c r="EY345" s="67"/>
      <c r="EZ345" s="67"/>
      <c r="FA345" s="67"/>
      <c r="FB345" s="67"/>
      <c r="FC345" s="67"/>
      <c r="FD345" s="67"/>
      <c r="FE345" s="67"/>
      <c r="FF345" s="67"/>
      <c r="FG345" s="67"/>
      <c r="FH345" s="67"/>
      <c r="FI345" s="67"/>
      <c r="FJ345" s="67"/>
      <c r="FK345" s="67"/>
      <c r="FL345" s="67"/>
      <c r="FM345" s="67"/>
      <c r="FN345" s="67"/>
      <c r="FO345" s="67"/>
      <c r="FP345" s="67"/>
      <c r="FQ345" s="67"/>
      <c r="FR345" s="67"/>
      <c r="FS345" s="67"/>
      <c r="FT345" s="67"/>
      <c r="FU345" s="67"/>
      <c r="FV345" s="67"/>
      <c r="FW345" s="67"/>
      <c r="FX345" s="67"/>
      <c r="FY345" s="67"/>
      <c r="FZ345" s="67"/>
      <c r="GA345" s="67"/>
      <c r="GB345" s="67"/>
      <c r="GC345" s="67"/>
      <c r="GD345" s="67"/>
      <c r="GE345" s="67"/>
      <c r="GF345" s="67"/>
      <c r="GG345" s="67"/>
      <c r="GH345" s="67"/>
      <c r="GI345" s="67"/>
      <c r="GJ345" s="67"/>
      <c r="GK345" s="67"/>
      <c r="GL345" s="67"/>
      <c r="GM345" s="67"/>
      <c r="GN345" s="67"/>
      <c r="GO345" s="67"/>
      <c r="GP345" s="67"/>
      <c r="GQ345" s="67"/>
      <c r="GR345" s="67"/>
      <c r="GS345" s="67"/>
      <c r="GT345" s="67"/>
      <c r="GU345" s="67"/>
      <c r="GV345" s="67"/>
      <c r="GW345" s="67"/>
      <c r="GX345" s="67"/>
      <c r="GY345" s="67"/>
      <c r="GZ345" s="67"/>
      <c r="HA345" s="67"/>
      <c r="HB345" s="67"/>
      <c r="HC345" s="67"/>
      <c r="HD345" s="67"/>
      <c r="HE345" s="67"/>
      <c r="HF345" s="67"/>
      <c r="HG345" s="67"/>
      <c r="HH345" s="67"/>
      <c r="HI345" s="67"/>
      <c r="HJ345" s="67"/>
      <c r="HK345" s="67"/>
      <c r="HL345" s="67"/>
      <c r="HM345" s="67"/>
      <c r="HN345" s="67"/>
      <c r="HO345" s="67"/>
      <c r="HP345" s="67"/>
      <c r="HQ345" s="67"/>
      <c r="HR345" s="67"/>
      <c r="HS345" s="67"/>
      <c r="HT345" s="67"/>
      <c r="HU345" s="67"/>
      <c r="HV345" s="67"/>
      <c r="HW345" s="67"/>
      <c r="HX345" s="67"/>
      <c r="HY345" s="67"/>
      <c r="HZ345" s="67"/>
      <c r="IA345" s="67"/>
      <c r="IB345" s="67"/>
      <c r="IC345" s="67"/>
      <c r="ID345" s="67"/>
      <c r="IE345" s="67"/>
      <c r="IF345" s="67"/>
      <c r="IG345" s="67"/>
      <c r="IH345" s="67"/>
      <c r="II345" s="67"/>
      <c r="IJ345" s="67"/>
      <c r="IK345" s="67"/>
      <c r="IL345" s="67"/>
      <c r="IM345" s="67"/>
      <c r="IN345" s="67"/>
      <c r="IO345" s="67"/>
      <c r="IP345" s="67"/>
      <c r="IQ345" s="67"/>
      <c r="IR345" s="67"/>
      <c r="IS345" s="67"/>
      <c r="IT345" s="67"/>
    </row>
    <row r="346" spans="1:258" s="41" customFormat="1">
      <c r="A346" s="34" t="s">
        <v>73</v>
      </c>
      <c r="B346" s="13" t="s">
        <v>74</v>
      </c>
      <c r="C346" s="34" t="s">
        <v>13</v>
      </c>
      <c r="D346" s="35" t="s">
        <v>557</v>
      </c>
      <c r="E346" s="11" t="s">
        <v>558</v>
      </c>
      <c r="F346" s="34" t="s">
        <v>193</v>
      </c>
      <c r="G346" s="35" t="s">
        <v>54</v>
      </c>
      <c r="H346" s="35" t="s">
        <v>194</v>
      </c>
      <c r="I346" s="36">
        <v>747000</v>
      </c>
      <c r="J346" s="36">
        <v>93375</v>
      </c>
      <c r="K346" s="97">
        <v>653625</v>
      </c>
      <c r="L346" s="36"/>
      <c r="M346" s="37"/>
      <c r="N346" s="37"/>
      <c r="O346" s="37"/>
      <c r="P346" s="37"/>
      <c r="Q346" s="62"/>
      <c r="R346" s="37"/>
      <c r="S346" s="35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  <c r="AE346" s="67"/>
      <c r="AF346" s="67"/>
      <c r="AG346" s="67"/>
      <c r="AH346" s="67"/>
      <c r="AI346" s="67"/>
      <c r="AJ346" s="67"/>
      <c r="AK346" s="67"/>
      <c r="AL346" s="67"/>
      <c r="AM346" s="67"/>
      <c r="AN346" s="67"/>
      <c r="AO346" s="67"/>
      <c r="AP346" s="67"/>
      <c r="AQ346" s="67"/>
      <c r="AR346" s="67"/>
      <c r="AS346" s="67"/>
      <c r="AT346" s="67"/>
      <c r="AU346" s="67"/>
      <c r="AV346" s="67"/>
      <c r="AW346" s="67"/>
      <c r="AX346" s="67"/>
      <c r="AY346" s="67"/>
      <c r="AZ346" s="67"/>
      <c r="BA346" s="67"/>
      <c r="BB346" s="67"/>
      <c r="BC346" s="67"/>
      <c r="BD346" s="67"/>
      <c r="BE346" s="67"/>
      <c r="BF346" s="67"/>
      <c r="BG346" s="67"/>
      <c r="BH346" s="67"/>
      <c r="BI346" s="67"/>
      <c r="BJ346" s="67"/>
      <c r="BK346" s="67"/>
      <c r="BL346" s="67"/>
      <c r="BM346" s="67"/>
      <c r="BN346" s="67"/>
      <c r="BO346" s="67"/>
      <c r="BP346" s="67"/>
      <c r="BQ346" s="67"/>
      <c r="BR346" s="67"/>
      <c r="BS346" s="67"/>
      <c r="BT346" s="67"/>
      <c r="BU346" s="67"/>
      <c r="BV346" s="67"/>
      <c r="BW346" s="67"/>
      <c r="BX346" s="67"/>
      <c r="BY346" s="67"/>
      <c r="BZ346" s="67"/>
      <c r="CA346" s="67"/>
      <c r="CB346" s="67"/>
      <c r="CC346" s="67"/>
      <c r="CD346" s="67"/>
      <c r="CE346" s="67"/>
      <c r="CF346" s="67"/>
      <c r="CG346" s="67"/>
      <c r="CH346" s="67"/>
      <c r="CI346" s="67"/>
      <c r="CJ346" s="67"/>
      <c r="CK346" s="67"/>
      <c r="CL346" s="67"/>
      <c r="CM346" s="67"/>
      <c r="CN346" s="67"/>
      <c r="CO346" s="67"/>
      <c r="CP346" s="67"/>
      <c r="CQ346" s="67"/>
      <c r="CR346" s="67"/>
      <c r="CS346" s="67"/>
      <c r="CT346" s="67"/>
      <c r="CU346" s="67"/>
      <c r="CV346" s="67"/>
      <c r="CW346" s="67"/>
      <c r="CX346" s="67"/>
      <c r="CY346" s="67"/>
      <c r="CZ346" s="67"/>
      <c r="DA346" s="67"/>
      <c r="DB346" s="67"/>
      <c r="DC346" s="67"/>
      <c r="DD346" s="67"/>
      <c r="DE346" s="67"/>
      <c r="DF346" s="67"/>
      <c r="DG346" s="67"/>
      <c r="DH346" s="67"/>
      <c r="DI346" s="67"/>
      <c r="DJ346" s="67"/>
      <c r="DK346" s="67"/>
      <c r="DL346" s="67"/>
      <c r="DM346" s="67"/>
      <c r="DN346" s="67"/>
      <c r="DO346" s="67"/>
      <c r="DP346" s="67"/>
      <c r="DQ346" s="67"/>
      <c r="DR346" s="67"/>
      <c r="DS346" s="67"/>
      <c r="DT346" s="67"/>
      <c r="DU346" s="67"/>
      <c r="DV346" s="67"/>
      <c r="DW346" s="67"/>
      <c r="DX346" s="67"/>
      <c r="DY346" s="67"/>
      <c r="DZ346" s="67"/>
      <c r="EA346" s="67"/>
      <c r="EB346" s="67"/>
      <c r="EC346" s="67"/>
      <c r="ED346" s="67"/>
      <c r="EE346" s="67"/>
      <c r="EF346" s="67"/>
      <c r="EG346" s="67"/>
      <c r="EH346" s="67"/>
      <c r="EI346" s="67"/>
      <c r="EJ346" s="67"/>
      <c r="EK346" s="67"/>
      <c r="EL346" s="67"/>
      <c r="EM346" s="67"/>
      <c r="EN346" s="67"/>
      <c r="EO346" s="67"/>
      <c r="EP346" s="67"/>
      <c r="EQ346" s="67"/>
      <c r="ER346" s="67"/>
      <c r="ES346" s="67"/>
      <c r="ET346" s="67"/>
      <c r="EU346" s="67"/>
      <c r="EV346" s="67"/>
      <c r="EW346" s="67"/>
      <c r="EX346" s="67"/>
      <c r="EY346" s="67"/>
      <c r="EZ346" s="67"/>
      <c r="FA346" s="67"/>
      <c r="FB346" s="67"/>
      <c r="FC346" s="67"/>
      <c r="FD346" s="67"/>
      <c r="FE346" s="67"/>
      <c r="FF346" s="67"/>
      <c r="FG346" s="67"/>
      <c r="FH346" s="67"/>
      <c r="FI346" s="67"/>
      <c r="FJ346" s="67"/>
      <c r="FK346" s="67"/>
      <c r="FL346" s="67"/>
      <c r="FM346" s="67"/>
      <c r="FN346" s="67"/>
      <c r="FO346" s="67"/>
      <c r="FP346" s="67"/>
      <c r="FQ346" s="67"/>
      <c r="FR346" s="67"/>
      <c r="FS346" s="67"/>
      <c r="FT346" s="67"/>
      <c r="FU346" s="67"/>
      <c r="FV346" s="67"/>
      <c r="FW346" s="67"/>
      <c r="FX346" s="67"/>
      <c r="FY346" s="67"/>
      <c r="FZ346" s="67"/>
      <c r="GA346" s="67"/>
      <c r="GB346" s="67"/>
      <c r="GC346" s="67"/>
      <c r="GD346" s="67"/>
      <c r="GE346" s="67"/>
      <c r="GF346" s="67"/>
      <c r="GG346" s="67"/>
      <c r="GH346" s="67"/>
      <c r="GI346" s="67"/>
      <c r="GJ346" s="67"/>
      <c r="GK346" s="67"/>
      <c r="GL346" s="67"/>
      <c r="GM346" s="67"/>
      <c r="GN346" s="67"/>
      <c r="GO346" s="67"/>
      <c r="GP346" s="67"/>
      <c r="GQ346" s="67"/>
      <c r="GR346" s="67"/>
      <c r="GS346" s="67"/>
      <c r="GT346" s="67"/>
      <c r="GU346" s="67"/>
      <c r="GV346" s="67"/>
      <c r="GW346" s="67"/>
      <c r="GX346" s="67"/>
      <c r="GY346" s="67"/>
      <c r="GZ346" s="67"/>
      <c r="HA346" s="67"/>
      <c r="HB346" s="67"/>
      <c r="HC346" s="67"/>
      <c r="HD346" s="67"/>
      <c r="HE346" s="67"/>
      <c r="HF346" s="67"/>
      <c r="HG346" s="67"/>
      <c r="HH346" s="67"/>
      <c r="HI346" s="67"/>
      <c r="HJ346" s="67"/>
      <c r="HK346" s="67"/>
      <c r="HL346" s="67"/>
      <c r="HM346" s="67"/>
      <c r="HN346" s="67"/>
      <c r="HO346" s="67"/>
      <c r="HP346" s="67"/>
      <c r="HQ346" s="67"/>
      <c r="HR346" s="67"/>
      <c r="HS346" s="67"/>
      <c r="HT346" s="67"/>
      <c r="HU346" s="67"/>
      <c r="HV346" s="67"/>
      <c r="HW346" s="67"/>
      <c r="HX346" s="67"/>
      <c r="HY346" s="67"/>
      <c r="HZ346" s="67"/>
      <c r="IA346" s="67"/>
      <c r="IB346" s="67"/>
      <c r="IC346" s="67"/>
      <c r="ID346" s="67"/>
      <c r="IE346" s="67"/>
      <c r="IF346" s="67"/>
      <c r="IG346" s="67"/>
      <c r="IH346" s="67"/>
      <c r="II346" s="67"/>
      <c r="IJ346" s="67"/>
      <c r="IK346" s="67"/>
      <c r="IL346" s="67"/>
      <c r="IM346" s="67"/>
      <c r="IN346" s="67"/>
      <c r="IO346" s="67"/>
      <c r="IP346" s="67"/>
      <c r="IQ346" s="67"/>
      <c r="IR346" s="67"/>
      <c r="IS346" s="67"/>
      <c r="IT346" s="67"/>
    </row>
    <row r="347" spans="1:258" s="41" customFormat="1">
      <c r="A347" s="13" t="s">
        <v>73</v>
      </c>
      <c r="B347" s="13" t="s">
        <v>74</v>
      </c>
      <c r="C347" s="23" t="s">
        <v>17</v>
      </c>
      <c r="D347" s="12" t="s">
        <v>812</v>
      </c>
      <c r="E347" s="12" t="s">
        <v>813</v>
      </c>
      <c r="F347" s="23" t="s">
        <v>237</v>
      </c>
      <c r="G347" s="23" t="s">
        <v>238</v>
      </c>
      <c r="H347" s="12" t="s">
        <v>814</v>
      </c>
      <c r="I347" s="19">
        <v>9798.35</v>
      </c>
      <c r="J347" s="19">
        <v>1959.67</v>
      </c>
      <c r="K347" s="109">
        <v>7838.68</v>
      </c>
      <c r="L347" s="1"/>
      <c r="M347" s="1"/>
      <c r="N347" s="1"/>
      <c r="O347" s="1"/>
      <c r="P347" s="53"/>
      <c r="Q347" s="1"/>
      <c r="R347" s="1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BH347" s="35"/>
      <c r="BI347" s="35"/>
      <c r="BJ347" s="35"/>
      <c r="BK347" s="35"/>
      <c r="BL347" s="35"/>
      <c r="BM347" s="35"/>
      <c r="BN347" s="35"/>
      <c r="BO347" s="35"/>
      <c r="BP347" s="35"/>
      <c r="BQ347" s="35"/>
      <c r="BR347" s="35"/>
      <c r="BS347" s="35"/>
      <c r="BT347" s="35"/>
      <c r="BU347" s="35"/>
      <c r="BV347" s="35"/>
      <c r="BW347" s="35"/>
      <c r="BX347" s="35"/>
      <c r="BY347" s="35"/>
      <c r="BZ347" s="35"/>
      <c r="CA347" s="35"/>
      <c r="CB347" s="35"/>
      <c r="CC347" s="35"/>
      <c r="CD347" s="35"/>
      <c r="CE347" s="35"/>
      <c r="CF347" s="35"/>
      <c r="CG347" s="35"/>
      <c r="CH347" s="35"/>
      <c r="CI347" s="35"/>
      <c r="CJ347" s="35"/>
      <c r="CK347" s="35"/>
      <c r="CL347" s="35"/>
      <c r="CM347" s="35"/>
      <c r="CN347" s="35"/>
      <c r="CO347" s="35"/>
      <c r="CP347" s="35"/>
      <c r="CQ347" s="35"/>
      <c r="CR347" s="35"/>
      <c r="CS347" s="35"/>
      <c r="CT347" s="35"/>
      <c r="CU347" s="35"/>
      <c r="CV347" s="35"/>
      <c r="CW347" s="35"/>
      <c r="CX347" s="35"/>
      <c r="CY347" s="35"/>
      <c r="CZ347" s="35"/>
      <c r="DA347" s="35"/>
      <c r="DB347" s="35"/>
      <c r="DC347" s="35"/>
      <c r="DD347" s="35"/>
      <c r="DE347" s="35"/>
      <c r="DF347" s="35"/>
      <c r="DG347" s="35"/>
      <c r="DH347" s="35"/>
      <c r="DI347" s="35"/>
      <c r="DJ347" s="35"/>
      <c r="DK347" s="35"/>
      <c r="DL347" s="35"/>
      <c r="DM347" s="35"/>
      <c r="DN347" s="35"/>
      <c r="DO347" s="35"/>
      <c r="DP347" s="35"/>
      <c r="DQ347" s="35"/>
      <c r="DR347" s="35"/>
      <c r="DS347" s="35"/>
      <c r="DT347" s="35"/>
      <c r="DU347" s="35"/>
      <c r="DV347" s="35"/>
      <c r="DW347" s="35"/>
      <c r="DX347" s="35"/>
      <c r="DY347" s="35"/>
      <c r="DZ347" s="35"/>
      <c r="EA347" s="35"/>
      <c r="EB347" s="35"/>
      <c r="EC347" s="35"/>
      <c r="ED347" s="35"/>
      <c r="EE347" s="35"/>
      <c r="EF347" s="35"/>
      <c r="EG347" s="35"/>
      <c r="EH347" s="35"/>
      <c r="EI347" s="35"/>
      <c r="EJ347" s="35"/>
      <c r="EK347" s="35"/>
      <c r="EL347" s="35"/>
      <c r="EM347" s="35"/>
      <c r="EN347" s="35"/>
      <c r="EO347" s="35"/>
      <c r="EP347" s="35"/>
      <c r="EQ347" s="35"/>
      <c r="ER347" s="35"/>
      <c r="ES347" s="35"/>
      <c r="ET347" s="35"/>
      <c r="EU347" s="35"/>
      <c r="EV347" s="35"/>
      <c r="EW347" s="35"/>
      <c r="EX347" s="35"/>
      <c r="EY347" s="35"/>
      <c r="EZ347" s="35"/>
      <c r="FA347" s="35"/>
      <c r="FB347" s="35"/>
      <c r="FC347" s="35"/>
      <c r="FD347" s="35"/>
      <c r="FE347" s="35"/>
      <c r="FF347" s="35"/>
      <c r="FG347" s="35"/>
      <c r="FH347" s="35"/>
      <c r="FI347" s="35"/>
      <c r="FJ347" s="35"/>
      <c r="FK347" s="35"/>
      <c r="FL347" s="35"/>
      <c r="FM347" s="35"/>
      <c r="FN347" s="35"/>
      <c r="FO347" s="35"/>
      <c r="FP347" s="35"/>
      <c r="FQ347" s="35"/>
      <c r="FR347" s="35"/>
      <c r="FS347" s="35"/>
      <c r="FT347" s="35"/>
      <c r="FU347" s="35"/>
      <c r="FV347" s="35"/>
      <c r="FW347" s="35"/>
      <c r="FX347" s="35"/>
      <c r="FY347" s="35"/>
      <c r="FZ347" s="35"/>
      <c r="GA347" s="35"/>
      <c r="GB347" s="35"/>
      <c r="GC347" s="35"/>
      <c r="GD347" s="35"/>
      <c r="GE347" s="35"/>
      <c r="GF347" s="35"/>
      <c r="GG347" s="35"/>
      <c r="GH347" s="35"/>
      <c r="GI347" s="35"/>
      <c r="GJ347" s="35"/>
      <c r="GK347" s="35"/>
      <c r="GL347" s="35"/>
      <c r="GM347" s="35"/>
      <c r="GN347" s="35"/>
      <c r="GO347" s="35"/>
      <c r="GP347" s="35"/>
      <c r="GQ347" s="35"/>
      <c r="GR347" s="35"/>
      <c r="GS347" s="35"/>
      <c r="GT347" s="35"/>
      <c r="GU347" s="35"/>
      <c r="GV347" s="35"/>
      <c r="GW347" s="35"/>
      <c r="GX347" s="35"/>
      <c r="GY347" s="35"/>
      <c r="GZ347" s="35"/>
      <c r="HA347" s="35"/>
      <c r="HB347" s="35"/>
      <c r="HC347" s="35"/>
      <c r="HD347" s="35"/>
      <c r="HE347" s="35"/>
      <c r="HF347" s="35"/>
      <c r="HG347" s="35"/>
      <c r="HH347" s="35"/>
      <c r="HI347" s="35"/>
      <c r="HJ347" s="35"/>
      <c r="HK347" s="35"/>
      <c r="HL347" s="35"/>
      <c r="HM347" s="35"/>
      <c r="HN347" s="35"/>
      <c r="HO347" s="35"/>
      <c r="HP347" s="35"/>
      <c r="HQ347" s="35"/>
      <c r="HR347" s="35"/>
      <c r="HS347" s="35"/>
      <c r="HT347" s="35"/>
      <c r="HU347" s="35"/>
      <c r="HV347" s="35"/>
      <c r="HW347" s="35"/>
      <c r="HX347" s="35"/>
      <c r="HY347" s="35"/>
      <c r="HZ347" s="35"/>
      <c r="IA347" s="35"/>
      <c r="IB347" s="35"/>
      <c r="IC347" s="35"/>
      <c r="ID347" s="35"/>
      <c r="IE347" s="35"/>
      <c r="IF347" s="35"/>
      <c r="IG347" s="35"/>
      <c r="IH347" s="35"/>
      <c r="II347" s="35"/>
      <c r="IJ347" s="35"/>
      <c r="IK347" s="35"/>
      <c r="IL347" s="35"/>
      <c r="IM347" s="35"/>
      <c r="IN347" s="35"/>
      <c r="IO347" s="35"/>
      <c r="IP347" s="35"/>
      <c r="IQ347" s="35"/>
      <c r="IR347" s="35"/>
      <c r="IS347" s="35"/>
      <c r="IT347" s="35"/>
    </row>
    <row r="348" spans="1:258" s="56" customFormat="1">
      <c r="A348" s="13" t="s">
        <v>73</v>
      </c>
      <c r="B348" s="13" t="s">
        <v>74</v>
      </c>
      <c r="C348" s="23" t="s">
        <v>416</v>
      </c>
      <c r="D348" s="12" t="s">
        <v>815</v>
      </c>
      <c r="E348" s="12" t="s">
        <v>813</v>
      </c>
      <c r="F348" s="12" t="s">
        <v>402</v>
      </c>
      <c r="G348" s="12" t="s">
        <v>142</v>
      </c>
      <c r="H348" s="12" t="s">
        <v>814</v>
      </c>
      <c r="I348" s="19">
        <v>45369.63</v>
      </c>
      <c r="J348" s="19">
        <v>9073.9259999999995</v>
      </c>
      <c r="K348" s="109">
        <v>36295.703999999998</v>
      </c>
      <c r="L348" s="1"/>
      <c r="M348" s="1"/>
      <c r="N348" s="1"/>
      <c r="O348" s="1"/>
      <c r="P348" s="53"/>
      <c r="Q348" s="1"/>
      <c r="R348" s="1"/>
      <c r="S348" s="79"/>
      <c r="T348" s="79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  <c r="BO348" s="41"/>
      <c r="BP348" s="41"/>
      <c r="BQ348" s="41"/>
      <c r="BR348" s="41"/>
      <c r="BS348" s="41"/>
      <c r="BT348" s="41"/>
      <c r="BU348" s="41"/>
      <c r="BV348" s="41"/>
      <c r="BW348" s="41"/>
      <c r="BX348" s="41"/>
      <c r="BY348" s="41"/>
      <c r="BZ348" s="41"/>
      <c r="CA348" s="41"/>
      <c r="CB348" s="41"/>
      <c r="CC348" s="41"/>
      <c r="CD348" s="41"/>
      <c r="CE348" s="41"/>
      <c r="CF348" s="41"/>
      <c r="CG348" s="41"/>
      <c r="CH348" s="41"/>
      <c r="CI348" s="41"/>
      <c r="CJ348" s="41"/>
      <c r="CK348" s="41"/>
      <c r="CL348" s="41"/>
      <c r="CM348" s="41"/>
      <c r="CN348" s="41"/>
      <c r="CO348" s="41"/>
      <c r="CP348" s="41"/>
      <c r="CQ348" s="41"/>
      <c r="CR348" s="41"/>
      <c r="CS348" s="41"/>
      <c r="CT348" s="41"/>
      <c r="CU348" s="41"/>
      <c r="CV348" s="41"/>
      <c r="CW348" s="41"/>
      <c r="CX348" s="41"/>
      <c r="CY348" s="41"/>
      <c r="CZ348" s="41"/>
      <c r="DA348" s="41"/>
      <c r="DB348" s="41"/>
      <c r="DC348" s="41"/>
      <c r="DD348" s="41"/>
      <c r="DE348" s="41"/>
      <c r="DF348" s="41"/>
      <c r="DG348" s="41"/>
      <c r="DH348" s="41"/>
      <c r="DI348" s="41"/>
      <c r="DJ348" s="41"/>
      <c r="DK348" s="41"/>
      <c r="DL348" s="41"/>
      <c r="DM348" s="41"/>
      <c r="DN348" s="41"/>
      <c r="DO348" s="41"/>
      <c r="DP348" s="41"/>
      <c r="DQ348" s="41"/>
      <c r="DR348" s="41"/>
      <c r="DS348" s="41"/>
      <c r="DT348" s="41"/>
      <c r="DU348" s="41"/>
      <c r="DV348" s="41"/>
      <c r="DW348" s="41"/>
      <c r="DX348" s="41"/>
      <c r="DY348" s="41"/>
      <c r="DZ348" s="41"/>
      <c r="EA348" s="41"/>
      <c r="EB348" s="41"/>
      <c r="EC348" s="41"/>
      <c r="ED348" s="41"/>
      <c r="EE348" s="41"/>
      <c r="EF348" s="41"/>
      <c r="EG348" s="41"/>
      <c r="EH348" s="41"/>
      <c r="EI348" s="41"/>
      <c r="EJ348" s="41"/>
      <c r="EK348" s="41"/>
      <c r="EL348" s="41"/>
      <c r="EM348" s="41"/>
      <c r="EN348" s="41"/>
      <c r="EO348" s="41"/>
      <c r="EP348" s="41"/>
      <c r="EQ348" s="41"/>
      <c r="ER348" s="41"/>
      <c r="ES348" s="41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  <c r="IW348" s="41"/>
      <c r="IX348" s="41"/>
    </row>
    <row r="349" spans="1:258" s="56" customFormat="1">
      <c r="A349" s="13" t="s">
        <v>73</v>
      </c>
      <c r="B349" s="13" t="s">
        <v>74</v>
      </c>
      <c r="C349" s="23" t="s">
        <v>10</v>
      </c>
      <c r="D349" s="12" t="s">
        <v>816</v>
      </c>
      <c r="E349" s="12" t="s">
        <v>813</v>
      </c>
      <c r="F349" s="12" t="s">
        <v>239</v>
      </c>
      <c r="G349" s="12" t="s">
        <v>223</v>
      </c>
      <c r="H349" s="12" t="s">
        <v>814</v>
      </c>
      <c r="I349" s="19">
        <v>33076</v>
      </c>
      <c r="J349" s="19">
        <v>6615.2</v>
      </c>
      <c r="K349" s="109">
        <v>26460.799999999999</v>
      </c>
      <c r="L349" s="1"/>
      <c r="M349" s="1"/>
      <c r="N349" s="1"/>
      <c r="O349" s="1"/>
      <c r="P349" s="53"/>
      <c r="Q349" s="1"/>
      <c r="R349" s="1"/>
      <c r="S349" s="41"/>
      <c r="T349" s="41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35"/>
      <c r="BI349" s="35"/>
      <c r="BJ349" s="35"/>
      <c r="BK349" s="35"/>
      <c r="BL349" s="35"/>
      <c r="BM349" s="35"/>
      <c r="BN349" s="35"/>
      <c r="BO349" s="35"/>
      <c r="BP349" s="35"/>
      <c r="BQ349" s="35"/>
      <c r="BR349" s="35"/>
      <c r="BS349" s="35"/>
      <c r="BT349" s="35"/>
      <c r="BU349" s="35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  <c r="CG349" s="35"/>
      <c r="CH349" s="35"/>
      <c r="CI349" s="35"/>
      <c r="CJ349" s="35"/>
      <c r="CK349" s="35"/>
      <c r="CL349" s="35"/>
      <c r="CM349" s="35"/>
      <c r="CN349" s="35"/>
      <c r="CO349" s="35"/>
      <c r="CP349" s="35"/>
      <c r="CQ349" s="35"/>
      <c r="CR349" s="35"/>
      <c r="CS349" s="35"/>
      <c r="CT349" s="35"/>
      <c r="CU349" s="35"/>
      <c r="CV349" s="35"/>
      <c r="CW349" s="35"/>
      <c r="CX349" s="35"/>
      <c r="CY349" s="35"/>
      <c r="CZ349" s="35"/>
      <c r="DA349" s="35"/>
      <c r="DB349" s="35"/>
      <c r="DC349" s="35"/>
      <c r="DD349" s="35"/>
      <c r="DE349" s="35"/>
      <c r="DF349" s="35"/>
      <c r="DG349" s="35"/>
      <c r="DH349" s="35"/>
      <c r="DI349" s="35"/>
      <c r="DJ349" s="35"/>
      <c r="DK349" s="35"/>
      <c r="DL349" s="35"/>
      <c r="DM349" s="35"/>
      <c r="DN349" s="35"/>
      <c r="DO349" s="35"/>
      <c r="DP349" s="35"/>
      <c r="DQ349" s="35"/>
      <c r="DR349" s="35"/>
      <c r="DS349" s="35"/>
      <c r="DT349" s="35"/>
      <c r="DU349" s="35"/>
      <c r="DV349" s="35"/>
      <c r="DW349" s="35"/>
      <c r="DX349" s="35"/>
      <c r="DY349" s="35"/>
      <c r="DZ349" s="35"/>
      <c r="EA349" s="35"/>
      <c r="EB349" s="35"/>
      <c r="EC349" s="35"/>
      <c r="ED349" s="35"/>
      <c r="EE349" s="35"/>
      <c r="EF349" s="35"/>
      <c r="EG349" s="35"/>
      <c r="EH349" s="35"/>
      <c r="EI349" s="35"/>
      <c r="EJ349" s="35"/>
      <c r="EK349" s="35"/>
      <c r="EL349" s="35"/>
      <c r="EM349" s="35"/>
      <c r="EN349" s="35"/>
      <c r="EO349" s="35"/>
      <c r="EP349" s="35"/>
      <c r="EQ349" s="35"/>
      <c r="ER349" s="35"/>
      <c r="ES349" s="35"/>
      <c r="ET349" s="35"/>
      <c r="EU349" s="35"/>
      <c r="EV349" s="35"/>
      <c r="EW349" s="35"/>
      <c r="EX349" s="35"/>
      <c r="EY349" s="35"/>
      <c r="EZ349" s="35"/>
      <c r="FA349" s="35"/>
      <c r="FB349" s="35"/>
      <c r="FC349" s="35"/>
      <c r="FD349" s="35"/>
      <c r="FE349" s="35"/>
      <c r="FF349" s="35"/>
      <c r="FG349" s="35"/>
      <c r="FH349" s="35"/>
      <c r="FI349" s="35"/>
      <c r="FJ349" s="35"/>
      <c r="FK349" s="35"/>
      <c r="FL349" s="35"/>
      <c r="FM349" s="35"/>
      <c r="FN349" s="35"/>
      <c r="FO349" s="35"/>
      <c r="FP349" s="35"/>
      <c r="FQ349" s="35"/>
      <c r="FR349" s="35"/>
      <c r="FS349" s="35"/>
      <c r="FT349" s="35"/>
      <c r="FU349" s="35"/>
      <c r="FV349" s="35"/>
      <c r="FW349" s="35"/>
      <c r="FX349" s="35"/>
      <c r="FY349" s="35"/>
      <c r="FZ349" s="35"/>
      <c r="GA349" s="35"/>
      <c r="GB349" s="35"/>
      <c r="GC349" s="35"/>
      <c r="GD349" s="35"/>
      <c r="GE349" s="35"/>
      <c r="GF349" s="35"/>
      <c r="GG349" s="35"/>
      <c r="GH349" s="35"/>
      <c r="GI349" s="35"/>
      <c r="GJ349" s="35"/>
      <c r="GK349" s="35"/>
      <c r="GL349" s="35"/>
      <c r="GM349" s="35"/>
      <c r="GN349" s="35"/>
      <c r="GO349" s="35"/>
      <c r="GP349" s="35"/>
      <c r="GQ349" s="35"/>
      <c r="GR349" s="35"/>
      <c r="GS349" s="35"/>
      <c r="GT349" s="35"/>
      <c r="GU349" s="35"/>
      <c r="GV349" s="35"/>
      <c r="GW349" s="35"/>
      <c r="GX349" s="35"/>
      <c r="GY349" s="35"/>
      <c r="GZ349" s="35"/>
      <c r="HA349" s="35"/>
      <c r="HB349" s="35"/>
      <c r="HC349" s="35"/>
      <c r="HD349" s="35"/>
      <c r="HE349" s="35"/>
      <c r="HF349" s="35"/>
      <c r="HG349" s="35"/>
      <c r="HH349" s="35"/>
      <c r="HI349" s="35"/>
      <c r="HJ349" s="35"/>
      <c r="HK349" s="35"/>
      <c r="HL349" s="35"/>
      <c r="HM349" s="35"/>
      <c r="HN349" s="35"/>
      <c r="HO349" s="35"/>
      <c r="HP349" s="35"/>
      <c r="HQ349" s="35"/>
      <c r="HR349" s="35"/>
      <c r="HS349" s="35"/>
      <c r="HT349" s="35"/>
      <c r="HU349" s="35"/>
      <c r="HV349" s="35"/>
      <c r="HW349" s="35"/>
      <c r="HX349" s="35"/>
      <c r="HY349" s="35"/>
      <c r="HZ349" s="35"/>
      <c r="IA349" s="35"/>
      <c r="IB349" s="35"/>
      <c r="IC349" s="35"/>
      <c r="ID349" s="35"/>
      <c r="IE349" s="35"/>
      <c r="IF349" s="35"/>
      <c r="IG349" s="35"/>
      <c r="IH349" s="35"/>
      <c r="II349" s="35"/>
      <c r="IJ349" s="35"/>
      <c r="IK349" s="35"/>
      <c r="IL349" s="35"/>
      <c r="IM349" s="35"/>
      <c r="IN349" s="35"/>
      <c r="IO349" s="35"/>
      <c r="IP349" s="35"/>
      <c r="IQ349" s="35"/>
      <c r="IR349" s="35"/>
      <c r="IS349" s="35"/>
      <c r="IT349" s="35"/>
      <c r="IU349" s="41"/>
      <c r="IV349" s="41"/>
      <c r="IW349" s="41"/>
      <c r="IX349" s="41"/>
    </row>
    <row r="350" spans="1:258" s="41" customFormat="1">
      <c r="A350" s="3" t="s">
        <v>73</v>
      </c>
      <c r="B350" s="3" t="s">
        <v>74</v>
      </c>
      <c r="C350" s="6" t="s">
        <v>13</v>
      </c>
      <c r="D350" s="3" t="s">
        <v>1893</v>
      </c>
      <c r="E350" s="3" t="s">
        <v>1894</v>
      </c>
      <c r="F350" s="3" t="s">
        <v>1895</v>
      </c>
      <c r="G350" s="3" t="s">
        <v>1610</v>
      </c>
      <c r="H350" s="3" t="s">
        <v>194</v>
      </c>
      <c r="I350" s="2">
        <v>208200</v>
      </c>
      <c r="J350" s="2">
        <v>26025</v>
      </c>
      <c r="K350" s="105">
        <v>182175</v>
      </c>
      <c r="L350" s="2"/>
      <c r="M350" s="2"/>
      <c r="N350" s="2"/>
      <c r="O350" s="2"/>
      <c r="P350" s="2"/>
      <c r="Q350" s="2"/>
      <c r="R350" s="2"/>
    </row>
    <row r="351" spans="1:258" s="41" customFormat="1">
      <c r="A351" s="3" t="s">
        <v>73</v>
      </c>
      <c r="B351" s="3" t="s">
        <v>74</v>
      </c>
      <c r="C351" s="6" t="s">
        <v>13</v>
      </c>
      <c r="D351" s="3" t="s">
        <v>1896</v>
      </c>
      <c r="E351" s="3" t="s">
        <v>1897</v>
      </c>
      <c r="F351" s="3" t="s">
        <v>116</v>
      </c>
      <c r="G351" s="3" t="s">
        <v>1469</v>
      </c>
      <c r="H351" s="3" t="s">
        <v>1898</v>
      </c>
      <c r="I351" s="2">
        <f>1732942.73/0.8</f>
        <v>2166178.4124999996</v>
      </c>
      <c r="J351" s="2">
        <f>I351*0.2</f>
        <v>433235.68249999994</v>
      </c>
      <c r="K351" s="105">
        <f>I351-J351</f>
        <v>1732942.7299999997</v>
      </c>
      <c r="L351" s="2"/>
      <c r="M351" s="2"/>
      <c r="N351" s="2"/>
      <c r="O351" s="2"/>
      <c r="P351" s="2"/>
      <c r="Q351" s="2"/>
      <c r="R351" s="2"/>
    </row>
    <row r="352" spans="1:258" s="41" customFormat="1">
      <c r="A352" s="3" t="s">
        <v>73</v>
      </c>
      <c r="B352" s="3" t="s">
        <v>74</v>
      </c>
      <c r="C352" s="92">
        <v>40385</v>
      </c>
      <c r="D352" s="3" t="s">
        <v>1899</v>
      </c>
      <c r="E352" s="3" t="s">
        <v>1900</v>
      </c>
      <c r="F352" s="3" t="s">
        <v>1901</v>
      </c>
      <c r="G352" s="3" t="s">
        <v>1902</v>
      </c>
      <c r="H352" s="3" t="s">
        <v>1903</v>
      </c>
      <c r="I352" s="2">
        <v>324228.0228571429</v>
      </c>
      <c r="J352" s="2">
        <v>40528.502857142863</v>
      </c>
      <c r="K352" s="105">
        <v>283699.52</v>
      </c>
      <c r="L352" s="2"/>
      <c r="M352" s="2"/>
      <c r="N352" s="2"/>
      <c r="O352" s="2"/>
      <c r="P352" s="2"/>
      <c r="Q352" s="2"/>
      <c r="R352" s="2"/>
    </row>
    <row r="353" spans="1:18" s="41" customFormat="1">
      <c r="A353" s="3" t="s">
        <v>73</v>
      </c>
      <c r="B353" s="3" t="s">
        <v>74</v>
      </c>
      <c r="C353" s="6" t="s">
        <v>1610</v>
      </c>
      <c r="D353" s="3" t="s">
        <v>1904</v>
      </c>
      <c r="E353" s="3" t="s">
        <v>1900</v>
      </c>
      <c r="F353" s="3" t="s">
        <v>1901</v>
      </c>
      <c r="G353" s="3" t="s">
        <v>1902</v>
      </c>
      <c r="H353" s="3" t="s">
        <v>1903</v>
      </c>
      <c r="I353" s="2">
        <v>172634.65142857144</v>
      </c>
      <c r="J353" s="2">
        <v>21579.33142857143</v>
      </c>
      <c r="K353" s="105">
        <v>151055.32</v>
      </c>
      <c r="L353" s="2"/>
      <c r="M353" s="2"/>
      <c r="N353" s="2"/>
      <c r="O353" s="2"/>
      <c r="P353" s="2"/>
      <c r="Q353" s="2"/>
      <c r="R353" s="2"/>
    </row>
    <row r="354" spans="1:18" s="41" customFormat="1">
      <c r="A354" s="55" t="s">
        <v>73</v>
      </c>
      <c r="B354" s="41" t="s">
        <v>74</v>
      </c>
      <c r="C354" s="55" t="s">
        <v>425</v>
      </c>
      <c r="D354" s="41" t="s">
        <v>3882</v>
      </c>
      <c r="E354" s="41" t="s">
        <v>3883</v>
      </c>
      <c r="F354" s="41" t="s">
        <v>3884</v>
      </c>
      <c r="G354" s="41" t="s">
        <v>2775</v>
      </c>
      <c r="H354" s="41" t="s">
        <v>3885</v>
      </c>
      <c r="I354" s="4">
        <v>571005.74</v>
      </c>
      <c r="J354" s="4">
        <v>114201.148</v>
      </c>
      <c r="K354" s="111">
        <v>456804.592</v>
      </c>
      <c r="L354" s="4"/>
      <c r="M354" s="4"/>
      <c r="N354" s="4"/>
      <c r="O354" s="4"/>
      <c r="P354" s="4"/>
      <c r="Q354" s="4"/>
      <c r="R354" s="4"/>
    </row>
    <row r="355" spans="1:18" s="41" customFormat="1">
      <c r="A355" s="55" t="s">
        <v>73</v>
      </c>
      <c r="B355" s="41" t="s">
        <v>74</v>
      </c>
      <c r="C355" s="55" t="s">
        <v>15</v>
      </c>
      <c r="D355" s="41" t="s">
        <v>3886</v>
      </c>
      <c r="E355" s="41" t="s">
        <v>3887</v>
      </c>
      <c r="F355" s="41" t="s">
        <v>3624</v>
      </c>
      <c r="G355" s="41" t="s">
        <v>3625</v>
      </c>
      <c r="H355" s="41" t="s">
        <v>3888</v>
      </c>
      <c r="I355" s="4">
        <v>105126.31</v>
      </c>
      <c r="J355" s="4">
        <v>21025.260000000002</v>
      </c>
      <c r="K355" s="111">
        <v>84101.049999999988</v>
      </c>
      <c r="L355" s="4"/>
      <c r="M355" s="4"/>
      <c r="N355" s="4"/>
      <c r="O355" s="4"/>
      <c r="P355" s="4"/>
      <c r="Q355" s="4"/>
      <c r="R355" s="4"/>
    </row>
    <row r="356" spans="1:18" s="41" customFormat="1">
      <c r="A356" s="55" t="s">
        <v>73</v>
      </c>
      <c r="B356" s="41" t="s">
        <v>74</v>
      </c>
      <c r="C356" s="55" t="s">
        <v>15</v>
      </c>
      <c r="D356" s="41" t="s">
        <v>3889</v>
      </c>
      <c r="E356" s="41" t="s">
        <v>3890</v>
      </c>
      <c r="F356" s="41" t="s">
        <v>300</v>
      </c>
      <c r="G356" s="41" t="s">
        <v>3891</v>
      </c>
      <c r="H356" s="41" t="s">
        <v>3888</v>
      </c>
      <c r="I356" s="4">
        <v>479197.73749999999</v>
      </c>
      <c r="J356" s="4">
        <v>95839.547500000001</v>
      </c>
      <c r="K356" s="111">
        <v>383358.19</v>
      </c>
      <c r="L356" s="4"/>
      <c r="M356" s="4"/>
      <c r="N356" s="4"/>
      <c r="O356" s="4"/>
      <c r="P356" s="4"/>
      <c r="Q356" s="4"/>
      <c r="R356" s="4"/>
    </row>
    <row r="357" spans="1:18" s="41" customFormat="1">
      <c r="A357" s="55" t="s">
        <v>73</v>
      </c>
      <c r="B357" s="41" t="s">
        <v>74</v>
      </c>
      <c r="C357" s="55" t="s">
        <v>15</v>
      </c>
      <c r="D357" s="41" t="s">
        <v>3892</v>
      </c>
      <c r="E357" s="41" t="s">
        <v>3890</v>
      </c>
      <c r="F357" s="41" t="s">
        <v>3893</v>
      </c>
      <c r="G357" s="41" t="s">
        <v>3894</v>
      </c>
      <c r="H357" s="41" t="s">
        <v>3888</v>
      </c>
      <c r="I357" s="4">
        <v>190076.12499999997</v>
      </c>
      <c r="J357" s="4">
        <v>38015.224999999999</v>
      </c>
      <c r="K357" s="111">
        <v>152060.89999999997</v>
      </c>
      <c r="L357" s="4"/>
      <c r="M357" s="4"/>
      <c r="N357" s="4"/>
      <c r="O357" s="4"/>
      <c r="P357" s="4"/>
      <c r="Q357" s="4"/>
      <c r="R357" s="4"/>
    </row>
    <row r="358" spans="1:18" s="41" customFormat="1">
      <c r="A358" s="55" t="s">
        <v>73</v>
      </c>
      <c r="B358" s="41" t="s">
        <v>74</v>
      </c>
      <c r="C358" s="55" t="s">
        <v>15</v>
      </c>
      <c r="D358" s="41" t="s">
        <v>3895</v>
      </c>
      <c r="E358" s="41" t="s">
        <v>3890</v>
      </c>
      <c r="F358" s="41" t="s">
        <v>3893</v>
      </c>
      <c r="G358" s="41" t="s">
        <v>3891</v>
      </c>
      <c r="H358" s="41" t="s">
        <v>3888</v>
      </c>
      <c r="I358" s="4">
        <v>394516.24</v>
      </c>
      <c r="J358" s="4">
        <v>78903.25</v>
      </c>
      <c r="K358" s="111">
        <v>315612.99</v>
      </c>
      <c r="L358" s="4"/>
      <c r="M358" s="4"/>
      <c r="N358" s="4"/>
      <c r="O358" s="4"/>
      <c r="P358" s="4"/>
      <c r="Q358" s="4"/>
      <c r="R358" s="4"/>
    </row>
    <row r="359" spans="1:18" s="41" customFormat="1">
      <c r="A359" s="55" t="s">
        <v>73</v>
      </c>
      <c r="B359" s="41" t="s">
        <v>74</v>
      </c>
      <c r="C359" s="55" t="s">
        <v>15</v>
      </c>
      <c r="D359" s="41" t="s">
        <v>3896</v>
      </c>
      <c r="E359" s="41" t="s">
        <v>3897</v>
      </c>
      <c r="F359" s="41" t="s">
        <v>3893</v>
      </c>
      <c r="G359" s="41" t="s">
        <v>3891</v>
      </c>
      <c r="H359" s="41" t="s">
        <v>3898</v>
      </c>
      <c r="I359" s="4">
        <f>+K359/0.8</f>
        <v>402293.06499999994</v>
      </c>
      <c r="J359" s="4">
        <f>+I359-K359</f>
        <v>80458.612999999954</v>
      </c>
      <c r="K359" s="111">
        <f>175165.112+146669.34</f>
        <v>321834.45199999999</v>
      </c>
      <c r="L359" s="4"/>
      <c r="M359" s="4"/>
      <c r="N359" s="4"/>
      <c r="O359" s="4"/>
      <c r="P359" s="4"/>
      <c r="Q359" s="4"/>
      <c r="R359" s="4"/>
    </row>
    <row r="360" spans="1:18" s="41" customFormat="1">
      <c r="A360" s="55" t="s">
        <v>73</v>
      </c>
      <c r="B360" s="41" t="s">
        <v>74</v>
      </c>
      <c r="C360" s="55" t="s">
        <v>13</v>
      </c>
      <c r="D360" s="41" t="s">
        <v>3899</v>
      </c>
      <c r="E360" s="41" t="s">
        <v>3890</v>
      </c>
      <c r="F360" s="41" t="s">
        <v>3217</v>
      </c>
      <c r="G360" s="41" t="s">
        <v>1808</v>
      </c>
      <c r="H360" s="41" t="s">
        <v>3888</v>
      </c>
      <c r="I360" s="4">
        <v>595866.15</v>
      </c>
      <c r="J360" s="4">
        <v>119173.23</v>
      </c>
      <c r="K360" s="111">
        <v>476692.92000000004</v>
      </c>
      <c r="L360" s="4"/>
      <c r="M360" s="4"/>
      <c r="N360" s="4"/>
      <c r="O360" s="4"/>
      <c r="P360" s="4"/>
      <c r="Q360" s="4"/>
      <c r="R360" s="4"/>
    </row>
    <row r="361" spans="1:18" s="41" customFormat="1">
      <c r="A361" s="55" t="s">
        <v>73</v>
      </c>
      <c r="B361" s="41" t="s">
        <v>74</v>
      </c>
      <c r="C361" s="55" t="s">
        <v>13</v>
      </c>
      <c r="D361" s="41" t="s">
        <v>3900</v>
      </c>
      <c r="E361" s="41" t="s">
        <v>3890</v>
      </c>
      <c r="F361" s="41" t="s">
        <v>3891</v>
      </c>
      <c r="G361" s="41" t="s">
        <v>3891</v>
      </c>
      <c r="H361" s="41" t="s">
        <v>3888</v>
      </c>
      <c r="I361" s="4">
        <v>675834.9</v>
      </c>
      <c r="J361" s="4">
        <v>135166.98000000001</v>
      </c>
      <c r="K361" s="111">
        <v>540667.92000000004</v>
      </c>
      <c r="L361" s="4"/>
      <c r="M361" s="4"/>
      <c r="N361" s="4"/>
      <c r="O361" s="4"/>
      <c r="P361" s="4"/>
      <c r="Q361" s="4"/>
      <c r="R361" s="4"/>
    </row>
    <row r="362" spans="1:18" s="41" customFormat="1">
      <c r="A362" s="55" t="s">
        <v>73</v>
      </c>
      <c r="B362" s="41" t="s">
        <v>74</v>
      </c>
      <c r="C362" s="55" t="s">
        <v>13</v>
      </c>
      <c r="D362" s="41" t="s">
        <v>3901</v>
      </c>
      <c r="E362" s="41" t="s">
        <v>3890</v>
      </c>
      <c r="F362" s="41" t="s">
        <v>205</v>
      </c>
      <c r="G362" s="41" t="s">
        <v>1981</v>
      </c>
      <c r="H362" s="41" t="s">
        <v>3888</v>
      </c>
      <c r="I362" s="4">
        <v>131250</v>
      </c>
      <c r="J362" s="4">
        <v>26250</v>
      </c>
      <c r="K362" s="111">
        <v>105000</v>
      </c>
      <c r="L362" s="4"/>
      <c r="M362" s="4"/>
      <c r="N362" s="4"/>
      <c r="O362" s="4"/>
      <c r="P362" s="4"/>
      <c r="Q362" s="4"/>
      <c r="R362" s="4"/>
    </row>
    <row r="363" spans="1:18" s="41" customFormat="1">
      <c r="A363" s="55" t="s">
        <v>73</v>
      </c>
      <c r="B363" s="41" t="s">
        <v>74</v>
      </c>
      <c r="C363" s="55" t="s">
        <v>13</v>
      </c>
      <c r="D363" s="41" t="s">
        <v>3902</v>
      </c>
      <c r="E363" s="41" t="s">
        <v>3897</v>
      </c>
      <c r="F363" s="41" t="s">
        <v>336</v>
      </c>
      <c r="G363" s="41" t="s">
        <v>1312</v>
      </c>
      <c r="H363" s="41" t="s">
        <v>3898</v>
      </c>
      <c r="I363" s="4">
        <v>39539.410000000003</v>
      </c>
      <c r="J363" s="4">
        <v>7907.8820000000014</v>
      </c>
      <c r="K363" s="111">
        <v>31631.528000000002</v>
      </c>
      <c r="L363" s="4"/>
      <c r="M363" s="4"/>
      <c r="N363" s="4"/>
      <c r="O363" s="4"/>
      <c r="P363" s="4"/>
      <c r="Q363" s="4"/>
      <c r="R363" s="4"/>
    </row>
    <row r="364" spans="1:18" s="41" customFormat="1">
      <c r="A364" s="55" t="s">
        <v>73</v>
      </c>
      <c r="B364" s="41" t="s">
        <v>74</v>
      </c>
      <c r="C364" s="55" t="s">
        <v>14</v>
      </c>
      <c r="D364" s="41" t="s">
        <v>3903</v>
      </c>
      <c r="E364" s="41" t="s">
        <v>3890</v>
      </c>
      <c r="F364" s="41" t="s">
        <v>3904</v>
      </c>
      <c r="G364" s="41" t="s">
        <v>3905</v>
      </c>
      <c r="H364" s="41" t="s">
        <v>3888</v>
      </c>
      <c r="I364" s="4">
        <v>859592.63</v>
      </c>
      <c r="J364" s="4">
        <v>171918.53</v>
      </c>
      <c r="K364" s="111">
        <v>687674.1</v>
      </c>
      <c r="L364" s="4"/>
      <c r="M364" s="4"/>
      <c r="N364" s="4"/>
      <c r="O364" s="4"/>
      <c r="P364" s="4"/>
      <c r="Q364" s="4"/>
      <c r="R364" s="4"/>
    </row>
    <row r="365" spans="1:18" s="41" customFormat="1">
      <c r="A365" s="55" t="s">
        <v>73</v>
      </c>
      <c r="B365" s="41" t="s">
        <v>74</v>
      </c>
      <c r="C365" s="55" t="s">
        <v>14</v>
      </c>
      <c r="D365" s="41" t="s">
        <v>3906</v>
      </c>
      <c r="E365" s="41" t="s">
        <v>3897</v>
      </c>
      <c r="F365" s="41" t="s">
        <v>33</v>
      </c>
      <c r="G365" s="41" t="s">
        <v>1312</v>
      </c>
      <c r="H365" s="41" t="s">
        <v>3898</v>
      </c>
      <c r="I365" s="4">
        <v>173934.5</v>
      </c>
      <c r="J365" s="4">
        <v>34786.9</v>
      </c>
      <c r="K365" s="111">
        <v>139147.6</v>
      </c>
      <c r="L365" s="4"/>
      <c r="M365" s="4"/>
      <c r="N365" s="4"/>
      <c r="O365" s="4"/>
      <c r="P365" s="4"/>
      <c r="Q365" s="4"/>
      <c r="R365" s="4"/>
    </row>
    <row r="366" spans="1:18" s="41" customFormat="1">
      <c r="A366" s="55" t="s">
        <v>73</v>
      </c>
      <c r="B366" s="41" t="s">
        <v>74</v>
      </c>
      <c r="C366" s="55" t="s">
        <v>14</v>
      </c>
      <c r="D366" s="41" t="s">
        <v>3907</v>
      </c>
      <c r="E366" s="41" t="s">
        <v>3897</v>
      </c>
      <c r="F366" s="41" t="s">
        <v>3908</v>
      </c>
      <c r="G366" s="41" t="s">
        <v>1608</v>
      </c>
      <c r="H366" s="41" t="s">
        <v>3898</v>
      </c>
      <c r="I366" s="4">
        <v>961638.48</v>
      </c>
      <c r="J366" s="4">
        <v>192327.7</v>
      </c>
      <c r="K366" s="111">
        <v>769310.78</v>
      </c>
      <c r="L366" s="4"/>
      <c r="M366" s="4"/>
      <c r="N366" s="4"/>
      <c r="O366" s="4"/>
      <c r="P366" s="4"/>
      <c r="Q366" s="4"/>
      <c r="R366" s="4"/>
    </row>
    <row r="367" spans="1:18" s="41" customFormat="1">
      <c r="A367" s="55" t="s">
        <v>73</v>
      </c>
      <c r="B367" s="41" t="s">
        <v>74</v>
      </c>
      <c r="C367" s="55" t="s">
        <v>2463</v>
      </c>
      <c r="D367" s="41" t="s">
        <v>3909</v>
      </c>
      <c r="E367" s="41" t="s">
        <v>3897</v>
      </c>
      <c r="F367" s="41" t="s">
        <v>2345</v>
      </c>
      <c r="G367" s="41" t="s">
        <v>2524</v>
      </c>
      <c r="H367" s="41" t="s">
        <v>3898</v>
      </c>
      <c r="I367" s="4">
        <v>106374.05</v>
      </c>
      <c r="J367" s="4">
        <v>21274.81</v>
      </c>
      <c r="K367" s="111">
        <v>85099.24</v>
      </c>
      <c r="L367" s="4"/>
      <c r="M367" s="4"/>
      <c r="N367" s="4"/>
      <c r="O367" s="4"/>
      <c r="P367" s="4"/>
      <c r="Q367" s="4"/>
      <c r="R367" s="4"/>
    </row>
    <row r="368" spans="1:18" s="41" customFormat="1">
      <c r="A368" s="55" t="s">
        <v>73</v>
      </c>
      <c r="B368" s="41" t="s">
        <v>74</v>
      </c>
      <c r="C368" s="55" t="s">
        <v>1608</v>
      </c>
      <c r="D368" s="41" t="s">
        <v>3910</v>
      </c>
      <c r="E368" s="41" t="s">
        <v>3897</v>
      </c>
      <c r="F368" s="41" t="s">
        <v>367</v>
      </c>
      <c r="G368" s="41" t="s">
        <v>3806</v>
      </c>
      <c r="H368" s="41" t="s">
        <v>3898</v>
      </c>
      <c r="I368" s="4">
        <v>87904.28</v>
      </c>
      <c r="J368" s="4">
        <v>17580.86</v>
      </c>
      <c r="K368" s="111">
        <v>70323.42</v>
      </c>
      <c r="L368" s="4"/>
      <c r="M368" s="4"/>
      <c r="N368" s="4"/>
      <c r="O368" s="4"/>
      <c r="P368" s="4"/>
      <c r="Q368" s="4"/>
      <c r="R368" s="4"/>
    </row>
    <row r="369" spans="1:254" s="41" customFormat="1">
      <c r="A369" s="55" t="s">
        <v>73</v>
      </c>
      <c r="B369" s="41" t="s">
        <v>74</v>
      </c>
      <c r="C369" s="55" t="s">
        <v>2611</v>
      </c>
      <c r="D369" s="41" t="s">
        <v>3911</v>
      </c>
      <c r="E369" s="41" t="s">
        <v>3897</v>
      </c>
      <c r="F369" s="41" t="s">
        <v>54</v>
      </c>
      <c r="G369" s="41" t="s">
        <v>3833</v>
      </c>
      <c r="H369" s="41" t="s">
        <v>3898</v>
      </c>
      <c r="I369" s="4">
        <v>160457.31</v>
      </c>
      <c r="J369" s="4">
        <v>32091.462000000003</v>
      </c>
      <c r="K369" s="111">
        <v>128365.848</v>
      </c>
      <c r="L369" s="4"/>
      <c r="M369" s="4"/>
      <c r="N369" s="4"/>
      <c r="O369" s="4"/>
      <c r="P369" s="4"/>
      <c r="Q369" s="4"/>
      <c r="R369" s="4"/>
    </row>
    <row r="370" spans="1:254" s="41" customFormat="1">
      <c r="A370" s="55" t="s">
        <v>73</v>
      </c>
      <c r="B370" s="41" t="s">
        <v>74</v>
      </c>
      <c r="C370" s="55" t="s">
        <v>1492</v>
      </c>
      <c r="D370" s="41" t="s">
        <v>3912</v>
      </c>
      <c r="E370" s="41" t="s">
        <v>3890</v>
      </c>
      <c r="F370" s="41" t="s">
        <v>1761</v>
      </c>
      <c r="G370" s="41" t="s">
        <v>148</v>
      </c>
      <c r="H370" s="41" t="s">
        <v>3888</v>
      </c>
      <c r="I370" s="4">
        <v>422185.19</v>
      </c>
      <c r="J370" s="4">
        <v>84437.038000000015</v>
      </c>
      <c r="K370" s="111">
        <v>337748.152</v>
      </c>
      <c r="L370" s="4"/>
      <c r="M370" s="4"/>
      <c r="N370" s="4"/>
      <c r="O370" s="4"/>
      <c r="P370" s="4"/>
      <c r="Q370" s="4"/>
      <c r="R370" s="4"/>
    </row>
    <row r="371" spans="1:254" s="41" customFormat="1">
      <c r="A371" s="55" t="s">
        <v>73</v>
      </c>
      <c r="B371" s="41" t="s">
        <v>74</v>
      </c>
      <c r="C371" s="55" t="s">
        <v>17</v>
      </c>
      <c r="D371" s="41" t="s">
        <v>3913</v>
      </c>
      <c r="E371" s="41" t="s">
        <v>3890</v>
      </c>
      <c r="F371" s="41" t="s">
        <v>212</v>
      </c>
      <c r="G371" s="41" t="s">
        <v>2200</v>
      </c>
      <c r="H371" s="41" t="s">
        <v>3888</v>
      </c>
      <c r="I371" s="4">
        <v>949115.18</v>
      </c>
      <c r="J371" s="4">
        <v>189823.03599999999</v>
      </c>
      <c r="K371" s="111">
        <v>759292.14400000009</v>
      </c>
      <c r="L371" s="4"/>
      <c r="M371" s="4"/>
      <c r="N371" s="4"/>
      <c r="O371" s="4"/>
      <c r="P371" s="4"/>
      <c r="Q371" s="4"/>
      <c r="R371" s="4"/>
    </row>
    <row r="372" spans="1:254" s="41" customFormat="1">
      <c r="A372" s="55" t="s">
        <v>73</v>
      </c>
      <c r="B372" s="41" t="s">
        <v>74</v>
      </c>
      <c r="C372" s="55" t="s">
        <v>17</v>
      </c>
      <c r="D372" s="41" t="s">
        <v>3914</v>
      </c>
      <c r="E372" s="41" t="s">
        <v>3890</v>
      </c>
      <c r="F372" s="41" t="s">
        <v>2636</v>
      </c>
      <c r="G372" s="41" t="s">
        <v>1247</v>
      </c>
      <c r="H372" s="41" t="s">
        <v>3888</v>
      </c>
      <c r="I372" s="4">
        <f>+K372/0.8</f>
        <v>591202.5149999999</v>
      </c>
      <c r="J372" s="4">
        <f>+I372-K372</f>
        <v>118240.50299999991</v>
      </c>
      <c r="K372" s="111">
        <f>166169.272+306792.74</f>
        <v>472962.01199999999</v>
      </c>
      <c r="L372" s="4"/>
      <c r="M372" s="4"/>
      <c r="N372" s="4"/>
      <c r="O372" s="4"/>
      <c r="P372" s="4"/>
      <c r="Q372" s="4"/>
      <c r="R372" s="4"/>
    </row>
    <row r="373" spans="1:254" s="41" customFormat="1">
      <c r="A373" s="55" t="s">
        <v>73</v>
      </c>
      <c r="B373" s="41" t="s">
        <v>74</v>
      </c>
      <c r="C373" s="55" t="s">
        <v>17</v>
      </c>
      <c r="D373" s="41" t="s">
        <v>3915</v>
      </c>
      <c r="E373" s="41" t="s">
        <v>3897</v>
      </c>
      <c r="F373" s="41" t="s">
        <v>426</v>
      </c>
      <c r="G373" s="41" t="s">
        <v>1280</v>
      </c>
      <c r="H373" s="41" t="s">
        <v>3898</v>
      </c>
      <c r="I373" s="4">
        <v>148834.78</v>
      </c>
      <c r="J373" s="4">
        <v>29766.955999999998</v>
      </c>
      <c r="K373" s="111">
        <v>119067.82399999999</v>
      </c>
      <c r="L373" s="4"/>
      <c r="M373" s="4"/>
      <c r="N373" s="4"/>
      <c r="O373" s="4"/>
      <c r="P373" s="4"/>
      <c r="Q373" s="4"/>
      <c r="R373" s="4"/>
    </row>
    <row r="374" spans="1:254" s="41" customFormat="1">
      <c r="A374" s="55" t="s">
        <v>73</v>
      </c>
      <c r="B374" s="41" t="s">
        <v>74</v>
      </c>
      <c r="C374" s="55" t="s">
        <v>17</v>
      </c>
      <c r="D374" s="41" t="s">
        <v>3916</v>
      </c>
      <c r="E374" s="41" t="s">
        <v>3897</v>
      </c>
      <c r="F374" s="41" t="s">
        <v>424</v>
      </c>
      <c r="G374" s="41" t="s">
        <v>141</v>
      </c>
      <c r="H374" s="41" t="s">
        <v>3898</v>
      </c>
      <c r="I374" s="4">
        <v>163975.91</v>
      </c>
      <c r="J374" s="4">
        <v>32795.182000000001</v>
      </c>
      <c r="K374" s="111">
        <v>131180.728</v>
      </c>
      <c r="L374" s="4"/>
      <c r="M374" s="4"/>
      <c r="N374" s="4"/>
      <c r="O374" s="4"/>
      <c r="P374" s="4"/>
      <c r="Q374" s="4"/>
      <c r="R374" s="4"/>
    </row>
    <row r="375" spans="1:254" s="41" customFormat="1">
      <c r="A375" s="55" t="s">
        <v>73</v>
      </c>
      <c r="B375" s="41" t="s">
        <v>74</v>
      </c>
      <c r="C375" s="55" t="s">
        <v>1190</v>
      </c>
      <c r="D375" s="41" t="s">
        <v>3917</v>
      </c>
      <c r="E375" s="41" t="s">
        <v>3918</v>
      </c>
      <c r="F375" s="41" t="s">
        <v>2494</v>
      </c>
      <c r="G375" s="41" t="s">
        <v>145</v>
      </c>
      <c r="H375" s="41" t="s">
        <v>3888</v>
      </c>
      <c r="I375" s="4">
        <v>60110.837499999994</v>
      </c>
      <c r="J375" s="4">
        <v>12022.1675</v>
      </c>
      <c r="K375" s="111">
        <v>48088.67</v>
      </c>
      <c r="L375" s="4"/>
      <c r="M375" s="4"/>
      <c r="N375" s="4"/>
      <c r="O375" s="4"/>
      <c r="P375" s="4"/>
      <c r="Q375" s="4"/>
      <c r="R375" s="4"/>
    </row>
    <row r="376" spans="1:254" s="41" customFormat="1">
      <c r="A376" s="13" t="s">
        <v>240</v>
      </c>
      <c r="B376" s="13" t="s">
        <v>241</v>
      </c>
      <c r="C376" s="17" t="s">
        <v>15</v>
      </c>
      <c r="D376" s="13" t="s">
        <v>817</v>
      </c>
      <c r="E376" s="13" t="s">
        <v>818</v>
      </c>
      <c r="F376" s="17" t="s">
        <v>726</v>
      </c>
      <c r="G376" s="17" t="s">
        <v>219</v>
      </c>
      <c r="H376" s="13" t="s">
        <v>242</v>
      </c>
      <c r="I376" s="1">
        <v>53110.66</v>
      </c>
      <c r="J376" s="1">
        <v>11222.130000000001</v>
      </c>
      <c r="K376" s="109">
        <v>41888.53</v>
      </c>
      <c r="L376" s="1"/>
      <c r="M376" s="1"/>
      <c r="N376" s="1"/>
      <c r="O376" s="1"/>
      <c r="P376" s="1"/>
      <c r="Q376" s="1"/>
      <c r="R376" s="1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  <c r="BA376" s="35"/>
      <c r="BB376" s="35"/>
      <c r="BC376" s="35"/>
      <c r="BD376" s="35"/>
      <c r="BE376" s="35"/>
      <c r="BF376" s="35"/>
      <c r="BG376" s="35"/>
      <c r="BH376" s="35"/>
      <c r="BI376" s="35"/>
      <c r="BJ376" s="35"/>
      <c r="BK376" s="35"/>
      <c r="BL376" s="35"/>
      <c r="BM376" s="35"/>
      <c r="BN376" s="35"/>
      <c r="BO376" s="35"/>
      <c r="BP376" s="35"/>
      <c r="BQ376" s="35"/>
      <c r="BR376" s="35"/>
      <c r="BS376" s="35"/>
      <c r="BT376" s="35"/>
      <c r="BU376" s="35"/>
      <c r="BV376" s="35"/>
      <c r="BW376" s="35"/>
      <c r="BX376" s="35"/>
      <c r="BY376" s="35"/>
      <c r="BZ376" s="35"/>
      <c r="CA376" s="35"/>
      <c r="CB376" s="35"/>
      <c r="CC376" s="35"/>
      <c r="CD376" s="35"/>
      <c r="CE376" s="35"/>
      <c r="CF376" s="35"/>
      <c r="CG376" s="35"/>
      <c r="CH376" s="35"/>
      <c r="CI376" s="35"/>
      <c r="CJ376" s="35"/>
      <c r="CK376" s="35"/>
      <c r="CL376" s="35"/>
      <c r="CM376" s="35"/>
      <c r="CN376" s="35"/>
      <c r="CO376" s="35"/>
      <c r="CP376" s="35"/>
      <c r="CQ376" s="35"/>
      <c r="CR376" s="35"/>
      <c r="CS376" s="35"/>
      <c r="CT376" s="35"/>
      <c r="CU376" s="35"/>
      <c r="CV376" s="35"/>
      <c r="CW376" s="35"/>
      <c r="CX376" s="35"/>
      <c r="CY376" s="35"/>
      <c r="CZ376" s="35"/>
      <c r="DA376" s="35"/>
      <c r="DB376" s="35"/>
      <c r="DC376" s="35"/>
      <c r="DD376" s="35"/>
      <c r="DE376" s="35"/>
      <c r="DF376" s="35"/>
      <c r="DG376" s="35"/>
      <c r="DH376" s="35"/>
      <c r="DI376" s="35"/>
      <c r="DJ376" s="35"/>
      <c r="DK376" s="35"/>
      <c r="DL376" s="35"/>
      <c r="DM376" s="35"/>
      <c r="DN376" s="35"/>
      <c r="DO376" s="35"/>
      <c r="DP376" s="35"/>
      <c r="DQ376" s="35"/>
      <c r="DR376" s="35"/>
      <c r="DS376" s="35"/>
      <c r="DT376" s="35"/>
      <c r="DU376" s="35"/>
      <c r="DV376" s="35"/>
      <c r="DW376" s="35"/>
      <c r="DX376" s="35"/>
      <c r="DY376" s="35"/>
      <c r="DZ376" s="35"/>
      <c r="EA376" s="35"/>
      <c r="EB376" s="35"/>
      <c r="EC376" s="35"/>
      <c r="ED376" s="35"/>
      <c r="EE376" s="35"/>
      <c r="EF376" s="35"/>
      <c r="EG376" s="35"/>
      <c r="EH376" s="35"/>
      <c r="EI376" s="35"/>
      <c r="EJ376" s="35"/>
      <c r="EK376" s="35"/>
      <c r="EL376" s="35"/>
      <c r="EM376" s="35"/>
      <c r="EN376" s="35"/>
      <c r="EO376" s="35"/>
      <c r="EP376" s="35"/>
      <c r="EQ376" s="35"/>
      <c r="ER376" s="35"/>
      <c r="ES376" s="35"/>
      <c r="ET376" s="35"/>
      <c r="EU376" s="35"/>
      <c r="EV376" s="35"/>
      <c r="EW376" s="35"/>
      <c r="EX376" s="35"/>
      <c r="EY376" s="35"/>
      <c r="EZ376" s="35"/>
      <c r="FA376" s="35"/>
      <c r="FB376" s="35"/>
      <c r="FC376" s="35"/>
      <c r="FD376" s="35"/>
      <c r="FE376" s="35"/>
      <c r="FF376" s="35"/>
      <c r="FG376" s="35"/>
      <c r="FH376" s="35"/>
      <c r="FI376" s="35"/>
      <c r="FJ376" s="35"/>
      <c r="FK376" s="35"/>
      <c r="FL376" s="35"/>
      <c r="FM376" s="35"/>
      <c r="FN376" s="35"/>
      <c r="FO376" s="35"/>
      <c r="FP376" s="35"/>
      <c r="FQ376" s="35"/>
      <c r="FR376" s="35"/>
      <c r="FS376" s="35"/>
      <c r="FT376" s="35"/>
      <c r="FU376" s="35"/>
      <c r="FV376" s="35"/>
      <c r="FW376" s="35"/>
      <c r="FX376" s="35"/>
      <c r="FY376" s="35"/>
      <c r="FZ376" s="35"/>
      <c r="GA376" s="35"/>
      <c r="GB376" s="35"/>
      <c r="GC376" s="35"/>
      <c r="GD376" s="35"/>
      <c r="GE376" s="35"/>
      <c r="GF376" s="35"/>
      <c r="GG376" s="35"/>
      <c r="GH376" s="35"/>
      <c r="GI376" s="35"/>
      <c r="GJ376" s="35"/>
      <c r="GK376" s="35"/>
      <c r="GL376" s="35"/>
      <c r="GM376" s="35"/>
      <c r="GN376" s="35"/>
      <c r="GO376" s="35"/>
      <c r="GP376" s="35"/>
      <c r="GQ376" s="35"/>
      <c r="GR376" s="35"/>
      <c r="GS376" s="35"/>
      <c r="GT376" s="35"/>
      <c r="GU376" s="35"/>
      <c r="GV376" s="35"/>
      <c r="GW376" s="35"/>
      <c r="GX376" s="35"/>
      <c r="GY376" s="35"/>
      <c r="GZ376" s="35"/>
      <c r="HA376" s="35"/>
      <c r="HB376" s="35"/>
      <c r="HC376" s="35"/>
      <c r="HD376" s="35"/>
      <c r="HE376" s="35"/>
      <c r="HF376" s="35"/>
      <c r="HG376" s="35"/>
      <c r="HH376" s="35"/>
      <c r="HI376" s="35"/>
      <c r="HJ376" s="35"/>
      <c r="HK376" s="35"/>
      <c r="HL376" s="35"/>
      <c r="HM376" s="35"/>
      <c r="HN376" s="35"/>
      <c r="HO376" s="35"/>
      <c r="HP376" s="35"/>
      <c r="HQ376" s="35"/>
      <c r="HR376" s="35"/>
      <c r="HS376" s="35"/>
      <c r="HT376" s="35"/>
      <c r="HU376" s="35"/>
      <c r="HV376" s="35"/>
      <c r="HW376" s="35"/>
      <c r="HX376" s="35"/>
      <c r="HY376" s="35"/>
      <c r="HZ376" s="35"/>
      <c r="IA376" s="35"/>
      <c r="IB376" s="35"/>
      <c r="IC376" s="35"/>
      <c r="ID376" s="35"/>
      <c r="IE376" s="35"/>
      <c r="IF376" s="35"/>
      <c r="IG376" s="35"/>
      <c r="IH376" s="35"/>
      <c r="II376" s="35"/>
      <c r="IJ376" s="35"/>
      <c r="IK376" s="35"/>
      <c r="IL376" s="35"/>
      <c r="IM376" s="35"/>
      <c r="IN376" s="35"/>
      <c r="IO376" s="35"/>
      <c r="IP376" s="35"/>
      <c r="IQ376" s="35"/>
      <c r="IR376" s="35"/>
      <c r="IS376" s="35"/>
      <c r="IT376" s="35"/>
    </row>
    <row r="377" spans="1:254" s="41" customFormat="1">
      <c r="A377" s="13" t="s">
        <v>240</v>
      </c>
      <c r="B377" s="13" t="s">
        <v>241</v>
      </c>
      <c r="C377" s="17" t="s">
        <v>15</v>
      </c>
      <c r="D377" s="13" t="s">
        <v>819</v>
      </c>
      <c r="E377" s="13" t="s">
        <v>818</v>
      </c>
      <c r="F377" s="17" t="s">
        <v>35</v>
      </c>
      <c r="G377" s="17" t="s">
        <v>369</v>
      </c>
      <c r="H377" s="13" t="s">
        <v>242</v>
      </c>
      <c r="I377" s="1">
        <v>29552.83</v>
      </c>
      <c r="J377" s="1">
        <v>5910.57</v>
      </c>
      <c r="K377" s="109">
        <v>23642.260000000002</v>
      </c>
      <c r="L377" s="1"/>
      <c r="M377" s="1"/>
      <c r="N377" s="1"/>
      <c r="O377" s="1"/>
      <c r="P377" s="1"/>
      <c r="Q377" s="1"/>
      <c r="R377" s="1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  <c r="BA377" s="35"/>
      <c r="BB377" s="35"/>
      <c r="BC377" s="35"/>
      <c r="BD377" s="35"/>
      <c r="BE377" s="35"/>
      <c r="BF377" s="35"/>
      <c r="BG377" s="35"/>
      <c r="BH377" s="35"/>
      <c r="BI377" s="35"/>
      <c r="BJ377" s="35"/>
      <c r="BK377" s="35"/>
      <c r="BL377" s="35"/>
      <c r="BM377" s="35"/>
      <c r="BN377" s="35"/>
      <c r="BO377" s="35"/>
      <c r="BP377" s="35"/>
      <c r="BQ377" s="35"/>
      <c r="BR377" s="35"/>
      <c r="BS377" s="35"/>
      <c r="BT377" s="35"/>
      <c r="BU377" s="35"/>
      <c r="BV377" s="35"/>
      <c r="BW377" s="35"/>
      <c r="BX377" s="35"/>
      <c r="BY377" s="35"/>
      <c r="BZ377" s="35"/>
      <c r="CA377" s="35"/>
      <c r="CB377" s="35"/>
      <c r="CC377" s="35"/>
      <c r="CD377" s="35"/>
      <c r="CE377" s="35"/>
      <c r="CF377" s="35"/>
      <c r="CG377" s="35"/>
      <c r="CH377" s="35"/>
      <c r="CI377" s="35"/>
      <c r="CJ377" s="35"/>
      <c r="CK377" s="35"/>
      <c r="CL377" s="35"/>
      <c r="CM377" s="35"/>
      <c r="CN377" s="35"/>
      <c r="CO377" s="35"/>
      <c r="CP377" s="35"/>
      <c r="CQ377" s="35"/>
      <c r="CR377" s="35"/>
      <c r="CS377" s="35"/>
      <c r="CT377" s="35"/>
      <c r="CU377" s="35"/>
      <c r="CV377" s="35"/>
      <c r="CW377" s="35"/>
      <c r="CX377" s="35"/>
      <c r="CY377" s="35"/>
      <c r="CZ377" s="35"/>
      <c r="DA377" s="35"/>
      <c r="DB377" s="35"/>
      <c r="DC377" s="35"/>
      <c r="DD377" s="35"/>
      <c r="DE377" s="35"/>
      <c r="DF377" s="35"/>
      <c r="DG377" s="35"/>
      <c r="DH377" s="35"/>
      <c r="DI377" s="35"/>
      <c r="DJ377" s="35"/>
      <c r="DK377" s="35"/>
      <c r="DL377" s="35"/>
      <c r="DM377" s="35"/>
      <c r="DN377" s="35"/>
      <c r="DO377" s="35"/>
      <c r="DP377" s="35"/>
      <c r="DQ377" s="35"/>
      <c r="DR377" s="35"/>
      <c r="DS377" s="35"/>
      <c r="DT377" s="35"/>
      <c r="DU377" s="35"/>
      <c r="DV377" s="35"/>
      <c r="DW377" s="35"/>
      <c r="DX377" s="35"/>
      <c r="DY377" s="35"/>
      <c r="DZ377" s="35"/>
      <c r="EA377" s="35"/>
      <c r="EB377" s="35"/>
      <c r="EC377" s="35"/>
      <c r="ED377" s="35"/>
      <c r="EE377" s="35"/>
      <c r="EF377" s="35"/>
      <c r="EG377" s="35"/>
      <c r="EH377" s="35"/>
      <c r="EI377" s="35"/>
      <c r="EJ377" s="35"/>
      <c r="EK377" s="35"/>
      <c r="EL377" s="35"/>
      <c r="EM377" s="35"/>
      <c r="EN377" s="35"/>
      <c r="EO377" s="35"/>
      <c r="EP377" s="35"/>
      <c r="EQ377" s="35"/>
      <c r="ER377" s="35"/>
      <c r="ES377" s="35"/>
      <c r="ET377" s="35"/>
      <c r="EU377" s="35"/>
      <c r="EV377" s="35"/>
      <c r="EW377" s="35"/>
      <c r="EX377" s="35"/>
      <c r="EY377" s="35"/>
      <c r="EZ377" s="35"/>
      <c r="FA377" s="35"/>
      <c r="FB377" s="35"/>
      <c r="FC377" s="35"/>
      <c r="FD377" s="35"/>
      <c r="FE377" s="35"/>
      <c r="FF377" s="35"/>
      <c r="FG377" s="35"/>
      <c r="FH377" s="35"/>
      <c r="FI377" s="35"/>
      <c r="FJ377" s="35"/>
      <c r="FK377" s="35"/>
      <c r="FL377" s="35"/>
      <c r="FM377" s="35"/>
      <c r="FN377" s="35"/>
      <c r="FO377" s="35"/>
      <c r="FP377" s="35"/>
      <c r="FQ377" s="35"/>
      <c r="FR377" s="35"/>
      <c r="FS377" s="35"/>
      <c r="FT377" s="35"/>
      <c r="FU377" s="35"/>
      <c r="FV377" s="35"/>
      <c r="FW377" s="35"/>
      <c r="FX377" s="35"/>
      <c r="FY377" s="35"/>
      <c r="FZ377" s="35"/>
      <c r="GA377" s="35"/>
      <c r="GB377" s="35"/>
      <c r="GC377" s="35"/>
      <c r="GD377" s="35"/>
      <c r="GE377" s="35"/>
      <c r="GF377" s="35"/>
      <c r="GG377" s="35"/>
      <c r="GH377" s="35"/>
      <c r="GI377" s="35"/>
      <c r="GJ377" s="35"/>
      <c r="GK377" s="35"/>
      <c r="GL377" s="35"/>
      <c r="GM377" s="35"/>
      <c r="GN377" s="35"/>
      <c r="GO377" s="35"/>
      <c r="GP377" s="35"/>
      <c r="GQ377" s="35"/>
      <c r="GR377" s="35"/>
      <c r="GS377" s="35"/>
      <c r="GT377" s="35"/>
      <c r="GU377" s="35"/>
      <c r="GV377" s="35"/>
      <c r="GW377" s="35"/>
      <c r="GX377" s="35"/>
      <c r="GY377" s="35"/>
      <c r="GZ377" s="35"/>
      <c r="HA377" s="35"/>
      <c r="HB377" s="35"/>
      <c r="HC377" s="35"/>
      <c r="HD377" s="35"/>
      <c r="HE377" s="35"/>
      <c r="HF377" s="35"/>
      <c r="HG377" s="35"/>
      <c r="HH377" s="35"/>
      <c r="HI377" s="35"/>
      <c r="HJ377" s="35"/>
      <c r="HK377" s="35"/>
      <c r="HL377" s="35"/>
      <c r="HM377" s="35"/>
      <c r="HN377" s="35"/>
      <c r="HO377" s="35"/>
      <c r="HP377" s="35"/>
      <c r="HQ377" s="35"/>
      <c r="HR377" s="35"/>
      <c r="HS377" s="35"/>
      <c r="HT377" s="35"/>
      <c r="HU377" s="35"/>
      <c r="HV377" s="35"/>
      <c r="HW377" s="35"/>
      <c r="HX377" s="35"/>
      <c r="HY377" s="35"/>
      <c r="HZ377" s="35"/>
      <c r="IA377" s="35"/>
      <c r="IB377" s="35"/>
      <c r="IC377" s="35"/>
      <c r="ID377" s="35"/>
      <c r="IE377" s="35"/>
      <c r="IF377" s="35"/>
      <c r="IG377" s="35"/>
      <c r="IH377" s="35"/>
      <c r="II377" s="35"/>
      <c r="IJ377" s="35"/>
      <c r="IK377" s="35"/>
      <c r="IL377" s="35"/>
      <c r="IM377" s="35"/>
      <c r="IN377" s="35"/>
      <c r="IO377" s="35"/>
      <c r="IP377" s="35"/>
      <c r="IQ377" s="35"/>
      <c r="IR377" s="35"/>
      <c r="IS377" s="35"/>
      <c r="IT377" s="35"/>
    </row>
    <row r="378" spans="1:254" s="41" customFormat="1">
      <c r="A378" s="13" t="s">
        <v>240</v>
      </c>
      <c r="B378" s="13" t="s">
        <v>241</v>
      </c>
      <c r="C378" s="17" t="s">
        <v>15</v>
      </c>
      <c r="D378" s="13" t="s">
        <v>820</v>
      </c>
      <c r="E378" s="13" t="s">
        <v>818</v>
      </c>
      <c r="F378" s="17" t="s">
        <v>821</v>
      </c>
      <c r="G378" s="17" t="s">
        <v>822</v>
      </c>
      <c r="H378" s="13" t="s">
        <v>242</v>
      </c>
      <c r="I378" s="1">
        <v>27681.42</v>
      </c>
      <c r="J378" s="1">
        <v>5536.28</v>
      </c>
      <c r="K378" s="109">
        <v>22145.14</v>
      </c>
      <c r="L378" s="1"/>
      <c r="M378" s="1"/>
      <c r="N378" s="1"/>
      <c r="O378" s="1"/>
      <c r="P378" s="1"/>
      <c r="Q378" s="1"/>
      <c r="R378" s="1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  <c r="BA378" s="35"/>
      <c r="BB378" s="35"/>
      <c r="BC378" s="35"/>
      <c r="BD378" s="35"/>
      <c r="BE378" s="35"/>
      <c r="BF378" s="35"/>
      <c r="BG378" s="35"/>
      <c r="BH378" s="35"/>
      <c r="BI378" s="35"/>
      <c r="BJ378" s="35"/>
      <c r="BK378" s="35"/>
      <c r="BL378" s="35"/>
      <c r="BM378" s="35"/>
      <c r="BN378" s="35"/>
      <c r="BO378" s="35"/>
      <c r="BP378" s="35"/>
      <c r="BQ378" s="35"/>
      <c r="BR378" s="35"/>
      <c r="BS378" s="35"/>
      <c r="BT378" s="35"/>
      <c r="BU378" s="35"/>
      <c r="BV378" s="35"/>
      <c r="BW378" s="35"/>
      <c r="BX378" s="35"/>
      <c r="BY378" s="35"/>
      <c r="BZ378" s="35"/>
      <c r="CA378" s="35"/>
      <c r="CB378" s="35"/>
      <c r="CC378" s="35"/>
      <c r="CD378" s="35"/>
      <c r="CE378" s="35"/>
      <c r="CF378" s="35"/>
      <c r="CG378" s="35"/>
      <c r="CH378" s="35"/>
      <c r="CI378" s="35"/>
      <c r="CJ378" s="35"/>
      <c r="CK378" s="35"/>
      <c r="CL378" s="35"/>
      <c r="CM378" s="35"/>
      <c r="CN378" s="35"/>
      <c r="CO378" s="35"/>
      <c r="CP378" s="35"/>
      <c r="CQ378" s="35"/>
      <c r="CR378" s="35"/>
      <c r="CS378" s="35"/>
      <c r="CT378" s="35"/>
      <c r="CU378" s="35"/>
      <c r="CV378" s="35"/>
      <c r="CW378" s="35"/>
      <c r="CX378" s="35"/>
      <c r="CY378" s="35"/>
      <c r="CZ378" s="35"/>
      <c r="DA378" s="35"/>
      <c r="DB378" s="35"/>
      <c r="DC378" s="35"/>
      <c r="DD378" s="35"/>
      <c r="DE378" s="35"/>
      <c r="DF378" s="35"/>
      <c r="DG378" s="35"/>
      <c r="DH378" s="35"/>
      <c r="DI378" s="35"/>
      <c r="DJ378" s="35"/>
      <c r="DK378" s="35"/>
      <c r="DL378" s="35"/>
      <c r="DM378" s="35"/>
      <c r="DN378" s="35"/>
      <c r="DO378" s="35"/>
      <c r="DP378" s="35"/>
      <c r="DQ378" s="35"/>
      <c r="DR378" s="35"/>
      <c r="DS378" s="35"/>
      <c r="DT378" s="35"/>
      <c r="DU378" s="35"/>
      <c r="DV378" s="35"/>
      <c r="DW378" s="35"/>
      <c r="DX378" s="35"/>
      <c r="DY378" s="35"/>
      <c r="DZ378" s="35"/>
      <c r="EA378" s="35"/>
      <c r="EB378" s="35"/>
      <c r="EC378" s="35"/>
      <c r="ED378" s="35"/>
      <c r="EE378" s="35"/>
      <c r="EF378" s="35"/>
      <c r="EG378" s="35"/>
      <c r="EH378" s="35"/>
      <c r="EI378" s="35"/>
      <c r="EJ378" s="35"/>
      <c r="EK378" s="35"/>
      <c r="EL378" s="35"/>
      <c r="EM378" s="35"/>
      <c r="EN378" s="35"/>
      <c r="EO378" s="35"/>
      <c r="EP378" s="35"/>
      <c r="EQ378" s="35"/>
      <c r="ER378" s="35"/>
      <c r="ES378" s="35"/>
      <c r="ET378" s="35"/>
      <c r="EU378" s="35"/>
      <c r="EV378" s="35"/>
      <c r="EW378" s="35"/>
      <c r="EX378" s="35"/>
      <c r="EY378" s="35"/>
      <c r="EZ378" s="35"/>
      <c r="FA378" s="35"/>
      <c r="FB378" s="35"/>
      <c r="FC378" s="35"/>
      <c r="FD378" s="35"/>
      <c r="FE378" s="35"/>
      <c r="FF378" s="35"/>
      <c r="FG378" s="35"/>
      <c r="FH378" s="35"/>
      <c r="FI378" s="35"/>
      <c r="FJ378" s="35"/>
      <c r="FK378" s="35"/>
      <c r="FL378" s="35"/>
      <c r="FM378" s="35"/>
      <c r="FN378" s="35"/>
      <c r="FO378" s="35"/>
      <c r="FP378" s="35"/>
      <c r="FQ378" s="35"/>
      <c r="FR378" s="35"/>
      <c r="FS378" s="35"/>
      <c r="FT378" s="35"/>
      <c r="FU378" s="35"/>
      <c r="FV378" s="35"/>
      <c r="FW378" s="35"/>
      <c r="FX378" s="35"/>
      <c r="FY378" s="35"/>
      <c r="FZ378" s="35"/>
      <c r="GA378" s="35"/>
      <c r="GB378" s="35"/>
      <c r="GC378" s="35"/>
      <c r="GD378" s="35"/>
      <c r="GE378" s="35"/>
      <c r="GF378" s="35"/>
      <c r="GG378" s="35"/>
      <c r="GH378" s="35"/>
      <c r="GI378" s="35"/>
      <c r="GJ378" s="35"/>
      <c r="GK378" s="35"/>
      <c r="GL378" s="35"/>
      <c r="GM378" s="35"/>
      <c r="GN378" s="35"/>
      <c r="GO378" s="35"/>
      <c r="GP378" s="35"/>
      <c r="GQ378" s="35"/>
      <c r="GR378" s="35"/>
      <c r="GS378" s="35"/>
      <c r="GT378" s="35"/>
      <c r="GU378" s="35"/>
      <c r="GV378" s="35"/>
      <c r="GW378" s="35"/>
      <c r="GX378" s="35"/>
      <c r="GY378" s="35"/>
      <c r="GZ378" s="35"/>
      <c r="HA378" s="35"/>
      <c r="HB378" s="35"/>
      <c r="HC378" s="35"/>
      <c r="HD378" s="35"/>
      <c r="HE378" s="35"/>
      <c r="HF378" s="35"/>
      <c r="HG378" s="35"/>
      <c r="HH378" s="35"/>
      <c r="HI378" s="35"/>
      <c r="HJ378" s="35"/>
      <c r="HK378" s="35"/>
      <c r="HL378" s="35"/>
      <c r="HM378" s="35"/>
      <c r="HN378" s="35"/>
      <c r="HO378" s="35"/>
      <c r="HP378" s="35"/>
      <c r="HQ378" s="35"/>
      <c r="HR378" s="35"/>
      <c r="HS378" s="35"/>
      <c r="HT378" s="35"/>
      <c r="HU378" s="35"/>
      <c r="HV378" s="35"/>
      <c r="HW378" s="35"/>
      <c r="HX378" s="35"/>
      <c r="HY378" s="35"/>
      <c r="HZ378" s="35"/>
      <c r="IA378" s="35"/>
      <c r="IB378" s="35"/>
      <c r="IC378" s="35"/>
      <c r="ID378" s="35"/>
      <c r="IE378" s="35"/>
      <c r="IF378" s="35"/>
      <c r="IG378" s="35"/>
      <c r="IH378" s="35"/>
      <c r="II378" s="35"/>
      <c r="IJ378" s="35"/>
      <c r="IK378" s="35"/>
      <c r="IL378" s="35"/>
      <c r="IM378" s="35"/>
      <c r="IN378" s="35"/>
      <c r="IO378" s="35"/>
      <c r="IP378" s="35"/>
      <c r="IQ378" s="35"/>
      <c r="IR378" s="35"/>
      <c r="IS378" s="35"/>
      <c r="IT378" s="35"/>
    </row>
    <row r="379" spans="1:254" s="41" customFormat="1">
      <c r="A379" s="13" t="s">
        <v>240</v>
      </c>
      <c r="B379" s="13" t="s">
        <v>241</v>
      </c>
      <c r="C379" s="17" t="s">
        <v>15</v>
      </c>
      <c r="D379" s="13" t="s">
        <v>823</v>
      </c>
      <c r="E379" s="13" t="s">
        <v>818</v>
      </c>
      <c r="F379" s="17" t="s">
        <v>821</v>
      </c>
      <c r="G379" s="17" t="s">
        <v>822</v>
      </c>
      <c r="H379" s="13" t="s">
        <v>242</v>
      </c>
      <c r="I379" s="1">
        <v>22786.980000000003</v>
      </c>
      <c r="J379" s="1">
        <v>4557.3999999999996</v>
      </c>
      <c r="K379" s="109">
        <v>18229.580000000002</v>
      </c>
      <c r="L379" s="1"/>
      <c r="M379" s="1"/>
      <c r="N379" s="1"/>
      <c r="O379" s="1"/>
      <c r="P379" s="1"/>
      <c r="Q379" s="1"/>
      <c r="R379" s="1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BH379" s="35"/>
      <c r="BI379" s="35"/>
      <c r="BJ379" s="35"/>
      <c r="BK379" s="35"/>
      <c r="BL379" s="35"/>
      <c r="BM379" s="35"/>
      <c r="BN379" s="35"/>
      <c r="BO379" s="35"/>
      <c r="BP379" s="35"/>
      <c r="BQ379" s="35"/>
      <c r="BR379" s="35"/>
      <c r="BS379" s="35"/>
      <c r="BT379" s="35"/>
      <c r="BU379" s="35"/>
      <c r="BV379" s="35"/>
      <c r="BW379" s="35"/>
      <c r="BX379" s="35"/>
      <c r="BY379" s="35"/>
      <c r="BZ379" s="35"/>
      <c r="CA379" s="35"/>
      <c r="CB379" s="35"/>
      <c r="CC379" s="35"/>
      <c r="CD379" s="35"/>
      <c r="CE379" s="35"/>
      <c r="CF379" s="35"/>
      <c r="CG379" s="35"/>
      <c r="CH379" s="35"/>
      <c r="CI379" s="35"/>
      <c r="CJ379" s="35"/>
      <c r="CK379" s="35"/>
      <c r="CL379" s="35"/>
      <c r="CM379" s="35"/>
      <c r="CN379" s="35"/>
      <c r="CO379" s="35"/>
      <c r="CP379" s="35"/>
      <c r="CQ379" s="35"/>
      <c r="CR379" s="35"/>
      <c r="CS379" s="35"/>
      <c r="CT379" s="35"/>
      <c r="CU379" s="35"/>
      <c r="CV379" s="35"/>
      <c r="CW379" s="35"/>
      <c r="CX379" s="35"/>
      <c r="CY379" s="35"/>
      <c r="CZ379" s="35"/>
      <c r="DA379" s="35"/>
      <c r="DB379" s="35"/>
      <c r="DC379" s="35"/>
      <c r="DD379" s="35"/>
      <c r="DE379" s="35"/>
      <c r="DF379" s="35"/>
      <c r="DG379" s="35"/>
      <c r="DH379" s="35"/>
      <c r="DI379" s="35"/>
      <c r="DJ379" s="35"/>
      <c r="DK379" s="35"/>
      <c r="DL379" s="35"/>
      <c r="DM379" s="35"/>
      <c r="DN379" s="35"/>
      <c r="DO379" s="35"/>
      <c r="DP379" s="35"/>
      <c r="DQ379" s="35"/>
      <c r="DR379" s="35"/>
      <c r="DS379" s="35"/>
      <c r="DT379" s="35"/>
      <c r="DU379" s="35"/>
      <c r="DV379" s="35"/>
      <c r="DW379" s="35"/>
      <c r="DX379" s="35"/>
      <c r="DY379" s="35"/>
      <c r="DZ379" s="35"/>
      <c r="EA379" s="35"/>
      <c r="EB379" s="35"/>
      <c r="EC379" s="35"/>
      <c r="ED379" s="35"/>
      <c r="EE379" s="35"/>
      <c r="EF379" s="35"/>
      <c r="EG379" s="35"/>
      <c r="EH379" s="35"/>
      <c r="EI379" s="35"/>
      <c r="EJ379" s="35"/>
      <c r="EK379" s="35"/>
      <c r="EL379" s="35"/>
      <c r="EM379" s="35"/>
      <c r="EN379" s="35"/>
      <c r="EO379" s="35"/>
      <c r="EP379" s="35"/>
      <c r="EQ379" s="35"/>
      <c r="ER379" s="35"/>
      <c r="ES379" s="35"/>
      <c r="ET379" s="35"/>
      <c r="EU379" s="35"/>
      <c r="EV379" s="35"/>
      <c r="EW379" s="35"/>
      <c r="EX379" s="35"/>
      <c r="EY379" s="35"/>
      <c r="EZ379" s="35"/>
      <c r="FA379" s="35"/>
      <c r="FB379" s="35"/>
      <c r="FC379" s="35"/>
      <c r="FD379" s="35"/>
      <c r="FE379" s="35"/>
      <c r="FF379" s="35"/>
      <c r="FG379" s="35"/>
      <c r="FH379" s="35"/>
      <c r="FI379" s="35"/>
      <c r="FJ379" s="35"/>
      <c r="FK379" s="35"/>
      <c r="FL379" s="35"/>
      <c r="FM379" s="35"/>
      <c r="FN379" s="35"/>
      <c r="FO379" s="35"/>
      <c r="FP379" s="35"/>
      <c r="FQ379" s="35"/>
      <c r="FR379" s="35"/>
      <c r="FS379" s="35"/>
      <c r="FT379" s="35"/>
      <c r="FU379" s="35"/>
      <c r="FV379" s="35"/>
      <c r="FW379" s="35"/>
      <c r="FX379" s="35"/>
      <c r="FY379" s="35"/>
      <c r="FZ379" s="35"/>
      <c r="GA379" s="35"/>
      <c r="GB379" s="35"/>
      <c r="GC379" s="35"/>
      <c r="GD379" s="35"/>
      <c r="GE379" s="35"/>
      <c r="GF379" s="35"/>
      <c r="GG379" s="35"/>
      <c r="GH379" s="35"/>
      <c r="GI379" s="35"/>
      <c r="GJ379" s="35"/>
      <c r="GK379" s="35"/>
      <c r="GL379" s="35"/>
      <c r="GM379" s="35"/>
      <c r="GN379" s="35"/>
      <c r="GO379" s="35"/>
      <c r="GP379" s="35"/>
      <c r="GQ379" s="35"/>
      <c r="GR379" s="35"/>
      <c r="GS379" s="35"/>
      <c r="GT379" s="35"/>
      <c r="GU379" s="35"/>
      <c r="GV379" s="35"/>
      <c r="GW379" s="35"/>
      <c r="GX379" s="35"/>
      <c r="GY379" s="35"/>
      <c r="GZ379" s="35"/>
      <c r="HA379" s="35"/>
      <c r="HB379" s="35"/>
      <c r="HC379" s="35"/>
      <c r="HD379" s="35"/>
      <c r="HE379" s="35"/>
      <c r="HF379" s="35"/>
      <c r="HG379" s="35"/>
      <c r="HH379" s="35"/>
      <c r="HI379" s="35"/>
      <c r="HJ379" s="35"/>
      <c r="HK379" s="35"/>
      <c r="HL379" s="35"/>
      <c r="HM379" s="35"/>
      <c r="HN379" s="35"/>
      <c r="HO379" s="35"/>
      <c r="HP379" s="35"/>
      <c r="HQ379" s="35"/>
      <c r="HR379" s="35"/>
      <c r="HS379" s="35"/>
      <c r="HT379" s="35"/>
      <c r="HU379" s="35"/>
      <c r="HV379" s="35"/>
      <c r="HW379" s="35"/>
      <c r="HX379" s="35"/>
      <c r="HY379" s="35"/>
      <c r="HZ379" s="35"/>
      <c r="IA379" s="35"/>
      <c r="IB379" s="35"/>
      <c r="IC379" s="35"/>
      <c r="ID379" s="35"/>
      <c r="IE379" s="35"/>
      <c r="IF379" s="35"/>
      <c r="IG379" s="35"/>
      <c r="IH379" s="35"/>
      <c r="II379" s="35"/>
      <c r="IJ379" s="35"/>
      <c r="IK379" s="35"/>
      <c r="IL379" s="35"/>
      <c r="IM379" s="35"/>
      <c r="IN379" s="35"/>
      <c r="IO379" s="35"/>
      <c r="IP379" s="35"/>
      <c r="IQ379" s="35"/>
      <c r="IR379" s="35"/>
      <c r="IS379" s="35"/>
      <c r="IT379" s="35"/>
    </row>
    <row r="380" spans="1:254" s="41" customFormat="1">
      <c r="A380" s="13" t="s">
        <v>240</v>
      </c>
      <c r="B380" s="13" t="s">
        <v>241</v>
      </c>
      <c r="C380" s="17" t="s">
        <v>15</v>
      </c>
      <c r="D380" s="13" t="s">
        <v>824</v>
      </c>
      <c r="E380" s="13" t="s">
        <v>818</v>
      </c>
      <c r="F380" s="17" t="s">
        <v>243</v>
      </c>
      <c r="G380" s="17" t="s">
        <v>290</v>
      </c>
      <c r="H380" s="13" t="s">
        <v>242</v>
      </c>
      <c r="I380" s="1">
        <v>12003.04</v>
      </c>
      <c r="J380" s="1">
        <v>2400.61</v>
      </c>
      <c r="K380" s="109">
        <v>9602.43</v>
      </c>
      <c r="L380" s="1"/>
      <c r="M380" s="1"/>
      <c r="N380" s="1"/>
      <c r="O380" s="1"/>
      <c r="P380" s="1"/>
      <c r="Q380" s="1"/>
      <c r="R380" s="1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  <c r="BH380" s="35"/>
      <c r="BI380" s="35"/>
      <c r="BJ380" s="35"/>
      <c r="BK380" s="35"/>
      <c r="BL380" s="35"/>
      <c r="BM380" s="35"/>
      <c r="BN380" s="35"/>
      <c r="BO380" s="35"/>
      <c r="BP380" s="35"/>
      <c r="BQ380" s="35"/>
      <c r="BR380" s="35"/>
      <c r="BS380" s="35"/>
      <c r="BT380" s="35"/>
      <c r="BU380" s="35"/>
      <c r="BV380" s="35"/>
      <c r="BW380" s="35"/>
      <c r="BX380" s="35"/>
      <c r="BY380" s="35"/>
      <c r="BZ380" s="35"/>
      <c r="CA380" s="35"/>
      <c r="CB380" s="35"/>
      <c r="CC380" s="35"/>
      <c r="CD380" s="35"/>
      <c r="CE380" s="35"/>
      <c r="CF380" s="35"/>
      <c r="CG380" s="35"/>
      <c r="CH380" s="35"/>
      <c r="CI380" s="35"/>
      <c r="CJ380" s="35"/>
      <c r="CK380" s="35"/>
      <c r="CL380" s="35"/>
      <c r="CM380" s="35"/>
      <c r="CN380" s="35"/>
      <c r="CO380" s="35"/>
      <c r="CP380" s="35"/>
      <c r="CQ380" s="35"/>
      <c r="CR380" s="35"/>
      <c r="CS380" s="35"/>
      <c r="CT380" s="35"/>
      <c r="CU380" s="35"/>
      <c r="CV380" s="35"/>
      <c r="CW380" s="35"/>
      <c r="CX380" s="35"/>
      <c r="CY380" s="35"/>
      <c r="CZ380" s="35"/>
      <c r="DA380" s="35"/>
      <c r="DB380" s="35"/>
      <c r="DC380" s="35"/>
      <c r="DD380" s="35"/>
      <c r="DE380" s="35"/>
      <c r="DF380" s="35"/>
      <c r="DG380" s="35"/>
      <c r="DH380" s="35"/>
      <c r="DI380" s="35"/>
      <c r="DJ380" s="35"/>
      <c r="DK380" s="35"/>
      <c r="DL380" s="35"/>
      <c r="DM380" s="35"/>
      <c r="DN380" s="35"/>
      <c r="DO380" s="35"/>
      <c r="DP380" s="35"/>
      <c r="DQ380" s="35"/>
      <c r="DR380" s="35"/>
      <c r="DS380" s="35"/>
      <c r="DT380" s="35"/>
      <c r="DU380" s="35"/>
      <c r="DV380" s="35"/>
      <c r="DW380" s="35"/>
      <c r="DX380" s="35"/>
      <c r="DY380" s="35"/>
      <c r="DZ380" s="35"/>
      <c r="EA380" s="35"/>
      <c r="EB380" s="35"/>
      <c r="EC380" s="35"/>
      <c r="ED380" s="35"/>
      <c r="EE380" s="35"/>
      <c r="EF380" s="35"/>
      <c r="EG380" s="35"/>
      <c r="EH380" s="35"/>
      <c r="EI380" s="35"/>
      <c r="EJ380" s="35"/>
      <c r="EK380" s="35"/>
      <c r="EL380" s="35"/>
      <c r="EM380" s="35"/>
      <c r="EN380" s="35"/>
      <c r="EO380" s="35"/>
      <c r="EP380" s="35"/>
      <c r="EQ380" s="35"/>
      <c r="ER380" s="35"/>
      <c r="ES380" s="35"/>
      <c r="ET380" s="35"/>
      <c r="EU380" s="35"/>
      <c r="EV380" s="35"/>
      <c r="EW380" s="35"/>
      <c r="EX380" s="35"/>
      <c r="EY380" s="35"/>
      <c r="EZ380" s="35"/>
      <c r="FA380" s="35"/>
      <c r="FB380" s="35"/>
      <c r="FC380" s="35"/>
      <c r="FD380" s="35"/>
      <c r="FE380" s="35"/>
      <c r="FF380" s="35"/>
      <c r="FG380" s="35"/>
      <c r="FH380" s="35"/>
      <c r="FI380" s="35"/>
      <c r="FJ380" s="35"/>
      <c r="FK380" s="35"/>
      <c r="FL380" s="35"/>
      <c r="FM380" s="35"/>
      <c r="FN380" s="35"/>
      <c r="FO380" s="35"/>
      <c r="FP380" s="35"/>
      <c r="FQ380" s="35"/>
      <c r="FR380" s="35"/>
      <c r="FS380" s="35"/>
      <c r="FT380" s="35"/>
      <c r="FU380" s="35"/>
      <c r="FV380" s="35"/>
      <c r="FW380" s="35"/>
      <c r="FX380" s="35"/>
      <c r="FY380" s="35"/>
      <c r="FZ380" s="35"/>
      <c r="GA380" s="35"/>
      <c r="GB380" s="35"/>
      <c r="GC380" s="35"/>
      <c r="GD380" s="35"/>
      <c r="GE380" s="35"/>
      <c r="GF380" s="35"/>
      <c r="GG380" s="35"/>
      <c r="GH380" s="35"/>
      <c r="GI380" s="35"/>
      <c r="GJ380" s="35"/>
      <c r="GK380" s="35"/>
      <c r="GL380" s="35"/>
      <c r="GM380" s="35"/>
      <c r="GN380" s="35"/>
      <c r="GO380" s="35"/>
      <c r="GP380" s="35"/>
      <c r="GQ380" s="35"/>
      <c r="GR380" s="35"/>
      <c r="GS380" s="35"/>
      <c r="GT380" s="35"/>
      <c r="GU380" s="35"/>
      <c r="GV380" s="35"/>
      <c r="GW380" s="35"/>
      <c r="GX380" s="35"/>
      <c r="GY380" s="35"/>
      <c r="GZ380" s="35"/>
      <c r="HA380" s="35"/>
      <c r="HB380" s="35"/>
      <c r="HC380" s="35"/>
      <c r="HD380" s="35"/>
      <c r="HE380" s="35"/>
      <c r="HF380" s="35"/>
      <c r="HG380" s="35"/>
      <c r="HH380" s="35"/>
      <c r="HI380" s="35"/>
      <c r="HJ380" s="35"/>
      <c r="HK380" s="35"/>
      <c r="HL380" s="35"/>
      <c r="HM380" s="35"/>
      <c r="HN380" s="35"/>
      <c r="HO380" s="35"/>
      <c r="HP380" s="35"/>
      <c r="HQ380" s="35"/>
      <c r="HR380" s="35"/>
      <c r="HS380" s="35"/>
      <c r="HT380" s="35"/>
      <c r="HU380" s="35"/>
      <c r="HV380" s="35"/>
      <c r="HW380" s="35"/>
      <c r="HX380" s="35"/>
      <c r="HY380" s="35"/>
      <c r="HZ380" s="35"/>
      <c r="IA380" s="35"/>
      <c r="IB380" s="35"/>
      <c r="IC380" s="35"/>
      <c r="ID380" s="35"/>
      <c r="IE380" s="35"/>
      <c r="IF380" s="35"/>
      <c r="IG380" s="35"/>
      <c r="IH380" s="35"/>
      <c r="II380" s="35"/>
      <c r="IJ380" s="35"/>
      <c r="IK380" s="35"/>
      <c r="IL380" s="35"/>
      <c r="IM380" s="35"/>
      <c r="IN380" s="35"/>
      <c r="IO380" s="35"/>
      <c r="IP380" s="35"/>
      <c r="IQ380" s="35"/>
      <c r="IR380" s="35"/>
      <c r="IS380" s="35"/>
      <c r="IT380" s="35"/>
    </row>
    <row r="381" spans="1:254" s="41" customFormat="1">
      <c r="A381" s="13" t="s">
        <v>240</v>
      </c>
      <c r="B381" s="13" t="s">
        <v>241</v>
      </c>
      <c r="C381" s="17" t="s">
        <v>14</v>
      </c>
      <c r="D381" s="13" t="s">
        <v>825</v>
      </c>
      <c r="E381" s="13" t="s">
        <v>818</v>
      </c>
      <c r="F381" s="17" t="s">
        <v>336</v>
      </c>
      <c r="G381" s="17" t="s">
        <v>367</v>
      </c>
      <c r="H381" s="13" t="s">
        <v>242</v>
      </c>
      <c r="I381" s="1">
        <v>30950.22</v>
      </c>
      <c r="J381" s="1">
        <v>6190.04</v>
      </c>
      <c r="K381" s="109">
        <v>24760.18</v>
      </c>
      <c r="L381" s="1"/>
      <c r="M381" s="1"/>
      <c r="N381" s="1"/>
      <c r="O381" s="1"/>
      <c r="P381" s="1"/>
      <c r="Q381" s="1"/>
      <c r="R381" s="1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BH381" s="35"/>
      <c r="BI381" s="35"/>
      <c r="BJ381" s="35"/>
      <c r="BK381" s="35"/>
      <c r="BL381" s="35"/>
      <c r="BM381" s="35"/>
      <c r="BN381" s="35"/>
      <c r="BO381" s="35"/>
      <c r="BP381" s="35"/>
      <c r="BQ381" s="35"/>
      <c r="BR381" s="35"/>
      <c r="BS381" s="35"/>
      <c r="BT381" s="35"/>
      <c r="BU381" s="35"/>
      <c r="BV381" s="35"/>
      <c r="BW381" s="35"/>
      <c r="BX381" s="35"/>
      <c r="BY381" s="35"/>
      <c r="BZ381" s="35"/>
      <c r="CA381" s="35"/>
      <c r="CB381" s="35"/>
      <c r="CC381" s="35"/>
      <c r="CD381" s="35"/>
      <c r="CE381" s="35"/>
      <c r="CF381" s="35"/>
      <c r="CG381" s="35"/>
      <c r="CH381" s="35"/>
      <c r="CI381" s="35"/>
      <c r="CJ381" s="35"/>
      <c r="CK381" s="35"/>
      <c r="CL381" s="35"/>
      <c r="CM381" s="35"/>
      <c r="CN381" s="35"/>
      <c r="CO381" s="35"/>
      <c r="CP381" s="35"/>
      <c r="CQ381" s="35"/>
      <c r="CR381" s="35"/>
      <c r="CS381" s="35"/>
      <c r="CT381" s="35"/>
      <c r="CU381" s="35"/>
      <c r="CV381" s="35"/>
      <c r="CW381" s="35"/>
      <c r="CX381" s="35"/>
      <c r="CY381" s="35"/>
      <c r="CZ381" s="35"/>
      <c r="DA381" s="35"/>
      <c r="DB381" s="35"/>
      <c r="DC381" s="35"/>
      <c r="DD381" s="35"/>
      <c r="DE381" s="35"/>
      <c r="DF381" s="35"/>
      <c r="DG381" s="35"/>
      <c r="DH381" s="35"/>
      <c r="DI381" s="35"/>
      <c r="DJ381" s="35"/>
      <c r="DK381" s="35"/>
      <c r="DL381" s="35"/>
      <c r="DM381" s="35"/>
      <c r="DN381" s="35"/>
      <c r="DO381" s="35"/>
      <c r="DP381" s="35"/>
      <c r="DQ381" s="35"/>
      <c r="DR381" s="35"/>
      <c r="DS381" s="35"/>
      <c r="DT381" s="35"/>
      <c r="DU381" s="35"/>
      <c r="DV381" s="35"/>
      <c r="DW381" s="35"/>
      <c r="DX381" s="35"/>
      <c r="DY381" s="35"/>
      <c r="DZ381" s="35"/>
      <c r="EA381" s="35"/>
      <c r="EB381" s="35"/>
      <c r="EC381" s="35"/>
      <c r="ED381" s="35"/>
      <c r="EE381" s="35"/>
      <c r="EF381" s="35"/>
      <c r="EG381" s="35"/>
      <c r="EH381" s="35"/>
      <c r="EI381" s="35"/>
      <c r="EJ381" s="35"/>
      <c r="EK381" s="35"/>
      <c r="EL381" s="35"/>
      <c r="EM381" s="35"/>
      <c r="EN381" s="35"/>
      <c r="EO381" s="35"/>
      <c r="EP381" s="35"/>
      <c r="EQ381" s="35"/>
      <c r="ER381" s="35"/>
      <c r="ES381" s="35"/>
      <c r="ET381" s="35"/>
      <c r="EU381" s="35"/>
      <c r="EV381" s="35"/>
      <c r="EW381" s="35"/>
      <c r="EX381" s="35"/>
      <c r="EY381" s="35"/>
      <c r="EZ381" s="35"/>
      <c r="FA381" s="35"/>
      <c r="FB381" s="35"/>
      <c r="FC381" s="35"/>
      <c r="FD381" s="35"/>
      <c r="FE381" s="35"/>
      <c r="FF381" s="35"/>
      <c r="FG381" s="35"/>
      <c r="FH381" s="35"/>
      <c r="FI381" s="35"/>
      <c r="FJ381" s="35"/>
      <c r="FK381" s="35"/>
      <c r="FL381" s="35"/>
      <c r="FM381" s="35"/>
      <c r="FN381" s="35"/>
      <c r="FO381" s="35"/>
      <c r="FP381" s="35"/>
      <c r="FQ381" s="35"/>
      <c r="FR381" s="35"/>
      <c r="FS381" s="35"/>
      <c r="FT381" s="35"/>
      <c r="FU381" s="35"/>
      <c r="FV381" s="35"/>
      <c r="FW381" s="35"/>
      <c r="FX381" s="35"/>
      <c r="FY381" s="35"/>
      <c r="FZ381" s="35"/>
      <c r="GA381" s="35"/>
      <c r="GB381" s="35"/>
      <c r="GC381" s="35"/>
      <c r="GD381" s="35"/>
      <c r="GE381" s="35"/>
      <c r="GF381" s="35"/>
      <c r="GG381" s="35"/>
      <c r="GH381" s="35"/>
      <c r="GI381" s="35"/>
      <c r="GJ381" s="35"/>
      <c r="GK381" s="35"/>
      <c r="GL381" s="35"/>
      <c r="GM381" s="35"/>
      <c r="GN381" s="35"/>
      <c r="GO381" s="35"/>
      <c r="GP381" s="35"/>
      <c r="GQ381" s="35"/>
      <c r="GR381" s="35"/>
      <c r="GS381" s="35"/>
      <c r="GT381" s="35"/>
      <c r="GU381" s="35"/>
      <c r="GV381" s="35"/>
      <c r="GW381" s="35"/>
      <c r="GX381" s="35"/>
      <c r="GY381" s="35"/>
      <c r="GZ381" s="35"/>
      <c r="HA381" s="35"/>
      <c r="HB381" s="35"/>
      <c r="HC381" s="35"/>
      <c r="HD381" s="35"/>
      <c r="HE381" s="35"/>
      <c r="HF381" s="35"/>
      <c r="HG381" s="35"/>
      <c r="HH381" s="35"/>
      <c r="HI381" s="35"/>
      <c r="HJ381" s="35"/>
      <c r="HK381" s="35"/>
      <c r="HL381" s="35"/>
      <c r="HM381" s="35"/>
      <c r="HN381" s="35"/>
      <c r="HO381" s="35"/>
      <c r="HP381" s="35"/>
      <c r="HQ381" s="35"/>
      <c r="HR381" s="35"/>
      <c r="HS381" s="35"/>
      <c r="HT381" s="35"/>
      <c r="HU381" s="35"/>
      <c r="HV381" s="35"/>
      <c r="HW381" s="35"/>
      <c r="HX381" s="35"/>
      <c r="HY381" s="35"/>
      <c r="HZ381" s="35"/>
      <c r="IA381" s="35"/>
      <c r="IB381" s="35"/>
      <c r="IC381" s="35"/>
      <c r="ID381" s="35"/>
      <c r="IE381" s="35"/>
      <c r="IF381" s="35"/>
      <c r="IG381" s="35"/>
      <c r="IH381" s="35"/>
      <c r="II381" s="35"/>
      <c r="IJ381" s="35"/>
      <c r="IK381" s="35"/>
      <c r="IL381" s="35"/>
      <c r="IM381" s="35"/>
      <c r="IN381" s="35"/>
      <c r="IO381" s="35"/>
      <c r="IP381" s="35"/>
      <c r="IQ381" s="35"/>
      <c r="IR381" s="35"/>
      <c r="IS381" s="35"/>
      <c r="IT381" s="35"/>
    </row>
    <row r="382" spans="1:254" s="41" customFormat="1">
      <c r="A382" s="13" t="s">
        <v>240</v>
      </c>
      <c r="B382" s="13" t="s">
        <v>241</v>
      </c>
      <c r="C382" s="17" t="s">
        <v>14</v>
      </c>
      <c r="D382" s="13" t="s">
        <v>826</v>
      </c>
      <c r="E382" s="13" t="s">
        <v>818</v>
      </c>
      <c r="F382" s="17" t="s">
        <v>336</v>
      </c>
      <c r="G382" s="17" t="s">
        <v>367</v>
      </c>
      <c r="H382" s="13" t="s">
        <v>242</v>
      </c>
      <c r="I382" s="1">
        <v>22311.46</v>
      </c>
      <c r="J382" s="1">
        <v>4462.29</v>
      </c>
      <c r="K382" s="109">
        <v>17849.169999999998</v>
      </c>
      <c r="L382" s="1"/>
      <c r="M382" s="1"/>
      <c r="N382" s="1"/>
      <c r="O382" s="1"/>
      <c r="P382" s="1"/>
      <c r="Q382" s="1"/>
      <c r="R382" s="1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  <c r="BA382" s="35"/>
      <c r="BB382" s="35"/>
      <c r="BC382" s="35"/>
      <c r="BD382" s="35"/>
      <c r="BE382" s="35"/>
      <c r="BF382" s="35"/>
      <c r="BG382" s="35"/>
      <c r="BH382" s="35"/>
      <c r="BI382" s="35"/>
      <c r="BJ382" s="35"/>
      <c r="BK382" s="35"/>
      <c r="BL382" s="35"/>
      <c r="BM382" s="35"/>
      <c r="BN382" s="35"/>
      <c r="BO382" s="35"/>
      <c r="BP382" s="35"/>
      <c r="BQ382" s="35"/>
      <c r="BR382" s="35"/>
      <c r="BS382" s="35"/>
      <c r="BT382" s="35"/>
      <c r="BU382" s="35"/>
      <c r="BV382" s="35"/>
      <c r="BW382" s="35"/>
      <c r="BX382" s="35"/>
      <c r="BY382" s="35"/>
      <c r="BZ382" s="35"/>
      <c r="CA382" s="35"/>
      <c r="CB382" s="35"/>
      <c r="CC382" s="35"/>
      <c r="CD382" s="35"/>
      <c r="CE382" s="35"/>
      <c r="CF382" s="35"/>
      <c r="CG382" s="35"/>
      <c r="CH382" s="35"/>
      <c r="CI382" s="35"/>
      <c r="CJ382" s="35"/>
      <c r="CK382" s="35"/>
      <c r="CL382" s="35"/>
      <c r="CM382" s="35"/>
      <c r="CN382" s="35"/>
      <c r="CO382" s="35"/>
      <c r="CP382" s="35"/>
      <c r="CQ382" s="35"/>
      <c r="CR382" s="35"/>
      <c r="CS382" s="35"/>
      <c r="CT382" s="35"/>
      <c r="CU382" s="35"/>
      <c r="CV382" s="35"/>
      <c r="CW382" s="35"/>
      <c r="CX382" s="35"/>
      <c r="CY382" s="35"/>
      <c r="CZ382" s="35"/>
      <c r="DA382" s="35"/>
      <c r="DB382" s="35"/>
      <c r="DC382" s="35"/>
      <c r="DD382" s="35"/>
      <c r="DE382" s="35"/>
      <c r="DF382" s="35"/>
      <c r="DG382" s="35"/>
      <c r="DH382" s="35"/>
      <c r="DI382" s="35"/>
      <c r="DJ382" s="35"/>
      <c r="DK382" s="35"/>
      <c r="DL382" s="35"/>
      <c r="DM382" s="35"/>
      <c r="DN382" s="35"/>
      <c r="DO382" s="35"/>
      <c r="DP382" s="35"/>
      <c r="DQ382" s="35"/>
      <c r="DR382" s="35"/>
      <c r="DS382" s="35"/>
      <c r="DT382" s="35"/>
      <c r="DU382" s="35"/>
      <c r="DV382" s="35"/>
      <c r="DW382" s="35"/>
      <c r="DX382" s="35"/>
      <c r="DY382" s="35"/>
      <c r="DZ382" s="35"/>
      <c r="EA382" s="35"/>
      <c r="EB382" s="35"/>
      <c r="EC382" s="35"/>
      <c r="ED382" s="35"/>
      <c r="EE382" s="35"/>
      <c r="EF382" s="35"/>
      <c r="EG382" s="35"/>
      <c r="EH382" s="35"/>
      <c r="EI382" s="35"/>
      <c r="EJ382" s="35"/>
      <c r="EK382" s="35"/>
      <c r="EL382" s="35"/>
      <c r="EM382" s="35"/>
      <c r="EN382" s="35"/>
      <c r="EO382" s="35"/>
      <c r="EP382" s="35"/>
      <c r="EQ382" s="35"/>
      <c r="ER382" s="35"/>
      <c r="ES382" s="35"/>
      <c r="ET382" s="35"/>
      <c r="EU382" s="35"/>
      <c r="EV382" s="35"/>
      <c r="EW382" s="35"/>
      <c r="EX382" s="35"/>
      <c r="EY382" s="35"/>
      <c r="EZ382" s="35"/>
      <c r="FA382" s="35"/>
      <c r="FB382" s="35"/>
      <c r="FC382" s="35"/>
      <c r="FD382" s="35"/>
      <c r="FE382" s="35"/>
      <c r="FF382" s="35"/>
      <c r="FG382" s="35"/>
      <c r="FH382" s="35"/>
      <c r="FI382" s="35"/>
      <c r="FJ382" s="35"/>
      <c r="FK382" s="35"/>
      <c r="FL382" s="35"/>
      <c r="FM382" s="35"/>
      <c r="FN382" s="35"/>
      <c r="FO382" s="35"/>
      <c r="FP382" s="35"/>
      <c r="FQ382" s="35"/>
      <c r="FR382" s="35"/>
      <c r="FS382" s="35"/>
      <c r="FT382" s="35"/>
      <c r="FU382" s="35"/>
      <c r="FV382" s="35"/>
      <c r="FW382" s="35"/>
      <c r="FX382" s="35"/>
      <c r="FY382" s="35"/>
      <c r="FZ382" s="35"/>
      <c r="GA382" s="35"/>
      <c r="GB382" s="35"/>
      <c r="GC382" s="35"/>
      <c r="GD382" s="35"/>
      <c r="GE382" s="35"/>
      <c r="GF382" s="35"/>
      <c r="GG382" s="35"/>
      <c r="GH382" s="35"/>
      <c r="GI382" s="35"/>
      <c r="GJ382" s="35"/>
      <c r="GK382" s="35"/>
      <c r="GL382" s="35"/>
      <c r="GM382" s="35"/>
      <c r="GN382" s="35"/>
      <c r="GO382" s="35"/>
      <c r="GP382" s="35"/>
      <c r="GQ382" s="35"/>
      <c r="GR382" s="35"/>
      <c r="GS382" s="35"/>
      <c r="GT382" s="35"/>
      <c r="GU382" s="35"/>
      <c r="GV382" s="35"/>
      <c r="GW382" s="35"/>
      <c r="GX382" s="35"/>
      <c r="GY382" s="35"/>
      <c r="GZ382" s="35"/>
      <c r="HA382" s="35"/>
      <c r="HB382" s="35"/>
      <c r="HC382" s="35"/>
      <c r="HD382" s="35"/>
      <c r="HE382" s="35"/>
      <c r="HF382" s="35"/>
      <c r="HG382" s="35"/>
      <c r="HH382" s="35"/>
      <c r="HI382" s="35"/>
      <c r="HJ382" s="35"/>
      <c r="HK382" s="35"/>
      <c r="HL382" s="35"/>
      <c r="HM382" s="35"/>
      <c r="HN382" s="35"/>
      <c r="HO382" s="35"/>
      <c r="HP382" s="35"/>
      <c r="HQ382" s="35"/>
      <c r="HR382" s="35"/>
      <c r="HS382" s="35"/>
      <c r="HT382" s="35"/>
      <c r="HU382" s="35"/>
      <c r="HV382" s="35"/>
      <c r="HW382" s="35"/>
      <c r="HX382" s="35"/>
      <c r="HY382" s="35"/>
      <c r="HZ382" s="35"/>
      <c r="IA382" s="35"/>
      <c r="IB382" s="35"/>
      <c r="IC382" s="35"/>
      <c r="ID382" s="35"/>
      <c r="IE382" s="35"/>
      <c r="IF382" s="35"/>
      <c r="IG382" s="35"/>
      <c r="IH382" s="35"/>
      <c r="II382" s="35"/>
      <c r="IJ382" s="35"/>
      <c r="IK382" s="35"/>
      <c r="IL382" s="35"/>
      <c r="IM382" s="35"/>
      <c r="IN382" s="35"/>
      <c r="IO382" s="35"/>
      <c r="IP382" s="35"/>
      <c r="IQ382" s="35"/>
      <c r="IR382" s="35"/>
      <c r="IS382" s="35"/>
      <c r="IT382" s="35"/>
    </row>
    <row r="383" spans="1:254" s="41" customFormat="1">
      <c r="A383" s="13" t="s">
        <v>240</v>
      </c>
      <c r="B383" s="13" t="s">
        <v>241</v>
      </c>
      <c r="C383" s="17" t="s">
        <v>14</v>
      </c>
      <c r="D383" s="13" t="s">
        <v>827</v>
      </c>
      <c r="E383" s="13" t="s">
        <v>818</v>
      </c>
      <c r="F383" s="17" t="s">
        <v>336</v>
      </c>
      <c r="G383" s="17" t="s">
        <v>367</v>
      </c>
      <c r="H383" s="13" t="s">
        <v>242</v>
      </c>
      <c r="I383" s="1">
        <v>13299.380000000001</v>
      </c>
      <c r="J383" s="1">
        <v>2659.88</v>
      </c>
      <c r="K383" s="109">
        <v>10639.5</v>
      </c>
      <c r="L383" s="1"/>
      <c r="M383" s="1"/>
      <c r="N383" s="1"/>
      <c r="O383" s="1"/>
      <c r="P383" s="1"/>
      <c r="Q383" s="1"/>
      <c r="R383" s="1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BH383" s="35"/>
      <c r="BI383" s="35"/>
      <c r="BJ383" s="35"/>
      <c r="BK383" s="35"/>
      <c r="BL383" s="35"/>
      <c r="BM383" s="35"/>
      <c r="BN383" s="35"/>
      <c r="BO383" s="35"/>
      <c r="BP383" s="35"/>
      <c r="BQ383" s="35"/>
      <c r="BR383" s="35"/>
      <c r="BS383" s="35"/>
      <c r="BT383" s="35"/>
      <c r="BU383" s="35"/>
      <c r="BV383" s="35"/>
      <c r="BW383" s="35"/>
      <c r="BX383" s="35"/>
      <c r="BY383" s="35"/>
      <c r="BZ383" s="35"/>
      <c r="CA383" s="35"/>
      <c r="CB383" s="35"/>
      <c r="CC383" s="35"/>
      <c r="CD383" s="35"/>
      <c r="CE383" s="35"/>
      <c r="CF383" s="35"/>
      <c r="CG383" s="35"/>
      <c r="CH383" s="35"/>
      <c r="CI383" s="35"/>
      <c r="CJ383" s="35"/>
      <c r="CK383" s="35"/>
      <c r="CL383" s="35"/>
      <c r="CM383" s="35"/>
      <c r="CN383" s="35"/>
      <c r="CO383" s="35"/>
      <c r="CP383" s="35"/>
      <c r="CQ383" s="35"/>
      <c r="CR383" s="35"/>
      <c r="CS383" s="35"/>
      <c r="CT383" s="35"/>
      <c r="CU383" s="35"/>
      <c r="CV383" s="35"/>
      <c r="CW383" s="35"/>
      <c r="CX383" s="35"/>
      <c r="CY383" s="35"/>
      <c r="CZ383" s="35"/>
      <c r="DA383" s="35"/>
      <c r="DB383" s="35"/>
      <c r="DC383" s="35"/>
      <c r="DD383" s="35"/>
      <c r="DE383" s="35"/>
      <c r="DF383" s="35"/>
      <c r="DG383" s="35"/>
      <c r="DH383" s="35"/>
      <c r="DI383" s="35"/>
      <c r="DJ383" s="35"/>
      <c r="DK383" s="35"/>
      <c r="DL383" s="35"/>
      <c r="DM383" s="35"/>
      <c r="DN383" s="35"/>
      <c r="DO383" s="35"/>
      <c r="DP383" s="35"/>
      <c r="DQ383" s="35"/>
      <c r="DR383" s="35"/>
      <c r="DS383" s="35"/>
      <c r="DT383" s="35"/>
      <c r="DU383" s="35"/>
      <c r="DV383" s="35"/>
      <c r="DW383" s="35"/>
      <c r="DX383" s="35"/>
      <c r="DY383" s="35"/>
      <c r="DZ383" s="35"/>
      <c r="EA383" s="35"/>
      <c r="EB383" s="35"/>
      <c r="EC383" s="35"/>
      <c r="ED383" s="35"/>
      <c r="EE383" s="35"/>
      <c r="EF383" s="35"/>
      <c r="EG383" s="35"/>
      <c r="EH383" s="35"/>
      <c r="EI383" s="35"/>
      <c r="EJ383" s="35"/>
      <c r="EK383" s="35"/>
      <c r="EL383" s="35"/>
      <c r="EM383" s="35"/>
      <c r="EN383" s="35"/>
      <c r="EO383" s="35"/>
      <c r="EP383" s="35"/>
      <c r="EQ383" s="35"/>
      <c r="ER383" s="35"/>
      <c r="ES383" s="35"/>
      <c r="ET383" s="35"/>
      <c r="EU383" s="35"/>
      <c r="EV383" s="35"/>
      <c r="EW383" s="35"/>
      <c r="EX383" s="35"/>
      <c r="EY383" s="35"/>
      <c r="EZ383" s="35"/>
      <c r="FA383" s="35"/>
      <c r="FB383" s="35"/>
      <c r="FC383" s="35"/>
      <c r="FD383" s="35"/>
      <c r="FE383" s="35"/>
      <c r="FF383" s="35"/>
      <c r="FG383" s="35"/>
      <c r="FH383" s="35"/>
      <c r="FI383" s="35"/>
      <c r="FJ383" s="35"/>
      <c r="FK383" s="35"/>
      <c r="FL383" s="35"/>
      <c r="FM383" s="35"/>
      <c r="FN383" s="35"/>
      <c r="FO383" s="35"/>
      <c r="FP383" s="35"/>
      <c r="FQ383" s="35"/>
      <c r="FR383" s="35"/>
      <c r="FS383" s="35"/>
      <c r="FT383" s="35"/>
      <c r="FU383" s="35"/>
      <c r="FV383" s="35"/>
      <c r="FW383" s="35"/>
      <c r="FX383" s="35"/>
      <c r="FY383" s="35"/>
      <c r="FZ383" s="35"/>
      <c r="GA383" s="35"/>
      <c r="GB383" s="35"/>
      <c r="GC383" s="35"/>
      <c r="GD383" s="35"/>
      <c r="GE383" s="35"/>
      <c r="GF383" s="35"/>
      <c r="GG383" s="35"/>
      <c r="GH383" s="35"/>
      <c r="GI383" s="35"/>
      <c r="GJ383" s="35"/>
      <c r="GK383" s="35"/>
      <c r="GL383" s="35"/>
      <c r="GM383" s="35"/>
      <c r="GN383" s="35"/>
      <c r="GO383" s="35"/>
      <c r="GP383" s="35"/>
      <c r="GQ383" s="35"/>
      <c r="GR383" s="35"/>
      <c r="GS383" s="35"/>
      <c r="GT383" s="35"/>
      <c r="GU383" s="35"/>
      <c r="GV383" s="35"/>
      <c r="GW383" s="35"/>
      <c r="GX383" s="35"/>
      <c r="GY383" s="35"/>
      <c r="GZ383" s="35"/>
      <c r="HA383" s="35"/>
      <c r="HB383" s="35"/>
      <c r="HC383" s="35"/>
      <c r="HD383" s="35"/>
      <c r="HE383" s="35"/>
      <c r="HF383" s="35"/>
      <c r="HG383" s="35"/>
      <c r="HH383" s="35"/>
      <c r="HI383" s="35"/>
      <c r="HJ383" s="35"/>
      <c r="HK383" s="35"/>
      <c r="HL383" s="35"/>
      <c r="HM383" s="35"/>
      <c r="HN383" s="35"/>
      <c r="HO383" s="35"/>
      <c r="HP383" s="35"/>
      <c r="HQ383" s="35"/>
      <c r="HR383" s="35"/>
      <c r="HS383" s="35"/>
      <c r="HT383" s="35"/>
      <c r="HU383" s="35"/>
      <c r="HV383" s="35"/>
      <c r="HW383" s="35"/>
      <c r="HX383" s="35"/>
      <c r="HY383" s="35"/>
      <c r="HZ383" s="35"/>
      <c r="IA383" s="35"/>
      <c r="IB383" s="35"/>
      <c r="IC383" s="35"/>
      <c r="ID383" s="35"/>
      <c r="IE383" s="35"/>
      <c r="IF383" s="35"/>
      <c r="IG383" s="35"/>
      <c r="IH383" s="35"/>
      <c r="II383" s="35"/>
      <c r="IJ383" s="35"/>
      <c r="IK383" s="35"/>
      <c r="IL383" s="35"/>
      <c r="IM383" s="35"/>
      <c r="IN383" s="35"/>
      <c r="IO383" s="35"/>
      <c r="IP383" s="35"/>
      <c r="IQ383" s="35"/>
      <c r="IR383" s="35"/>
      <c r="IS383" s="35"/>
      <c r="IT383" s="35"/>
    </row>
    <row r="384" spans="1:254" s="41" customFormat="1">
      <c r="A384" s="13" t="s">
        <v>240</v>
      </c>
      <c r="B384" s="13" t="s">
        <v>241</v>
      </c>
      <c r="C384" s="17" t="s">
        <v>14</v>
      </c>
      <c r="D384" s="13" t="s">
        <v>828</v>
      </c>
      <c r="E384" s="13" t="s">
        <v>818</v>
      </c>
      <c r="F384" s="17" t="s">
        <v>185</v>
      </c>
      <c r="G384" s="17" t="s">
        <v>829</v>
      </c>
      <c r="H384" s="13" t="s">
        <v>242</v>
      </c>
      <c r="I384" s="1">
        <v>26682.5</v>
      </c>
      <c r="J384" s="1">
        <v>5336.5</v>
      </c>
      <c r="K384" s="109">
        <v>21346</v>
      </c>
      <c r="L384" s="1"/>
      <c r="M384" s="1"/>
      <c r="N384" s="1"/>
      <c r="O384" s="1"/>
      <c r="P384" s="1"/>
      <c r="Q384" s="1"/>
      <c r="R384" s="1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  <c r="BA384" s="35"/>
      <c r="BB384" s="35"/>
      <c r="BC384" s="35"/>
      <c r="BD384" s="35"/>
      <c r="BE384" s="35"/>
      <c r="BF384" s="35"/>
      <c r="BG384" s="35"/>
      <c r="BH384" s="35"/>
      <c r="BI384" s="35"/>
      <c r="BJ384" s="35"/>
      <c r="BK384" s="35"/>
      <c r="BL384" s="35"/>
      <c r="BM384" s="35"/>
      <c r="BN384" s="35"/>
      <c r="BO384" s="35"/>
      <c r="BP384" s="35"/>
      <c r="BQ384" s="35"/>
      <c r="BR384" s="35"/>
      <c r="BS384" s="35"/>
      <c r="BT384" s="35"/>
      <c r="BU384" s="35"/>
      <c r="BV384" s="35"/>
      <c r="BW384" s="35"/>
      <c r="BX384" s="35"/>
      <c r="BY384" s="35"/>
      <c r="BZ384" s="35"/>
      <c r="CA384" s="35"/>
      <c r="CB384" s="35"/>
      <c r="CC384" s="35"/>
      <c r="CD384" s="35"/>
      <c r="CE384" s="35"/>
      <c r="CF384" s="35"/>
      <c r="CG384" s="35"/>
      <c r="CH384" s="35"/>
      <c r="CI384" s="35"/>
      <c r="CJ384" s="35"/>
      <c r="CK384" s="35"/>
      <c r="CL384" s="35"/>
      <c r="CM384" s="35"/>
      <c r="CN384" s="35"/>
      <c r="CO384" s="35"/>
      <c r="CP384" s="35"/>
      <c r="CQ384" s="35"/>
      <c r="CR384" s="35"/>
      <c r="CS384" s="35"/>
      <c r="CT384" s="35"/>
      <c r="CU384" s="35"/>
      <c r="CV384" s="35"/>
      <c r="CW384" s="35"/>
      <c r="CX384" s="35"/>
      <c r="CY384" s="35"/>
      <c r="CZ384" s="35"/>
      <c r="DA384" s="35"/>
      <c r="DB384" s="35"/>
      <c r="DC384" s="35"/>
      <c r="DD384" s="35"/>
      <c r="DE384" s="35"/>
      <c r="DF384" s="35"/>
      <c r="DG384" s="35"/>
      <c r="DH384" s="35"/>
      <c r="DI384" s="35"/>
      <c r="DJ384" s="35"/>
      <c r="DK384" s="35"/>
      <c r="DL384" s="35"/>
      <c r="DM384" s="35"/>
      <c r="DN384" s="35"/>
      <c r="DO384" s="35"/>
      <c r="DP384" s="35"/>
      <c r="DQ384" s="35"/>
      <c r="DR384" s="35"/>
      <c r="DS384" s="35"/>
      <c r="DT384" s="35"/>
      <c r="DU384" s="35"/>
      <c r="DV384" s="35"/>
      <c r="DW384" s="35"/>
      <c r="DX384" s="35"/>
      <c r="DY384" s="35"/>
      <c r="DZ384" s="35"/>
      <c r="EA384" s="35"/>
      <c r="EB384" s="35"/>
      <c r="EC384" s="35"/>
      <c r="ED384" s="35"/>
      <c r="EE384" s="35"/>
      <c r="EF384" s="35"/>
      <c r="EG384" s="35"/>
      <c r="EH384" s="35"/>
      <c r="EI384" s="35"/>
      <c r="EJ384" s="35"/>
      <c r="EK384" s="35"/>
      <c r="EL384" s="35"/>
      <c r="EM384" s="35"/>
      <c r="EN384" s="35"/>
      <c r="EO384" s="35"/>
      <c r="EP384" s="35"/>
      <c r="EQ384" s="35"/>
      <c r="ER384" s="35"/>
      <c r="ES384" s="35"/>
      <c r="ET384" s="35"/>
      <c r="EU384" s="35"/>
      <c r="EV384" s="35"/>
      <c r="EW384" s="35"/>
      <c r="EX384" s="35"/>
      <c r="EY384" s="35"/>
      <c r="EZ384" s="35"/>
      <c r="FA384" s="35"/>
      <c r="FB384" s="35"/>
      <c r="FC384" s="35"/>
      <c r="FD384" s="35"/>
      <c r="FE384" s="35"/>
      <c r="FF384" s="35"/>
      <c r="FG384" s="35"/>
      <c r="FH384" s="35"/>
      <c r="FI384" s="35"/>
      <c r="FJ384" s="35"/>
      <c r="FK384" s="35"/>
      <c r="FL384" s="35"/>
      <c r="FM384" s="35"/>
      <c r="FN384" s="35"/>
      <c r="FO384" s="35"/>
      <c r="FP384" s="35"/>
      <c r="FQ384" s="35"/>
      <c r="FR384" s="35"/>
      <c r="FS384" s="35"/>
      <c r="FT384" s="35"/>
      <c r="FU384" s="35"/>
      <c r="FV384" s="35"/>
      <c r="FW384" s="35"/>
      <c r="FX384" s="35"/>
      <c r="FY384" s="35"/>
      <c r="FZ384" s="35"/>
      <c r="GA384" s="35"/>
      <c r="GB384" s="35"/>
      <c r="GC384" s="35"/>
      <c r="GD384" s="35"/>
      <c r="GE384" s="35"/>
      <c r="GF384" s="35"/>
      <c r="GG384" s="35"/>
      <c r="GH384" s="35"/>
      <c r="GI384" s="35"/>
      <c r="GJ384" s="35"/>
      <c r="GK384" s="35"/>
      <c r="GL384" s="35"/>
      <c r="GM384" s="35"/>
      <c r="GN384" s="35"/>
      <c r="GO384" s="35"/>
      <c r="GP384" s="35"/>
      <c r="GQ384" s="35"/>
      <c r="GR384" s="35"/>
      <c r="GS384" s="35"/>
      <c r="GT384" s="35"/>
      <c r="GU384" s="35"/>
      <c r="GV384" s="35"/>
      <c r="GW384" s="35"/>
      <c r="GX384" s="35"/>
      <c r="GY384" s="35"/>
      <c r="GZ384" s="35"/>
      <c r="HA384" s="35"/>
      <c r="HB384" s="35"/>
      <c r="HC384" s="35"/>
      <c r="HD384" s="35"/>
      <c r="HE384" s="35"/>
      <c r="HF384" s="35"/>
      <c r="HG384" s="35"/>
      <c r="HH384" s="35"/>
      <c r="HI384" s="35"/>
      <c r="HJ384" s="35"/>
      <c r="HK384" s="35"/>
      <c r="HL384" s="35"/>
      <c r="HM384" s="35"/>
      <c r="HN384" s="35"/>
      <c r="HO384" s="35"/>
      <c r="HP384" s="35"/>
      <c r="HQ384" s="35"/>
      <c r="HR384" s="35"/>
      <c r="HS384" s="35"/>
      <c r="HT384" s="35"/>
      <c r="HU384" s="35"/>
      <c r="HV384" s="35"/>
      <c r="HW384" s="35"/>
      <c r="HX384" s="35"/>
      <c r="HY384" s="35"/>
      <c r="HZ384" s="35"/>
      <c r="IA384" s="35"/>
      <c r="IB384" s="35"/>
      <c r="IC384" s="35"/>
      <c r="ID384" s="35"/>
      <c r="IE384" s="35"/>
      <c r="IF384" s="35"/>
      <c r="IG384" s="35"/>
      <c r="IH384" s="35"/>
      <c r="II384" s="35"/>
      <c r="IJ384" s="35"/>
      <c r="IK384" s="35"/>
      <c r="IL384" s="35"/>
      <c r="IM384" s="35"/>
      <c r="IN384" s="35"/>
      <c r="IO384" s="35"/>
      <c r="IP384" s="35"/>
      <c r="IQ384" s="35"/>
      <c r="IR384" s="35"/>
      <c r="IS384" s="35"/>
      <c r="IT384" s="35"/>
    </row>
    <row r="385" spans="1:254" s="41" customFormat="1">
      <c r="A385" s="13" t="s">
        <v>240</v>
      </c>
      <c r="B385" s="13" t="s">
        <v>241</v>
      </c>
      <c r="C385" s="17" t="s">
        <v>14</v>
      </c>
      <c r="D385" s="13" t="s">
        <v>830</v>
      </c>
      <c r="E385" s="13" t="s">
        <v>818</v>
      </c>
      <c r="F385" s="17" t="s">
        <v>831</v>
      </c>
      <c r="G385" s="17" t="s">
        <v>244</v>
      </c>
      <c r="H385" s="13" t="s">
        <v>242</v>
      </c>
      <c r="I385" s="1">
        <v>31151.190000000002</v>
      </c>
      <c r="J385" s="1">
        <v>6230.24</v>
      </c>
      <c r="K385" s="109">
        <v>24920.950000000004</v>
      </c>
      <c r="L385" s="1"/>
      <c r="M385" s="1"/>
      <c r="N385" s="1"/>
      <c r="O385" s="1"/>
      <c r="P385" s="1"/>
      <c r="Q385" s="1"/>
      <c r="R385" s="1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  <c r="BH385" s="35"/>
      <c r="BI385" s="35"/>
      <c r="BJ385" s="35"/>
      <c r="BK385" s="35"/>
      <c r="BL385" s="35"/>
      <c r="BM385" s="35"/>
      <c r="BN385" s="35"/>
      <c r="BO385" s="35"/>
      <c r="BP385" s="35"/>
      <c r="BQ385" s="35"/>
      <c r="BR385" s="35"/>
      <c r="BS385" s="35"/>
      <c r="BT385" s="35"/>
      <c r="BU385" s="35"/>
      <c r="BV385" s="35"/>
      <c r="BW385" s="35"/>
      <c r="BX385" s="35"/>
      <c r="BY385" s="35"/>
      <c r="BZ385" s="35"/>
      <c r="CA385" s="35"/>
      <c r="CB385" s="35"/>
      <c r="CC385" s="35"/>
      <c r="CD385" s="35"/>
      <c r="CE385" s="35"/>
      <c r="CF385" s="35"/>
      <c r="CG385" s="35"/>
      <c r="CH385" s="35"/>
      <c r="CI385" s="35"/>
      <c r="CJ385" s="35"/>
      <c r="CK385" s="35"/>
      <c r="CL385" s="35"/>
      <c r="CM385" s="35"/>
      <c r="CN385" s="35"/>
      <c r="CO385" s="35"/>
      <c r="CP385" s="35"/>
      <c r="CQ385" s="35"/>
      <c r="CR385" s="35"/>
      <c r="CS385" s="35"/>
      <c r="CT385" s="35"/>
      <c r="CU385" s="35"/>
      <c r="CV385" s="35"/>
      <c r="CW385" s="35"/>
      <c r="CX385" s="35"/>
      <c r="CY385" s="35"/>
      <c r="CZ385" s="35"/>
      <c r="DA385" s="35"/>
      <c r="DB385" s="35"/>
      <c r="DC385" s="35"/>
      <c r="DD385" s="35"/>
      <c r="DE385" s="35"/>
      <c r="DF385" s="35"/>
      <c r="DG385" s="35"/>
      <c r="DH385" s="35"/>
      <c r="DI385" s="35"/>
      <c r="DJ385" s="35"/>
      <c r="DK385" s="35"/>
      <c r="DL385" s="35"/>
      <c r="DM385" s="35"/>
      <c r="DN385" s="35"/>
      <c r="DO385" s="35"/>
      <c r="DP385" s="35"/>
      <c r="DQ385" s="35"/>
      <c r="DR385" s="35"/>
      <c r="DS385" s="35"/>
      <c r="DT385" s="35"/>
      <c r="DU385" s="35"/>
      <c r="DV385" s="35"/>
      <c r="DW385" s="35"/>
      <c r="DX385" s="35"/>
      <c r="DY385" s="35"/>
      <c r="DZ385" s="35"/>
      <c r="EA385" s="35"/>
      <c r="EB385" s="35"/>
      <c r="EC385" s="35"/>
      <c r="ED385" s="35"/>
      <c r="EE385" s="35"/>
      <c r="EF385" s="35"/>
      <c r="EG385" s="35"/>
      <c r="EH385" s="35"/>
      <c r="EI385" s="35"/>
      <c r="EJ385" s="35"/>
      <c r="EK385" s="35"/>
      <c r="EL385" s="35"/>
      <c r="EM385" s="35"/>
      <c r="EN385" s="35"/>
      <c r="EO385" s="35"/>
      <c r="EP385" s="35"/>
      <c r="EQ385" s="35"/>
      <c r="ER385" s="35"/>
      <c r="ES385" s="35"/>
      <c r="ET385" s="35"/>
      <c r="EU385" s="35"/>
      <c r="EV385" s="35"/>
      <c r="EW385" s="35"/>
      <c r="EX385" s="35"/>
      <c r="EY385" s="35"/>
      <c r="EZ385" s="35"/>
      <c r="FA385" s="35"/>
      <c r="FB385" s="35"/>
      <c r="FC385" s="35"/>
      <c r="FD385" s="35"/>
      <c r="FE385" s="35"/>
      <c r="FF385" s="35"/>
      <c r="FG385" s="35"/>
      <c r="FH385" s="35"/>
      <c r="FI385" s="35"/>
      <c r="FJ385" s="35"/>
      <c r="FK385" s="35"/>
      <c r="FL385" s="35"/>
      <c r="FM385" s="35"/>
      <c r="FN385" s="35"/>
      <c r="FO385" s="35"/>
      <c r="FP385" s="35"/>
      <c r="FQ385" s="35"/>
      <c r="FR385" s="35"/>
      <c r="FS385" s="35"/>
      <c r="FT385" s="35"/>
      <c r="FU385" s="35"/>
      <c r="FV385" s="35"/>
      <c r="FW385" s="35"/>
      <c r="FX385" s="35"/>
      <c r="FY385" s="35"/>
      <c r="FZ385" s="35"/>
      <c r="GA385" s="35"/>
      <c r="GB385" s="35"/>
      <c r="GC385" s="35"/>
      <c r="GD385" s="35"/>
      <c r="GE385" s="35"/>
      <c r="GF385" s="35"/>
      <c r="GG385" s="35"/>
      <c r="GH385" s="35"/>
      <c r="GI385" s="35"/>
      <c r="GJ385" s="35"/>
      <c r="GK385" s="35"/>
      <c r="GL385" s="35"/>
      <c r="GM385" s="35"/>
      <c r="GN385" s="35"/>
      <c r="GO385" s="35"/>
      <c r="GP385" s="35"/>
      <c r="GQ385" s="35"/>
      <c r="GR385" s="35"/>
      <c r="GS385" s="35"/>
      <c r="GT385" s="35"/>
      <c r="GU385" s="35"/>
      <c r="GV385" s="35"/>
      <c r="GW385" s="35"/>
      <c r="GX385" s="35"/>
      <c r="GY385" s="35"/>
      <c r="GZ385" s="35"/>
      <c r="HA385" s="35"/>
      <c r="HB385" s="35"/>
      <c r="HC385" s="35"/>
      <c r="HD385" s="35"/>
      <c r="HE385" s="35"/>
      <c r="HF385" s="35"/>
      <c r="HG385" s="35"/>
      <c r="HH385" s="35"/>
      <c r="HI385" s="35"/>
      <c r="HJ385" s="35"/>
      <c r="HK385" s="35"/>
      <c r="HL385" s="35"/>
      <c r="HM385" s="35"/>
      <c r="HN385" s="35"/>
      <c r="HO385" s="35"/>
      <c r="HP385" s="35"/>
      <c r="HQ385" s="35"/>
      <c r="HR385" s="35"/>
      <c r="HS385" s="35"/>
      <c r="HT385" s="35"/>
      <c r="HU385" s="35"/>
      <c r="HV385" s="35"/>
      <c r="HW385" s="35"/>
      <c r="HX385" s="35"/>
      <c r="HY385" s="35"/>
      <c r="HZ385" s="35"/>
      <c r="IA385" s="35"/>
      <c r="IB385" s="35"/>
      <c r="IC385" s="35"/>
      <c r="ID385" s="35"/>
      <c r="IE385" s="35"/>
      <c r="IF385" s="35"/>
      <c r="IG385" s="35"/>
      <c r="IH385" s="35"/>
      <c r="II385" s="35"/>
      <c r="IJ385" s="35"/>
      <c r="IK385" s="35"/>
      <c r="IL385" s="35"/>
      <c r="IM385" s="35"/>
      <c r="IN385" s="35"/>
      <c r="IO385" s="35"/>
      <c r="IP385" s="35"/>
      <c r="IQ385" s="35"/>
      <c r="IR385" s="35"/>
      <c r="IS385" s="35"/>
      <c r="IT385" s="35"/>
    </row>
    <row r="386" spans="1:254" s="41" customFormat="1">
      <c r="A386" s="13" t="s">
        <v>240</v>
      </c>
      <c r="B386" s="13" t="s">
        <v>241</v>
      </c>
      <c r="C386" s="23" t="s">
        <v>17</v>
      </c>
      <c r="D386" s="12" t="s">
        <v>832</v>
      </c>
      <c r="E386" s="12" t="s">
        <v>818</v>
      </c>
      <c r="F386" s="23" t="s">
        <v>426</v>
      </c>
      <c r="G386" s="23" t="s">
        <v>288</v>
      </c>
      <c r="H386" s="12" t="s">
        <v>242</v>
      </c>
      <c r="I386" s="1">
        <v>6447.21</v>
      </c>
      <c r="J386" s="19">
        <v>1289.442</v>
      </c>
      <c r="K386" s="109">
        <v>5157.768</v>
      </c>
      <c r="L386" s="1"/>
      <c r="M386" s="1"/>
      <c r="N386" s="1"/>
      <c r="O386" s="1"/>
      <c r="P386" s="79"/>
      <c r="Q386" s="1"/>
      <c r="R386" s="1"/>
      <c r="S386" s="79"/>
      <c r="T386" s="79"/>
      <c r="U386" s="80"/>
      <c r="V386" s="80"/>
      <c r="W386" s="80"/>
      <c r="X386" s="80"/>
      <c r="Y386" s="80"/>
      <c r="Z386" s="80"/>
      <c r="AA386" s="80"/>
      <c r="AB386" s="80"/>
      <c r="AC386" s="80"/>
      <c r="AD386" s="81"/>
      <c r="AE386" s="81"/>
      <c r="AF386" s="81"/>
      <c r="AG386" s="81"/>
      <c r="AH386" s="81"/>
      <c r="AI386" s="81"/>
      <c r="AJ386" s="81"/>
      <c r="AK386" s="81"/>
      <c r="AL386" s="81"/>
      <c r="AM386" s="81"/>
      <c r="AN386" s="81"/>
      <c r="AO386" s="81"/>
      <c r="AP386" s="81"/>
      <c r="AQ386" s="81"/>
      <c r="AR386" s="81"/>
      <c r="AS386" s="81"/>
      <c r="AT386" s="81"/>
      <c r="AU386" s="81"/>
      <c r="AV386" s="81"/>
      <c r="AW386" s="81"/>
      <c r="AX386" s="81"/>
      <c r="AY386" s="81"/>
      <c r="AZ386" s="81"/>
      <c r="BA386" s="81"/>
      <c r="BB386" s="81"/>
      <c r="BC386" s="81"/>
      <c r="BD386" s="81"/>
      <c r="BE386" s="81"/>
      <c r="BF386" s="81"/>
      <c r="BG386" s="81"/>
      <c r="BH386" s="81"/>
      <c r="BI386" s="81"/>
      <c r="BJ386" s="81"/>
      <c r="BK386" s="81"/>
      <c r="BL386" s="81"/>
      <c r="BM386" s="81"/>
      <c r="BN386" s="81"/>
      <c r="BO386" s="81"/>
      <c r="BP386" s="81"/>
      <c r="BQ386" s="81"/>
      <c r="BR386" s="81"/>
      <c r="BS386" s="81"/>
      <c r="BT386" s="81"/>
      <c r="BU386" s="81"/>
      <c r="BV386" s="81"/>
      <c r="BW386" s="81"/>
      <c r="BX386" s="81"/>
      <c r="BY386" s="81"/>
      <c r="BZ386" s="81"/>
      <c r="CA386" s="81"/>
      <c r="CB386" s="81"/>
      <c r="CC386" s="81"/>
      <c r="CD386" s="81"/>
      <c r="CE386" s="81"/>
      <c r="CF386" s="81"/>
      <c r="CG386" s="81"/>
      <c r="CH386" s="81"/>
      <c r="CI386" s="81"/>
      <c r="CJ386" s="81"/>
      <c r="CK386" s="81"/>
      <c r="CL386" s="81"/>
      <c r="CM386" s="81"/>
      <c r="CN386" s="81"/>
      <c r="CO386" s="81"/>
      <c r="CP386" s="81"/>
      <c r="CQ386" s="81"/>
      <c r="CR386" s="81"/>
      <c r="CS386" s="81"/>
      <c r="CT386" s="81"/>
      <c r="CU386" s="81"/>
      <c r="CV386" s="81"/>
      <c r="CW386" s="81"/>
      <c r="CX386" s="81"/>
      <c r="CY386" s="81"/>
      <c r="CZ386" s="81"/>
      <c r="DA386" s="81"/>
      <c r="DB386" s="81"/>
      <c r="DC386" s="81"/>
      <c r="DD386" s="81"/>
      <c r="DE386" s="81"/>
      <c r="DF386" s="81"/>
      <c r="DG386" s="81"/>
      <c r="DH386" s="81"/>
      <c r="DI386" s="81"/>
      <c r="DJ386" s="81"/>
      <c r="DK386" s="81"/>
      <c r="DL386" s="81"/>
      <c r="DM386" s="81"/>
      <c r="DN386" s="81"/>
      <c r="DO386" s="81"/>
      <c r="DP386" s="81"/>
      <c r="DQ386" s="81"/>
      <c r="DR386" s="81"/>
      <c r="DS386" s="81"/>
      <c r="DT386" s="81"/>
      <c r="DU386" s="81"/>
      <c r="DV386" s="81"/>
      <c r="DW386" s="81"/>
      <c r="DX386" s="81"/>
      <c r="DY386" s="81"/>
      <c r="DZ386" s="81"/>
      <c r="EA386" s="81"/>
      <c r="EB386" s="81"/>
      <c r="EC386" s="81"/>
      <c r="ED386" s="81"/>
      <c r="EE386" s="81"/>
      <c r="EF386" s="81"/>
      <c r="EG386" s="81"/>
      <c r="EH386" s="81"/>
      <c r="EI386" s="81"/>
      <c r="EJ386" s="81"/>
      <c r="EK386" s="81"/>
      <c r="EL386" s="81"/>
      <c r="EM386" s="81"/>
      <c r="EN386" s="81"/>
      <c r="EO386" s="81"/>
      <c r="EP386" s="81"/>
      <c r="EQ386" s="81"/>
      <c r="ER386" s="81"/>
      <c r="ES386" s="81"/>
      <c r="ET386" s="81"/>
      <c r="EU386" s="81"/>
      <c r="EV386" s="81"/>
      <c r="EW386" s="81"/>
      <c r="EX386" s="81"/>
      <c r="EY386" s="81"/>
      <c r="EZ386" s="81"/>
      <c r="FA386" s="81"/>
      <c r="FB386" s="81"/>
      <c r="FC386" s="81"/>
      <c r="FD386" s="81"/>
      <c r="FE386" s="81"/>
      <c r="FF386" s="81"/>
      <c r="FG386" s="81"/>
      <c r="FH386" s="81"/>
      <c r="FI386" s="81"/>
      <c r="FJ386" s="81"/>
      <c r="FK386" s="81"/>
      <c r="FL386" s="81"/>
      <c r="FM386" s="81"/>
      <c r="FN386" s="81"/>
      <c r="FO386" s="81"/>
      <c r="FP386" s="81"/>
      <c r="FQ386" s="81"/>
      <c r="FR386" s="81"/>
      <c r="FS386" s="81"/>
      <c r="FT386" s="81"/>
      <c r="FU386" s="81"/>
      <c r="FV386" s="81"/>
      <c r="FW386" s="81"/>
      <c r="FX386" s="81"/>
      <c r="FY386" s="81"/>
      <c r="FZ386" s="81"/>
      <c r="GA386" s="81"/>
      <c r="GB386" s="81"/>
      <c r="GC386" s="81"/>
      <c r="GD386" s="81"/>
      <c r="GE386" s="81"/>
      <c r="GF386" s="81"/>
      <c r="GG386" s="81"/>
      <c r="GH386" s="81"/>
      <c r="GI386" s="81"/>
      <c r="GJ386" s="81"/>
      <c r="GK386" s="81"/>
      <c r="GL386" s="81"/>
      <c r="GM386" s="81"/>
      <c r="GN386" s="81"/>
      <c r="GO386" s="81"/>
      <c r="GP386" s="81"/>
      <c r="GQ386" s="81"/>
      <c r="GR386" s="81"/>
      <c r="GS386" s="81"/>
      <c r="GT386" s="81"/>
      <c r="GU386" s="81"/>
      <c r="GV386" s="81"/>
      <c r="GW386" s="81"/>
      <c r="GX386" s="81"/>
      <c r="GY386" s="81"/>
      <c r="GZ386" s="81"/>
      <c r="HA386" s="81"/>
      <c r="HB386" s="81"/>
      <c r="HC386" s="81"/>
      <c r="HD386" s="81"/>
      <c r="HE386" s="81"/>
      <c r="HF386" s="81"/>
      <c r="HG386" s="81"/>
      <c r="HH386" s="81"/>
      <c r="HI386" s="81"/>
      <c r="HJ386" s="81"/>
      <c r="HK386" s="81"/>
      <c r="HL386" s="81"/>
      <c r="HM386" s="81"/>
      <c r="HN386" s="81"/>
      <c r="HO386" s="81"/>
      <c r="HP386" s="81"/>
      <c r="HQ386" s="81"/>
      <c r="HR386" s="81"/>
      <c r="HS386" s="81"/>
      <c r="HT386" s="81"/>
      <c r="HU386" s="81"/>
      <c r="HV386" s="81"/>
      <c r="HW386" s="81"/>
      <c r="HX386" s="81"/>
      <c r="HY386" s="81"/>
      <c r="HZ386" s="81"/>
      <c r="IA386" s="81"/>
      <c r="IB386" s="81"/>
      <c r="IC386" s="81"/>
      <c r="ID386" s="81"/>
      <c r="IE386" s="81"/>
      <c r="IF386" s="81"/>
      <c r="IG386" s="81"/>
      <c r="IH386" s="81"/>
      <c r="II386" s="81"/>
      <c r="IJ386" s="81"/>
      <c r="IK386" s="81"/>
      <c r="IL386" s="81"/>
      <c r="IM386" s="81"/>
      <c r="IN386" s="81"/>
      <c r="IO386" s="81"/>
      <c r="IP386" s="81"/>
      <c r="IQ386" s="81"/>
      <c r="IR386" s="81"/>
      <c r="IS386" s="81"/>
      <c r="IT386" s="81"/>
    </row>
    <row r="387" spans="1:254" s="41" customFormat="1">
      <c r="A387" s="3" t="s">
        <v>240</v>
      </c>
      <c r="B387" s="3" t="s">
        <v>241</v>
      </c>
      <c r="C387" s="6" t="s">
        <v>112</v>
      </c>
      <c r="D387" s="3" t="s">
        <v>1905</v>
      </c>
      <c r="E387" s="3" t="s">
        <v>1906</v>
      </c>
      <c r="F387" s="3" t="s">
        <v>22</v>
      </c>
      <c r="G387" s="3" t="s">
        <v>15</v>
      </c>
      <c r="H387" s="3" t="s">
        <v>1907</v>
      </c>
      <c r="I387" s="2">
        <v>399241.74</v>
      </c>
      <c r="J387" s="2">
        <v>133080.57999999999</v>
      </c>
      <c r="K387" s="105">
        <v>266161.15999999997</v>
      </c>
      <c r="L387" s="2"/>
      <c r="M387" s="2"/>
      <c r="N387" s="2"/>
      <c r="O387" s="2"/>
      <c r="P387" s="2"/>
      <c r="Q387" s="2"/>
      <c r="R387" s="2"/>
    </row>
    <row r="388" spans="1:254" s="41" customFormat="1">
      <c r="A388" s="3" t="s">
        <v>240</v>
      </c>
      <c r="B388" s="3" t="s">
        <v>241</v>
      </c>
      <c r="C388" s="6" t="s">
        <v>13</v>
      </c>
      <c r="D388" s="3" t="s">
        <v>1908</v>
      </c>
      <c r="E388" s="3" t="s">
        <v>1909</v>
      </c>
      <c r="F388" s="3" t="s">
        <v>1910</v>
      </c>
      <c r="G388" s="3" t="s">
        <v>1911</v>
      </c>
      <c r="H388" s="3" t="s">
        <v>242</v>
      </c>
      <c r="I388" s="2">
        <v>33544.54</v>
      </c>
      <c r="J388" s="2">
        <v>6708.91</v>
      </c>
      <c r="K388" s="105">
        <v>26835.63</v>
      </c>
      <c r="L388" s="2"/>
      <c r="M388" s="2"/>
      <c r="N388" s="2"/>
      <c r="O388" s="2"/>
      <c r="P388" s="2"/>
      <c r="Q388" s="2"/>
      <c r="R388" s="2"/>
    </row>
    <row r="389" spans="1:254" s="41" customFormat="1">
      <c r="A389" s="3" t="s">
        <v>240</v>
      </c>
      <c r="B389" s="3" t="s">
        <v>241</v>
      </c>
      <c r="C389" s="6" t="s">
        <v>13</v>
      </c>
      <c r="D389" s="3" t="s">
        <v>1912</v>
      </c>
      <c r="E389" s="3" t="s">
        <v>1909</v>
      </c>
      <c r="F389" s="3" t="s">
        <v>1910</v>
      </c>
      <c r="G389" s="3" t="s">
        <v>1911</v>
      </c>
      <c r="H389" s="3" t="s">
        <v>242</v>
      </c>
      <c r="I389" s="2">
        <v>33544.54</v>
      </c>
      <c r="J389" s="2">
        <v>6708.91</v>
      </c>
      <c r="K389" s="105">
        <v>26835.63</v>
      </c>
      <c r="L389" s="2"/>
      <c r="M389" s="2"/>
      <c r="N389" s="2"/>
      <c r="O389" s="2"/>
      <c r="P389" s="2"/>
      <c r="Q389" s="2"/>
      <c r="R389" s="2"/>
    </row>
    <row r="390" spans="1:254" s="41" customFormat="1">
      <c r="A390" s="3" t="s">
        <v>240</v>
      </c>
      <c r="B390" s="3" t="s">
        <v>241</v>
      </c>
      <c r="C390" s="6" t="s">
        <v>13</v>
      </c>
      <c r="D390" s="3" t="s">
        <v>1913</v>
      </c>
      <c r="E390" s="3" t="s">
        <v>1909</v>
      </c>
      <c r="F390" s="3" t="s">
        <v>1914</v>
      </c>
      <c r="G390" s="3" t="s">
        <v>1911</v>
      </c>
      <c r="H390" s="3" t="s">
        <v>242</v>
      </c>
      <c r="I390" s="2">
        <v>4756.76</v>
      </c>
      <c r="J390" s="2">
        <v>951.35</v>
      </c>
      <c r="K390" s="105">
        <v>3805.41</v>
      </c>
      <c r="L390" s="2"/>
      <c r="M390" s="2"/>
      <c r="N390" s="2"/>
      <c r="O390" s="2"/>
      <c r="P390" s="2"/>
      <c r="Q390" s="2"/>
      <c r="R390" s="2"/>
    </row>
    <row r="391" spans="1:254" s="41" customFormat="1">
      <c r="A391" s="3" t="s">
        <v>240</v>
      </c>
      <c r="B391" s="3" t="s">
        <v>241</v>
      </c>
      <c r="C391" s="6" t="s">
        <v>13</v>
      </c>
      <c r="D391" s="3" t="s">
        <v>1915</v>
      </c>
      <c r="E391" s="3" t="s">
        <v>1909</v>
      </c>
      <c r="F391" s="3" t="s">
        <v>1458</v>
      </c>
      <c r="G391" s="3" t="s">
        <v>1911</v>
      </c>
      <c r="H391" s="3" t="s">
        <v>242</v>
      </c>
      <c r="I391" s="2">
        <v>1491.7750000000001</v>
      </c>
      <c r="J391" s="2">
        <v>298.35500000000002</v>
      </c>
      <c r="K391" s="105">
        <v>1193.42</v>
      </c>
      <c r="L391" s="2"/>
      <c r="M391" s="2"/>
      <c r="N391" s="2"/>
      <c r="O391" s="2"/>
      <c r="P391" s="2"/>
      <c r="Q391" s="2"/>
      <c r="R391" s="2"/>
    </row>
    <row r="392" spans="1:254" s="41" customFormat="1">
      <c r="A392" s="3" t="s">
        <v>240</v>
      </c>
      <c r="B392" s="3" t="s">
        <v>241</v>
      </c>
      <c r="C392" s="6" t="s">
        <v>13</v>
      </c>
      <c r="D392" s="3" t="s">
        <v>1916</v>
      </c>
      <c r="E392" s="3" t="s">
        <v>1909</v>
      </c>
      <c r="F392" s="3" t="s">
        <v>1917</v>
      </c>
      <c r="G392" s="3" t="s">
        <v>1911</v>
      </c>
      <c r="H392" s="3" t="s">
        <v>242</v>
      </c>
      <c r="I392" s="2">
        <v>65870.87</v>
      </c>
      <c r="J392" s="2">
        <v>13174.17</v>
      </c>
      <c r="K392" s="105">
        <v>52696.700000000004</v>
      </c>
      <c r="L392" s="2"/>
      <c r="M392" s="2"/>
      <c r="N392" s="2"/>
      <c r="O392" s="2"/>
      <c r="P392" s="2"/>
      <c r="Q392" s="2"/>
      <c r="R392" s="2"/>
    </row>
    <row r="393" spans="1:254" s="41" customFormat="1">
      <c r="A393" s="3" t="s">
        <v>240</v>
      </c>
      <c r="B393" s="3" t="s">
        <v>241</v>
      </c>
      <c r="C393" s="6" t="s">
        <v>13</v>
      </c>
      <c r="D393" s="3" t="s">
        <v>1918</v>
      </c>
      <c r="E393" s="3" t="s">
        <v>1909</v>
      </c>
      <c r="F393" s="3" t="s">
        <v>205</v>
      </c>
      <c r="G393" s="3" t="s">
        <v>1911</v>
      </c>
      <c r="H393" s="3" t="s">
        <v>242</v>
      </c>
      <c r="I393" s="2">
        <v>16510.73</v>
      </c>
      <c r="J393" s="2">
        <v>3302.15</v>
      </c>
      <c r="K393" s="105">
        <v>13208.58</v>
      </c>
      <c r="L393" s="2"/>
      <c r="M393" s="2"/>
      <c r="N393" s="2"/>
      <c r="O393" s="2"/>
      <c r="P393" s="2"/>
      <c r="Q393" s="2"/>
      <c r="R393" s="2"/>
    </row>
    <row r="394" spans="1:254" s="41" customFormat="1">
      <c r="A394" s="3" t="s">
        <v>240</v>
      </c>
      <c r="B394" s="3" t="s">
        <v>241</v>
      </c>
      <c r="C394" s="6" t="s">
        <v>13</v>
      </c>
      <c r="D394" s="3" t="s">
        <v>1919</v>
      </c>
      <c r="E394" s="3" t="s">
        <v>1909</v>
      </c>
      <c r="F394" s="3" t="s">
        <v>205</v>
      </c>
      <c r="G394" s="3" t="s">
        <v>1911</v>
      </c>
      <c r="H394" s="3" t="s">
        <v>242</v>
      </c>
      <c r="I394" s="2">
        <v>44152.56</v>
      </c>
      <c r="J394" s="2">
        <v>8830.51</v>
      </c>
      <c r="K394" s="105">
        <v>35322.050000000003</v>
      </c>
      <c r="L394" s="2"/>
      <c r="M394" s="2"/>
      <c r="N394" s="2"/>
      <c r="O394" s="2"/>
      <c r="P394" s="2"/>
      <c r="Q394" s="2"/>
      <c r="R394" s="2"/>
    </row>
    <row r="395" spans="1:254" s="41" customFormat="1">
      <c r="A395" s="41" t="s">
        <v>2823</v>
      </c>
      <c r="B395" s="41" t="s">
        <v>346</v>
      </c>
      <c r="C395" s="55" t="s">
        <v>237</v>
      </c>
      <c r="D395" s="41" t="s">
        <v>2824</v>
      </c>
      <c r="E395" s="41" t="s">
        <v>2825</v>
      </c>
      <c r="F395" s="41" t="s">
        <v>2826</v>
      </c>
      <c r="G395" s="41" t="s">
        <v>347</v>
      </c>
      <c r="H395" s="41" t="s">
        <v>2827</v>
      </c>
      <c r="I395" s="4">
        <v>39700</v>
      </c>
      <c r="J395" s="4">
        <v>4962.5</v>
      </c>
      <c r="K395" s="111">
        <v>34737.5</v>
      </c>
      <c r="L395" s="4"/>
      <c r="M395" s="4"/>
      <c r="N395" s="4"/>
      <c r="O395" s="4"/>
      <c r="P395" s="4"/>
      <c r="Q395" s="4"/>
      <c r="R395" s="4"/>
    </row>
    <row r="396" spans="1:254" s="41" customFormat="1">
      <c r="A396" s="41" t="s">
        <v>2823</v>
      </c>
      <c r="B396" s="41" t="s">
        <v>346</v>
      </c>
      <c r="C396" s="55" t="s">
        <v>15</v>
      </c>
      <c r="D396" s="41" t="s">
        <v>3223</v>
      </c>
      <c r="E396" s="41" t="s">
        <v>3224</v>
      </c>
      <c r="F396" s="41" t="s">
        <v>3225</v>
      </c>
      <c r="G396" s="41" t="s">
        <v>2750</v>
      </c>
      <c r="H396" s="41" t="s">
        <v>3226</v>
      </c>
      <c r="I396" s="4">
        <v>83250</v>
      </c>
      <c r="J396" s="4">
        <v>16650</v>
      </c>
      <c r="K396" s="111">
        <v>66600</v>
      </c>
      <c r="L396" s="4"/>
      <c r="M396" s="4"/>
      <c r="N396" s="4"/>
      <c r="O396" s="4"/>
      <c r="P396" s="4"/>
      <c r="Q396" s="4"/>
      <c r="R396" s="4"/>
    </row>
    <row r="397" spans="1:254" s="41" customFormat="1">
      <c r="A397" s="13" t="s">
        <v>1007</v>
      </c>
      <c r="B397" s="13" t="s">
        <v>18</v>
      </c>
      <c r="C397" s="21">
        <v>39892</v>
      </c>
      <c r="D397" s="13" t="s">
        <v>1008</v>
      </c>
      <c r="E397" s="13" t="s">
        <v>1009</v>
      </c>
      <c r="F397" s="13" t="s">
        <v>339</v>
      </c>
      <c r="G397" s="13" t="s">
        <v>297</v>
      </c>
      <c r="H397" s="13" t="s">
        <v>1010</v>
      </c>
      <c r="I397" s="14">
        <f>+K397/0.8</f>
        <v>2355468.75</v>
      </c>
      <c r="J397" s="14">
        <f>+I397-K397</f>
        <v>471093.75</v>
      </c>
      <c r="K397" s="107">
        <v>1884375</v>
      </c>
      <c r="L397" s="14"/>
      <c r="M397" s="14"/>
      <c r="N397" s="14"/>
      <c r="O397" s="14"/>
      <c r="P397" s="14"/>
      <c r="Q397" s="14"/>
      <c r="R397" s="82"/>
    </row>
    <row r="398" spans="1:254" s="41" customFormat="1">
      <c r="A398" s="13" t="s">
        <v>1007</v>
      </c>
      <c r="B398" s="13" t="s">
        <v>18</v>
      </c>
      <c r="C398" s="21">
        <v>40137</v>
      </c>
      <c r="D398" s="13" t="s">
        <v>1011</v>
      </c>
      <c r="E398" s="13" t="s">
        <v>1012</v>
      </c>
      <c r="F398" s="13" t="s">
        <v>1013</v>
      </c>
      <c r="G398" s="13" t="s">
        <v>1014</v>
      </c>
      <c r="H398" s="13" t="s">
        <v>1015</v>
      </c>
      <c r="I398" s="14">
        <v>200000</v>
      </c>
      <c r="J398" s="14">
        <v>25000</v>
      </c>
      <c r="K398" s="107">
        <v>175000</v>
      </c>
      <c r="L398" s="14"/>
      <c r="M398" s="14"/>
      <c r="N398" s="14"/>
      <c r="O398" s="14"/>
      <c r="P398" s="14"/>
      <c r="Q398" s="14"/>
      <c r="R398" s="82"/>
    </row>
    <row r="399" spans="1:254" s="41" customFormat="1">
      <c r="A399" s="13" t="s">
        <v>1007</v>
      </c>
      <c r="B399" s="13" t="s">
        <v>18</v>
      </c>
      <c r="C399" s="21">
        <v>40178</v>
      </c>
      <c r="D399" s="13" t="s">
        <v>1016</v>
      </c>
      <c r="E399" s="13" t="s">
        <v>1017</v>
      </c>
      <c r="F399" s="13" t="s">
        <v>339</v>
      </c>
      <c r="G399" s="13" t="s">
        <v>297</v>
      </c>
      <c r="H399" s="13" t="s">
        <v>1018</v>
      </c>
      <c r="I399" s="14">
        <v>350000</v>
      </c>
      <c r="J399" s="14">
        <v>43750</v>
      </c>
      <c r="K399" s="107">
        <v>306250</v>
      </c>
      <c r="L399" s="14"/>
      <c r="M399" s="14"/>
      <c r="N399" s="14"/>
      <c r="O399" s="14"/>
      <c r="P399" s="14"/>
      <c r="Q399" s="14"/>
      <c r="R399" s="82"/>
    </row>
    <row r="400" spans="1:254" s="41" customFormat="1">
      <c r="A400" s="13" t="s">
        <v>1007</v>
      </c>
      <c r="B400" s="13" t="s">
        <v>18</v>
      </c>
      <c r="C400" s="21">
        <v>40298</v>
      </c>
      <c r="D400" s="13" t="s">
        <v>1019</v>
      </c>
      <c r="E400" s="13" t="s">
        <v>1020</v>
      </c>
      <c r="F400" s="13" t="s">
        <v>355</v>
      </c>
      <c r="G400" s="13" t="s">
        <v>1021</v>
      </c>
      <c r="H400" s="13" t="s">
        <v>1022</v>
      </c>
      <c r="I400" s="14">
        <v>4921.5</v>
      </c>
      <c r="J400" s="14">
        <v>984.3</v>
      </c>
      <c r="K400" s="107">
        <v>3937.2</v>
      </c>
      <c r="L400" s="14"/>
      <c r="M400" s="14"/>
      <c r="N400" s="14"/>
      <c r="O400" s="14"/>
      <c r="P400" s="14"/>
      <c r="Q400" s="14"/>
      <c r="R400" s="14"/>
    </row>
    <row r="401" spans="1:250" s="41" customFormat="1">
      <c r="A401" s="3" t="s">
        <v>66</v>
      </c>
      <c r="B401" s="3" t="s">
        <v>18</v>
      </c>
      <c r="C401" s="6" t="s">
        <v>15</v>
      </c>
      <c r="D401" s="3" t="s">
        <v>1699</v>
      </c>
      <c r="E401" s="3" t="s">
        <v>1700</v>
      </c>
      <c r="F401" s="3" t="s">
        <v>40</v>
      </c>
      <c r="G401" s="3" t="s">
        <v>1701</v>
      </c>
      <c r="H401" s="3" t="s">
        <v>1702</v>
      </c>
      <c r="I401" s="2">
        <v>96150.012499999983</v>
      </c>
      <c r="J401" s="2">
        <v>19230.002499999988</v>
      </c>
      <c r="K401" s="105">
        <v>76920.009999999995</v>
      </c>
      <c r="L401" s="2"/>
      <c r="M401" s="2"/>
      <c r="N401" s="2"/>
      <c r="O401" s="2"/>
      <c r="P401" s="2"/>
      <c r="Q401" s="2"/>
      <c r="R401" s="2"/>
    </row>
    <row r="402" spans="1:250" s="41" customFormat="1">
      <c r="A402" s="3" t="s">
        <v>66</v>
      </c>
      <c r="B402" s="3" t="s">
        <v>18</v>
      </c>
      <c r="C402" s="6" t="s">
        <v>15</v>
      </c>
      <c r="D402" s="3" t="s">
        <v>1703</v>
      </c>
      <c r="E402" s="3" t="s">
        <v>1704</v>
      </c>
      <c r="F402" s="3" t="s">
        <v>1705</v>
      </c>
      <c r="G402" s="3" t="s">
        <v>1706</v>
      </c>
      <c r="H402" s="3" t="s">
        <v>1707</v>
      </c>
      <c r="I402" s="2">
        <v>10000</v>
      </c>
      <c r="J402" s="2">
        <v>1250</v>
      </c>
      <c r="K402" s="105">
        <v>8750</v>
      </c>
      <c r="L402" s="2"/>
      <c r="M402" s="2"/>
      <c r="N402" s="2"/>
      <c r="O402" s="2"/>
      <c r="P402" s="2"/>
      <c r="Q402" s="2"/>
      <c r="R402" s="2"/>
    </row>
    <row r="403" spans="1:250" s="41" customFormat="1">
      <c r="A403" s="3" t="s">
        <v>66</v>
      </c>
      <c r="B403" s="3" t="s">
        <v>18</v>
      </c>
      <c r="C403" s="6" t="s">
        <v>14</v>
      </c>
      <c r="D403" s="3" t="s">
        <v>1708</v>
      </c>
      <c r="E403" s="3" t="s">
        <v>1709</v>
      </c>
      <c r="F403" s="3" t="s">
        <v>1710</v>
      </c>
      <c r="G403" s="3" t="s">
        <v>134</v>
      </c>
      <c r="H403" s="3" t="s">
        <v>1702</v>
      </c>
      <c r="I403" s="2">
        <v>60003.885714285716</v>
      </c>
      <c r="J403" s="2">
        <v>7500.4857142857145</v>
      </c>
      <c r="K403" s="105">
        <v>52503.4</v>
      </c>
      <c r="L403" s="2"/>
      <c r="M403" s="2"/>
      <c r="N403" s="2"/>
      <c r="O403" s="2"/>
      <c r="P403" s="2"/>
      <c r="Q403" s="2"/>
      <c r="R403" s="2"/>
    </row>
    <row r="404" spans="1:250" s="41" customFormat="1">
      <c r="A404" s="3" t="s">
        <v>66</v>
      </c>
      <c r="B404" s="3" t="s">
        <v>18</v>
      </c>
      <c r="C404" s="6" t="s">
        <v>14</v>
      </c>
      <c r="D404" s="3" t="s">
        <v>1711</v>
      </c>
      <c r="E404" s="3" t="s">
        <v>1712</v>
      </c>
      <c r="F404" s="3" t="s">
        <v>1713</v>
      </c>
      <c r="G404" s="3" t="s">
        <v>1714</v>
      </c>
      <c r="H404" s="3" t="s">
        <v>1715</v>
      </c>
      <c r="I404" s="2">
        <v>26411.05</v>
      </c>
      <c r="J404" s="2">
        <v>5282.21</v>
      </c>
      <c r="K404" s="105">
        <v>21128.84</v>
      </c>
      <c r="L404" s="2"/>
      <c r="M404" s="2"/>
      <c r="N404" s="2"/>
      <c r="O404" s="2"/>
      <c r="P404" s="2"/>
      <c r="Q404" s="2"/>
      <c r="R404" s="2"/>
    </row>
    <row r="405" spans="1:250" s="41" customFormat="1">
      <c r="A405" s="3" t="s">
        <v>66</v>
      </c>
      <c r="B405" s="3" t="s">
        <v>18</v>
      </c>
      <c r="C405" s="6" t="s">
        <v>1541</v>
      </c>
      <c r="D405" s="3" t="s">
        <v>1716</v>
      </c>
      <c r="E405" s="3" t="s">
        <v>1717</v>
      </c>
      <c r="F405" s="3" t="s">
        <v>149</v>
      </c>
      <c r="G405" s="3" t="s">
        <v>271</v>
      </c>
      <c r="H405" s="3" t="s">
        <v>1718</v>
      </c>
      <c r="I405" s="2">
        <v>33999.120000000003</v>
      </c>
      <c r="J405" s="2">
        <v>4249.8900000000003</v>
      </c>
      <c r="K405" s="105">
        <v>29749.230000000003</v>
      </c>
      <c r="L405" s="2"/>
      <c r="M405" s="2"/>
      <c r="N405" s="2"/>
      <c r="O405" s="2"/>
      <c r="P405" s="2"/>
      <c r="Q405" s="2"/>
      <c r="R405" s="2"/>
    </row>
    <row r="406" spans="1:250" s="41" customFormat="1">
      <c r="A406" s="41" t="s">
        <v>66</v>
      </c>
      <c r="B406" s="41" t="s">
        <v>18</v>
      </c>
      <c r="C406" s="121" t="s">
        <v>13</v>
      </c>
      <c r="D406" s="28" t="s">
        <v>1214</v>
      </c>
      <c r="E406" s="28" t="s">
        <v>1215</v>
      </c>
      <c r="F406" s="28" t="s">
        <v>1216</v>
      </c>
      <c r="G406" s="28" t="s">
        <v>1217</v>
      </c>
      <c r="H406" s="28" t="s">
        <v>1218</v>
      </c>
      <c r="I406" s="2">
        <f>2411407.06/0.8</f>
        <v>3014258.8249999997</v>
      </c>
      <c r="J406" s="2">
        <f>I406*0.2</f>
        <v>602851.76500000001</v>
      </c>
      <c r="K406" s="105">
        <f>I406-J406</f>
        <v>2411407.0599999996</v>
      </c>
      <c r="L406" s="2"/>
      <c r="M406" s="2"/>
      <c r="N406" s="2"/>
      <c r="O406" s="2"/>
      <c r="P406" s="2"/>
      <c r="Q406" s="2"/>
      <c r="R406" s="2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  <c r="AP406" s="60"/>
      <c r="AQ406" s="60"/>
      <c r="AR406" s="60"/>
      <c r="AS406" s="60"/>
      <c r="AT406" s="60"/>
      <c r="AU406" s="60"/>
      <c r="AV406" s="60"/>
      <c r="AW406" s="60"/>
      <c r="AX406" s="60"/>
      <c r="AY406" s="60"/>
      <c r="AZ406" s="60"/>
      <c r="BA406" s="60"/>
      <c r="BB406" s="60"/>
      <c r="BC406" s="60"/>
      <c r="BD406" s="60"/>
      <c r="BE406" s="60"/>
      <c r="BF406" s="60"/>
      <c r="BG406" s="60"/>
      <c r="BH406" s="60"/>
      <c r="BI406" s="60"/>
      <c r="BJ406" s="60"/>
      <c r="BK406" s="60"/>
      <c r="BL406" s="60"/>
      <c r="BM406" s="60"/>
      <c r="BN406" s="60"/>
      <c r="BO406" s="60"/>
      <c r="BP406" s="60"/>
      <c r="BQ406" s="60"/>
      <c r="BR406" s="60"/>
      <c r="BS406" s="60"/>
      <c r="BT406" s="60"/>
      <c r="BU406" s="60"/>
      <c r="BV406" s="60"/>
      <c r="BW406" s="60"/>
      <c r="BX406" s="60"/>
      <c r="BY406" s="60"/>
      <c r="BZ406" s="60"/>
      <c r="CA406" s="60"/>
      <c r="CB406" s="60"/>
      <c r="CC406" s="60"/>
      <c r="CD406" s="60"/>
      <c r="CE406" s="60"/>
      <c r="CF406" s="60"/>
      <c r="CG406" s="60"/>
      <c r="CH406" s="60"/>
      <c r="CI406" s="60"/>
      <c r="CJ406" s="60"/>
      <c r="CK406" s="60"/>
      <c r="CL406" s="60"/>
      <c r="CM406" s="60"/>
      <c r="CN406" s="60"/>
      <c r="CO406" s="60"/>
      <c r="CP406" s="60"/>
      <c r="CQ406" s="60"/>
      <c r="CR406" s="60"/>
      <c r="CS406" s="60"/>
      <c r="CT406" s="60"/>
      <c r="CU406" s="60"/>
      <c r="CV406" s="60"/>
      <c r="CW406" s="60"/>
      <c r="CX406" s="60"/>
      <c r="CY406" s="60"/>
      <c r="CZ406" s="60"/>
      <c r="DA406" s="60"/>
      <c r="DB406" s="60"/>
      <c r="DC406" s="60"/>
      <c r="DD406" s="60"/>
      <c r="DE406" s="60"/>
      <c r="DF406" s="60"/>
      <c r="DG406" s="60"/>
      <c r="DH406" s="60"/>
      <c r="DI406" s="60"/>
      <c r="DJ406" s="60"/>
      <c r="DK406" s="60"/>
      <c r="DL406" s="60"/>
      <c r="DM406" s="60"/>
      <c r="DN406" s="60"/>
      <c r="DO406" s="60"/>
      <c r="DP406" s="60"/>
      <c r="DQ406" s="60"/>
      <c r="DR406" s="60"/>
      <c r="DS406" s="60"/>
      <c r="DT406" s="60"/>
      <c r="DU406" s="60"/>
      <c r="DV406" s="60"/>
      <c r="DW406" s="60"/>
      <c r="DX406" s="60"/>
      <c r="DY406" s="60"/>
      <c r="DZ406" s="60"/>
      <c r="EA406" s="60"/>
      <c r="EB406" s="60"/>
      <c r="EC406" s="60"/>
      <c r="ED406" s="60"/>
      <c r="EE406" s="60"/>
      <c r="EF406" s="60"/>
      <c r="EG406" s="60"/>
      <c r="EH406" s="60"/>
      <c r="EI406" s="60"/>
      <c r="EJ406" s="60"/>
      <c r="EK406" s="60"/>
      <c r="EL406" s="60"/>
      <c r="EM406" s="60"/>
      <c r="EN406" s="60"/>
      <c r="EO406" s="60"/>
      <c r="EP406" s="60"/>
      <c r="EQ406" s="60"/>
      <c r="ER406" s="60"/>
      <c r="ES406" s="60"/>
      <c r="ET406" s="60"/>
      <c r="EU406" s="60"/>
      <c r="EV406" s="60"/>
      <c r="EW406" s="60"/>
      <c r="EX406" s="60"/>
      <c r="EY406" s="60"/>
      <c r="EZ406" s="60"/>
      <c r="FA406" s="60"/>
      <c r="FB406" s="60"/>
      <c r="FC406" s="60"/>
      <c r="FD406" s="60"/>
      <c r="FE406" s="60"/>
      <c r="FF406" s="60"/>
      <c r="FG406" s="60"/>
      <c r="FH406" s="60"/>
      <c r="FI406" s="60"/>
      <c r="FJ406" s="60"/>
      <c r="FK406" s="60"/>
      <c r="FL406" s="60"/>
      <c r="FM406" s="60"/>
      <c r="FN406" s="60"/>
      <c r="FO406" s="60"/>
      <c r="FP406" s="60"/>
      <c r="FQ406" s="60"/>
      <c r="FR406" s="60"/>
      <c r="FS406" s="60"/>
      <c r="FT406" s="60"/>
      <c r="FU406" s="60"/>
      <c r="FV406" s="60"/>
      <c r="FW406" s="60"/>
      <c r="FX406" s="60"/>
      <c r="FY406" s="60"/>
      <c r="FZ406" s="60"/>
      <c r="GA406" s="60"/>
      <c r="GB406" s="60"/>
      <c r="GC406" s="60"/>
      <c r="GD406" s="60"/>
      <c r="GE406" s="60"/>
      <c r="GF406" s="60"/>
      <c r="GG406" s="60"/>
      <c r="GH406" s="60"/>
      <c r="GI406" s="60"/>
      <c r="GJ406" s="60"/>
      <c r="GK406" s="60"/>
      <c r="GL406" s="60"/>
      <c r="GM406" s="60"/>
      <c r="GN406" s="60"/>
      <c r="GO406" s="60"/>
      <c r="GP406" s="60"/>
      <c r="GQ406" s="60"/>
      <c r="GR406" s="60"/>
      <c r="GS406" s="60"/>
      <c r="GT406" s="60"/>
      <c r="GU406" s="60"/>
      <c r="GV406" s="60"/>
      <c r="GW406" s="60"/>
      <c r="GX406" s="60"/>
      <c r="GY406" s="60"/>
      <c r="GZ406" s="60"/>
      <c r="HA406" s="60"/>
      <c r="HB406" s="60"/>
      <c r="HC406" s="60"/>
      <c r="HD406" s="60"/>
      <c r="HE406" s="60"/>
      <c r="HF406" s="60"/>
      <c r="HG406" s="60"/>
      <c r="HH406" s="60"/>
      <c r="HI406" s="60"/>
      <c r="HJ406" s="60"/>
      <c r="HK406" s="60"/>
      <c r="HL406" s="60"/>
      <c r="HM406" s="60"/>
      <c r="HN406" s="60"/>
      <c r="HO406" s="60"/>
      <c r="HP406" s="60"/>
      <c r="HQ406" s="60"/>
      <c r="HR406" s="60"/>
      <c r="HS406" s="60"/>
      <c r="HT406" s="60"/>
      <c r="HU406" s="60"/>
      <c r="HV406" s="60"/>
      <c r="HW406" s="60"/>
      <c r="HX406" s="60"/>
      <c r="HY406" s="60"/>
      <c r="HZ406" s="60"/>
      <c r="IA406" s="60"/>
      <c r="IB406" s="60"/>
      <c r="IC406" s="60"/>
      <c r="ID406" s="60"/>
      <c r="IE406" s="60"/>
      <c r="IF406" s="60"/>
      <c r="IG406" s="60"/>
      <c r="IH406" s="60"/>
      <c r="II406" s="60"/>
      <c r="IJ406" s="60"/>
      <c r="IK406" s="60"/>
      <c r="IL406" s="60"/>
      <c r="IM406" s="60"/>
      <c r="IN406" s="60"/>
      <c r="IO406" s="60"/>
      <c r="IP406" s="60"/>
    </row>
    <row r="407" spans="1:250" s="41" customFormat="1">
      <c r="A407" s="3" t="s">
        <v>2543</v>
      </c>
      <c r="B407" s="3" t="s">
        <v>18</v>
      </c>
      <c r="C407" s="23" t="s">
        <v>2544</v>
      </c>
      <c r="D407" s="12" t="s">
        <v>2545</v>
      </c>
      <c r="E407" s="12" t="s">
        <v>2546</v>
      </c>
      <c r="F407" s="12" t="s">
        <v>11</v>
      </c>
      <c r="G407" s="12" t="s">
        <v>13</v>
      </c>
      <c r="H407" s="12" t="s">
        <v>2547</v>
      </c>
      <c r="I407" s="10">
        <f>13937.91/0.8</f>
        <v>17422.387499999997</v>
      </c>
      <c r="J407" s="10">
        <f>0.2*I407</f>
        <v>3484.4774999999995</v>
      </c>
      <c r="K407" s="112">
        <f>I407-J407</f>
        <v>13937.909999999998</v>
      </c>
      <c r="L407" s="10"/>
      <c r="M407" s="10"/>
      <c r="N407" s="10"/>
      <c r="O407" s="10"/>
      <c r="P407" s="10"/>
      <c r="Q407" s="10"/>
      <c r="R407" s="10"/>
      <c r="S407" s="12"/>
      <c r="T407" s="59"/>
    </row>
    <row r="408" spans="1:250" s="41" customFormat="1">
      <c r="A408" s="3" t="s">
        <v>2543</v>
      </c>
      <c r="B408" s="3" t="s">
        <v>18</v>
      </c>
      <c r="C408" s="23" t="s">
        <v>2548</v>
      </c>
      <c r="D408" s="12" t="s">
        <v>2549</v>
      </c>
      <c r="E408" s="12" t="s">
        <v>2550</v>
      </c>
      <c r="F408" s="12" t="s">
        <v>2551</v>
      </c>
      <c r="G408" s="12" t="s">
        <v>1595</v>
      </c>
      <c r="H408" s="12" t="s">
        <v>2552</v>
      </c>
      <c r="I408" s="10">
        <v>10000</v>
      </c>
      <c r="J408" s="10">
        <v>1250</v>
      </c>
      <c r="K408" s="112">
        <v>8750</v>
      </c>
      <c r="L408" s="10"/>
      <c r="M408" s="10"/>
      <c r="N408" s="10"/>
      <c r="O408" s="10"/>
      <c r="P408" s="10"/>
      <c r="Q408" s="10"/>
      <c r="R408" s="10"/>
      <c r="S408" s="12"/>
      <c r="T408" s="59"/>
    </row>
    <row r="409" spans="1:250" s="41" customFormat="1">
      <c r="A409" s="3" t="s">
        <v>2543</v>
      </c>
      <c r="B409" s="3" t="s">
        <v>18</v>
      </c>
      <c r="C409" s="23" t="s">
        <v>17</v>
      </c>
      <c r="D409" s="12" t="s">
        <v>2553</v>
      </c>
      <c r="E409" s="12" t="s">
        <v>2554</v>
      </c>
      <c r="F409" s="12" t="s">
        <v>2555</v>
      </c>
      <c r="G409" s="12" t="s">
        <v>2556</v>
      </c>
      <c r="H409" s="12" t="s">
        <v>2557</v>
      </c>
      <c r="I409" s="10">
        <v>55222.400000000001</v>
      </c>
      <c r="J409" s="10">
        <v>11044.48</v>
      </c>
      <c r="K409" s="112">
        <v>44177.919999999998</v>
      </c>
      <c r="L409" s="10"/>
      <c r="M409" s="10"/>
      <c r="N409" s="10"/>
      <c r="O409" s="10"/>
      <c r="P409" s="10"/>
      <c r="Q409" s="10"/>
      <c r="R409" s="10"/>
      <c r="S409" s="12"/>
      <c r="T409" s="59"/>
    </row>
    <row r="410" spans="1:250" s="41" customFormat="1">
      <c r="A410" s="3" t="s">
        <v>2543</v>
      </c>
      <c r="B410" s="3" t="s">
        <v>18</v>
      </c>
      <c r="C410" s="23" t="s">
        <v>17</v>
      </c>
      <c r="D410" s="12" t="s">
        <v>2558</v>
      </c>
      <c r="E410" s="12" t="s">
        <v>2559</v>
      </c>
      <c r="F410" s="12" t="s">
        <v>2555</v>
      </c>
      <c r="G410" s="12" t="s">
        <v>266</v>
      </c>
      <c r="H410" s="12" t="s">
        <v>2557</v>
      </c>
      <c r="I410" s="10">
        <v>142114.6</v>
      </c>
      <c r="J410" s="10">
        <v>28422.920000000002</v>
      </c>
      <c r="K410" s="112">
        <v>113691.68000000001</v>
      </c>
      <c r="L410" s="10"/>
      <c r="M410" s="10"/>
      <c r="N410" s="10"/>
      <c r="O410" s="10"/>
      <c r="P410" s="10"/>
      <c r="Q410" s="10"/>
      <c r="R410" s="10"/>
      <c r="S410" s="12"/>
      <c r="T410" s="59"/>
    </row>
    <row r="411" spans="1:250" s="41" customFormat="1">
      <c r="A411" s="41" t="s">
        <v>61</v>
      </c>
      <c r="B411" s="41" t="s">
        <v>62</v>
      </c>
      <c r="C411" s="55" t="s">
        <v>89</v>
      </c>
      <c r="D411" s="41" t="s">
        <v>2759</v>
      </c>
      <c r="E411" s="41" t="s">
        <v>2760</v>
      </c>
      <c r="F411" s="41" t="s">
        <v>205</v>
      </c>
      <c r="G411" s="41" t="s">
        <v>14</v>
      </c>
      <c r="H411" s="41" t="s">
        <v>2761</v>
      </c>
      <c r="I411" s="4">
        <v>201127.97</v>
      </c>
      <c r="J411" s="4">
        <v>40225.593999999997</v>
      </c>
      <c r="K411" s="111">
        <v>160902.37599999999</v>
      </c>
      <c r="L411" s="4"/>
      <c r="M411" s="4"/>
      <c r="N411" s="4"/>
      <c r="O411" s="4"/>
      <c r="P411" s="4"/>
      <c r="Q411" s="4"/>
      <c r="R411" s="4"/>
    </row>
    <row r="412" spans="1:250" s="41" customFormat="1">
      <c r="A412" s="41" t="s">
        <v>61</v>
      </c>
      <c r="B412" s="41" t="s">
        <v>62</v>
      </c>
      <c r="C412" s="55" t="s">
        <v>2762</v>
      </c>
      <c r="D412" s="41" t="s">
        <v>2763</v>
      </c>
      <c r="E412" s="41" t="s">
        <v>2764</v>
      </c>
      <c r="F412" s="41" t="s">
        <v>336</v>
      </c>
      <c r="G412" s="41" t="s">
        <v>169</v>
      </c>
      <c r="H412" s="41" t="s">
        <v>2765</v>
      </c>
      <c r="I412" s="4">
        <f>2013594.87/0.8</f>
        <v>2516993.5874999999</v>
      </c>
      <c r="J412" s="4">
        <f>I412*0.2</f>
        <v>503398.71750000003</v>
      </c>
      <c r="K412" s="111">
        <f>I412-J412</f>
        <v>2013594.8699999999</v>
      </c>
      <c r="L412" s="4"/>
      <c r="M412" s="4"/>
      <c r="N412" s="4"/>
      <c r="O412" s="4"/>
      <c r="P412" s="4"/>
      <c r="Q412" s="4"/>
      <c r="R412" s="4"/>
    </row>
    <row r="413" spans="1:250" s="41" customFormat="1">
      <c r="A413" s="41" t="s">
        <v>61</v>
      </c>
      <c r="B413" s="41" t="s">
        <v>62</v>
      </c>
      <c r="C413" s="55" t="s">
        <v>29</v>
      </c>
      <c r="D413" s="41" t="s">
        <v>2766</v>
      </c>
      <c r="E413" s="41" t="s">
        <v>2767</v>
      </c>
      <c r="F413" s="41" t="s">
        <v>8</v>
      </c>
      <c r="G413" s="41" t="s">
        <v>10</v>
      </c>
      <c r="H413" s="41" t="s">
        <v>2768</v>
      </c>
      <c r="I413" s="4">
        <v>236661.61</v>
      </c>
      <c r="J413" s="4">
        <v>35499.241499999996</v>
      </c>
      <c r="K413" s="111">
        <v>201162.36849999998</v>
      </c>
      <c r="L413" s="4"/>
      <c r="M413" s="4"/>
      <c r="N413" s="4"/>
      <c r="O413" s="4"/>
      <c r="P413" s="4"/>
      <c r="Q413" s="4"/>
      <c r="R413" s="4"/>
    </row>
    <row r="414" spans="1:250" s="41" customFormat="1">
      <c r="A414" s="41" t="s">
        <v>61</v>
      </c>
      <c r="B414" s="41" t="s">
        <v>62</v>
      </c>
      <c r="C414" s="55" t="s">
        <v>1683</v>
      </c>
      <c r="D414" s="41" t="s">
        <v>2769</v>
      </c>
      <c r="E414" s="41" t="s">
        <v>2770</v>
      </c>
      <c r="F414" s="41" t="s">
        <v>149</v>
      </c>
      <c r="G414" s="41" t="s">
        <v>337</v>
      </c>
      <c r="H414" s="41" t="s">
        <v>2771</v>
      </c>
      <c r="I414" s="4">
        <v>55479.450000000004</v>
      </c>
      <c r="J414" s="4">
        <v>11095.89</v>
      </c>
      <c r="K414" s="111">
        <v>44383.56</v>
      </c>
      <c r="L414" s="4"/>
      <c r="M414" s="4"/>
      <c r="N414" s="4"/>
      <c r="O414" s="4"/>
      <c r="P414" s="4"/>
      <c r="Q414" s="4"/>
      <c r="R414" s="4"/>
    </row>
    <row r="415" spans="1:250" s="41" customFormat="1">
      <c r="A415" s="41" t="s">
        <v>61</v>
      </c>
      <c r="B415" s="41" t="s">
        <v>62</v>
      </c>
      <c r="C415" s="55" t="s">
        <v>1895</v>
      </c>
      <c r="D415" s="41" t="s">
        <v>2959</v>
      </c>
      <c r="E415" s="41" t="s">
        <v>2960</v>
      </c>
      <c r="F415" s="41" t="s">
        <v>89</v>
      </c>
      <c r="G415" s="41" t="s">
        <v>2636</v>
      </c>
      <c r="H415" s="41" t="s">
        <v>2961</v>
      </c>
      <c r="I415" s="4">
        <v>5000</v>
      </c>
      <c r="J415" s="4">
        <v>625</v>
      </c>
      <c r="K415" s="111">
        <v>4375</v>
      </c>
      <c r="L415" s="4"/>
      <c r="M415" s="4"/>
      <c r="N415" s="4"/>
      <c r="O415" s="4"/>
      <c r="P415" s="4"/>
      <c r="Q415" s="4"/>
      <c r="R415" s="4"/>
    </row>
    <row r="416" spans="1:250" s="41" customFormat="1">
      <c r="A416" s="55" t="s">
        <v>61</v>
      </c>
      <c r="B416" s="41" t="s">
        <v>62</v>
      </c>
      <c r="C416" s="55" t="s">
        <v>2804</v>
      </c>
      <c r="D416" s="41" t="s">
        <v>3844</v>
      </c>
      <c r="E416" s="41" t="s">
        <v>3845</v>
      </c>
      <c r="F416" s="41" t="s">
        <v>3842</v>
      </c>
      <c r="G416" s="41" t="s">
        <v>366</v>
      </c>
      <c r="H416" s="41" t="s">
        <v>3843</v>
      </c>
      <c r="I416" s="4">
        <v>394757.33</v>
      </c>
      <c r="J416" s="4">
        <v>78951.47</v>
      </c>
      <c r="K416" s="111">
        <v>315805.86</v>
      </c>
      <c r="L416" s="4"/>
      <c r="M416" s="4"/>
      <c r="N416" s="4"/>
      <c r="O416" s="4"/>
      <c r="P416" s="4"/>
      <c r="Q416" s="4"/>
      <c r="R416" s="4"/>
    </row>
    <row r="417" spans="1:19" s="41" customFormat="1">
      <c r="A417" s="55" t="s">
        <v>61</v>
      </c>
      <c r="B417" s="41" t="s">
        <v>62</v>
      </c>
      <c r="C417" s="55" t="s">
        <v>3438</v>
      </c>
      <c r="D417" s="41" t="s">
        <v>3840</v>
      </c>
      <c r="E417" s="41" t="s">
        <v>3841</v>
      </c>
      <c r="F417" s="41" t="s">
        <v>3842</v>
      </c>
      <c r="G417" s="41" t="s">
        <v>366</v>
      </c>
      <c r="H417" s="41" t="s">
        <v>3843</v>
      </c>
      <c r="I417" s="4">
        <v>342945.29</v>
      </c>
      <c r="J417" s="4">
        <v>68589.058000000005</v>
      </c>
      <c r="K417" s="111">
        <v>274356.23199999996</v>
      </c>
      <c r="L417" s="4"/>
      <c r="M417" s="4"/>
      <c r="N417" s="4"/>
      <c r="O417" s="4"/>
      <c r="P417" s="4"/>
      <c r="Q417" s="4"/>
      <c r="R417" s="4"/>
    </row>
    <row r="418" spans="1:19" s="41" customFormat="1">
      <c r="A418" s="55" t="s">
        <v>61</v>
      </c>
      <c r="B418" s="41" t="s">
        <v>62</v>
      </c>
      <c r="C418" s="55" t="s">
        <v>3850</v>
      </c>
      <c r="D418" s="41" t="s">
        <v>3847</v>
      </c>
      <c r="E418" s="41" t="s">
        <v>3848</v>
      </c>
      <c r="F418" s="41" t="s">
        <v>3842</v>
      </c>
      <c r="G418" s="41" t="s">
        <v>366</v>
      </c>
      <c r="H418" s="41" t="s">
        <v>3843</v>
      </c>
      <c r="I418" s="4">
        <f>+K418/0.8</f>
        <v>1278285.8124999998</v>
      </c>
      <c r="J418" s="4">
        <f>+I418-K418</f>
        <v>255657.16249999986</v>
      </c>
      <c r="K418" s="111">
        <f>2810832.57-1788203.92</f>
        <v>1022628.6499999999</v>
      </c>
      <c r="L418" s="4"/>
      <c r="M418" s="4"/>
      <c r="N418" s="4"/>
      <c r="O418" s="4"/>
      <c r="P418" s="4"/>
      <c r="Q418" s="4"/>
      <c r="R418" s="4"/>
    </row>
    <row r="419" spans="1:19" s="41" customFormat="1">
      <c r="A419" s="55" t="s">
        <v>61</v>
      </c>
      <c r="B419" s="41" t="s">
        <v>62</v>
      </c>
      <c r="C419" s="55" t="s">
        <v>3846</v>
      </c>
      <c r="D419" s="41" t="s">
        <v>3847</v>
      </c>
      <c r="E419" s="41" t="s">
        <v>3848</v>
      </c>
      <c r="F419" s="41" t="s">
        <v>423</v>
      </c>
      <c r="G419" s="41" t="s">
        <v>14</v>
      </c>
      <c r="H419" s="41" t="s">
        <v>3843</v>
      </c>
      <c r="I419" s="4">
        <v>3513540.71</v>
      </c>
      <c r="J419" s="4">
        <v>702708.14</v>
      </c>
      <c r="K419" s="111">
        <v>2810832.57</v>
      </c>
      <c r="L419" s="4"/>
      <c r="M419" s="4"/>
      <c r="N419" s="4"/>
      <c r="O419" s="4"/>
      <c r="P419" s="4"/>
      <c r="Q419" s="4"/>
      <c r="R419" s="4"/>
    </row>
    <row r="420" spans="1:19" s="41" customFormat="1">
      <c r="A420" s="55" t="s">
        <v>61</v>
      </c>
      <c r="B420" s="41" t="s">
        <v>62</v>
      </c>
      <c r="C420" s="55" t="s">
        <v>3400</v>
      </c>
      <c r="D420" s="41" t="s">
        <v>3837</v>
      </c>
      <c r="E420" s="41" t="s">
        <v>3838</v>
      </c>
      <c r="F420" s="41" t="s">
        <v>1243</v>
      </c>
      <c r="G420" s="41" t="s">
        <v>2542</v>
      </c>
      <c r="H420" s="41" t="s">
        <v>3839</v>
      </c>
      <c r="I420" s="4">
        <v>7922.29</v>
      </c>
      <c r="J420" s="4">
        <v>1584.4580000000001</v>
      </c>
      <c r="K420" s="111">
        <v>6337.8320000000003</v>
      </c>
      <c r="L420" s="4"/>
      <c r="M420" s="4"/>
      <c r="N420" s="4"/>
      <c r="O420" s="4"/>
      <c r="P420" s="4"/>
      <c r="Q420" s="4"/>
      <c r="R420" s="4"/>
    </row>
    <row r="421" spans="1:19" s="41" customFormat="1">
      <c r="A421" s="55" t="s">
        <v>61</v>
      </c>
      <c r="B421" s="41" t="s">
        <v>62</v>
      </c>
      <c r="C421" s="55" t="s">
        <v>1988</v>
      </c>
      <c r="D421" s="41" t="s">
        <v>3849</v>
      </c>
      <c r="E421" s="41" t="s">
        <v>3838</v>
      </c>
      <c r="F421" s="41" t="s">
        <v>1500</v>
      </c>
      <c r="G421" s="41" t="s">
        <v>2542</v>
      </c>
      <c r="H421" s="41" t="s">
        <v>3839</v>
      </c>
      <c r="I421" s="4">
        <v>89593.07</v>
      </c>
      <c r="J421" s="4">
        <v>17918.614000000001</v>
      </c>
      <c r="K421" s="111">
        <v>71674.456000000006</v>
      </c>
      <c r="L421" s="4"/>
      <c r="M421" s="4"/>
      <c r="N421" s="4"/>
      <c r="O421" s="4"/>
      <c r="P421" s="4"/>
      <c r="Q421" s="4"/>
      <c r="R421" s="4"/>
    </row>
    <row r="422" spans="1:19" s="41" customFormat="1">
      <c r="A422" s="41" t="s">
        <v>61</v>
      </c>
      <c r="B422" s="41" t="s">
        <v>62</v>
      </c>
      <c r="C422" s="121" t="s">
        <v>1178</v>
      </c>
      <c r="D422" s="28" t="s">
        <v>1179</v>
      </c>
      <c r="E422" s="28" t="s">
        <v>1180</v>
      </c>
      <c r="F422" s="28" t="s">
        <v>1181</v>
      </c>
      <c r="G422" s="28" t="s">
        <v>1182</v>
      </c>
      <c r="H422" s="28" t="s">
        <v>1183</v>
      </c>
      <c r="I422" s="31">
        <v>28764.18</v>
      </c>
      <c r="J422" s="31">
        <v>5752.84</v>
      </c>
      <c r="K422" s="116">
        <v>23011.34</v>
      </c>
      <c r="L422" s="31"/>
      <c r="M422" s="31"/>
      <c r="N422" s="31"/>
      <c r="O422" s="31"/>
      <c r="P422" s="31"/>
      <c r="Q422" s="31"/>
      <c r="R422" s="31"/>
    </row>
    <row r="423" spans="1:19" s="41" customFormat="1">
      <c r="A423" s="41" t="s">
        <v>61</v>
      </c>
      <c r="B423" s="41" t="s">
        <v>62</v>
      </c>
      <c r="C423" s="121" t="s">
        <v>185</v>
      </c>
      <c r="D423" s="28" t="s">
        <v>1184</v>
      </c>
      <c r="E423" s="28" t="s">
        <v>1185</v>
      </c>
      <c r="F423" s="28" t="s">
        <v>1186</v>
      </c>
      <c r="G423" s="28" t="s">
        <v>12</v>
      </c>
      <c r="H423" s="28" t="s">
        <v>1187</v>
      </c>
      <c r="I423" s="31">
        <v>52677.71</v>
      </c>
      <c r="J423" s="31">
        <v>10535.54</v>
      </c>
      <c r="K423" s="116">
        <v>42142.17</v>
      </c>
      <c r="L423" s="31"/>
      <c r="M423" s="31"/>
      <c r="N423" s="31"/>
      <c r="O423" s="31"/>
      <c r="P423" s="31"/>
      <c r="Q423" s="31"/>
      <c r="R423" s="31"/>
    </row>
    <row r="424" spans="1:19" s="41" customFormat="1">
      <c r="A424" s="41" t="s">
        <v>61</v>
      </c>
      <c r="B424" s="41" t="s">
        <v>62</v>
      </c>
      <c r="C424" s="121" t="s">
        <v>1188</v>
      </c>
      <c r="D424" s="28" t="s">
        <v>1189</v>
      </c>
      <c r="E424" s="28" t="s">
        <v>1180</v>
      </c>
      <c r="F424" s="28" t="s">
        <v>206</v>
      </c>
      <c r="G424" s="28" t="s">
        <v>56</v>
      </c>
      <c r="H424" s="28" t="s">
        <v>1183</v>
      </c>
      <c r="I424" s="31">
        <v>88578.430000000008</v>
      </c>
      <c r="J424" s="31">
        <v>26573.528999999999</v>
      </c>
      <c r="K424" s="116">
        <v>62004.900999999998</v>
      </c>
      <c r="L424" s="31"/>
      <c r="M424" s="31"/>
      <c r="N424" s="31"/>
      <c r="O424" s="31"/>
      <c r="P424" s="31"/>
      <c r="Q424" s="31"/>
      <c r="R424" s="31"/>
    </row>
    <row r="425" spans="1:19" s="41" customFormat="1">
      <c r="A425" s="41" t="s">
        <v>61</v>
      </c>
      <c r="B425" s="41" t="s">
        <v>62</v>
      </c>
      <c r="C425" s="121" t="s">
        <v>1190</v>
      </c>
      <c r="D425" s="28" t="s">
        <v>1191</v>
      </c>
      <c r="E425" s="28" t="s">
        <v>1192</v>
      </c>
      <c r="F425" s="28" t="s">
        <v>1193</v>
      </c>
      <c r="G425" s="28" t="s">
        <v>1194</v>
      </c>
      <c r="H425" s="28" t="s">
        <v>1195</v>
      </c>
      <c r="I425" s="31">
        <v>806655.41249999986</v>
      </c>
      <c r="J425" s="31">
        <v>161331.08249999999</v>
      </c>
      <c r="K425" s="116">
        <v>645324.32999999984</v>
      </c>
      <c r="L425" s="31"/>
      <c r="M425" s="31"/>
      <c r="N425" s="31"/>
      <c r="O425" s="31"/>
      <c r="P425" s="31"/>
      <c r="Q425" s="31"/>
      <c r="R425" s="31"/>
    </row>
    <row r="426" spans="1:19" s="41" customFormat="1">
      <c r="A426" s="41" t="s">
        <v>1996</v>
      </c>
      <c r="B426" s="41" t="s">
        <v>1997</v>
      </c>
      <c r="C426" s="55" t="s">
        <v>14</v>
      </c>
      <c r="D426" s="41" t="s">
        <v>2845</v>
      </c>
      <c r="E426" s="41" t="s">
        <v>2846</v>
      </c>
      <c r="F426" s="41" t="s">
        <v>2847</v>
      </c>
      <c r="G426" s="41" t="s">
        <v>2848</v>
      </c>
      <c r="H426" s="41" t="s">
        <v>2849</v>
      </c>
      <c r="I426" s="4">
        <v>5000</v>
      </c>
      <c r="J426" s="4">
        <v>625</v>
      </c>
      <c r="K426" s="111">
        <v>4375</v>
      </c>
      <c r="L426" s="4"/>
      <c r="M426" s="4"/>
      <c r="N426" s="4"/>
      <c r="O426" s="4"/>
      <c r="P426" s="4"/>
      <c r="Q426" s="4"/>
      <c r="R426" s="4"/>
    </row>
    <row r="427" spans="1:19" s="41" customFormat="1">
      <c r="A427" s="3" t="s">
        <v>2595</v>
      </c>
      <c r="B427" s="3" t="s">
        <v>317</v>
      </c>
      <c r="C427" s="6" t="s">
        <v>15</v>
      </c>
      <c r="D427" s="3" t="s">
        <v>2596</v>
      </c>
      <c r="E427" s="3" t="s">
        <v>2597</v>
      </c>
      <c r="F427" s="3" t="s">
        <v>2065</v>
      </c>
      <c r="G427" s="3" t="s">
        <v>2066</v>
      </c>
      <c r="H427" s="3" t="s">
        <v>2598</v>
      </c>
      <c r="I427" s="2">
        <v>105000</v>
      </c>
      <c r="J427" s="2">
        <v>13125</v>
      </c>
      <c r="K427" s="105">
        <v>91875</v>
      </c>
      <c r="L427" s="2"/>
      <c r="M427" s="2"/>
      <c r="N427" s="2"/>
      <c r="O427" s="2"/>
      <c r="P427" s="2"/>
      <c r="Q427" s="2"/>
      <c r="R427" s="2"/>
      <c r="S427" s="3"/>
    </row>
    <row r="428" spans="1:19" s="41" customFormat="1">
      <c r="A428" s="3" t="s">
        <v>2595</v>
      </c>
      <c r="B428" s="3" t="s">
        <v>317</v>
      </c>
      <c r="C428" s="6" t="s">
        <v>15</v>
      </c>
      <c r="D428" s="3" t="s">
        <v>2599</v>
      </c>
      <c r="E428" s="3" t="s">
        <v>2600</v>
      </c>
      <c r="F428" s="3" t="s">
        <v>1452</v>
      </c>
      <c r="G428" s="3" t="s">
        <v>2601</v>
      </c>
      <c r="H428" s="3" t="s">
        <v>2602</v>
      </c>
      <c r="I428" s="2">
        <v>28875</v>
      </c>
      <c r="J428" s="2">
        <v>5775</v>
      </c>
      <c r="K428" s="105">
        <v>23100</v>
      </c>
      <c r="L428" s="2"/>
      <c r="M428" s="2"/>
      <c r="N428" s="2"/>
      <c r="O428" s="2"/>
      <c r="P428" s="2"/>
      <c r="Q428" s="2"/>
      <c r="R428" s="2"/>
      <c r="S428" s="3"/>
    </row>
    <row r="429" spans="1:19" s="41" customFormat="1">
      <c r="A429" s="3" t="s">
        <v>2595</v>
      </c>
      <c r="B429" s="3" t="s">
        <v>317</v>
      </c>
      <c r="C429" s="6" t="s">
        <v>15</v>
      </c>
      <c r="D429" s="3" t="s">
        <v>2603</v>
      </c>
      <c r="E429" s="3" t="s">
        <v>2604</v>
      </c>
      <c r="F429" s="3" t="s">
        <v>2298</v>
      </c>
      <c r="G429" s="3" t="s">
        <v>2299</v>
      </c>
      <c r="H429" s="3" t="s">
        <v>2605</v>
      </c>
      <c r="I429" s="2">
        <v>70000</v>
      </c>
      <c r="J429" s="2">
        <v>8750</v>
      </c>
      <c r="K429" s="105">
        <v>61250</v>
      </c>
      <c r="L429" s="2"/>
      <c r="M429" s="2"/>
      <c r="N429" s="2"/>
      <c r="O429" s="2"/>
      <c r="P429" s="2"/>
      <c r="Q429" s="2"/>
      <c r="R429" s="2"/>
      <c r="S429" s="3"/>
    </row>
    <row r="430" spans="1:19" s="41" customFormat="1">
      <c r="A430" s="3" t="s">
        <v>2595</v>
      </c>
      <c r="B430" s="3" t="s">
        <v>317</v>
      </c>
      <c r="C430" s="6" t="s">
        <v>15</v>
      </c>
      <c r="D430" s="3" t="s">
        <v>2606</v>
      </c>
      <c r="E430" s="3" t="s">
        <v>2607</v>
      </c>
      <c r="F430" s="3" t="s">
        <v>326</v>
      </c>
      <c r="G430" s="3" t="s">
        <v>309</v>
      </c>
      <c r="H430" s="3" t="s">
        <v>2608</v>
      </c>
      <c r="I430" s="2">
        <v>5000</v>
      </c>
      <c r="J430" s="2">
        <v>625</v>
      </c>
      <c r="K430" s="105">
        <v>4375</v>
      </c>
      <c r="L430" s="2"/>
      <c r="M430" s="2"/>
      <c r="N430" s="2"/>
      <c r="O430" s="2"/>
      <c r="P430" s="2"/>
      <c r="Q430" s="2"/>
      <c r="R430" s="2"/>
      <c r="S430" s="3"/>
    </row>
    <row r="431" spans="1:19" s="41" customFormat="1">
      <c r="A431" s="3" t="s">
        <v>2595</v>
      </c>
      <c r="B431" s="3" t="s">
        <v>317</v>
      </c>
      <c r="C431" s="6" t="s">
        <v>13</v>
      </c>
      <c r="D431" s="3" t="s">
        <v>2609</v>
      </c>
      <c r="E431" s="3" t="s">
        <v>2610</v>
      </c>
      <c r="F431" s="3" t="s">
        <v>1917</v>
      </c>
      <c r="G431" s="3" t="s">
        <v>2611</v>
      </c>
      <c r="H431" s="3" t="s">
        <v>2612</v>
      </c>
      <c r="I431" s="2">
        <v>37500</v>
      </c>
      <c r="J431" s="2">
        <v>4687.5</v>
      </c>
      <c r="K431" s="105">
        <v>32812.5</v>
      </c>
      <c r="L431" s="2"/>
      <c r="M431" s="2"/>
      <c r="N431" s="2"/>
      <c r="O431" s="2"/>
      <c r="P431" s="2"/>
      <c r="Q431" s="2"/>
      <c r="R431" s="2"/>
      <c r="S431" s="3"/>
    </row>
    <row r="432" spans="1:19" s="41" customFormat="1">
      <c r="A432" s="34" t="s">
        <v>76</v>
      </c>
      <c r="B432" s="41" t="s">
        <v>77</v>
      </c>
      <c r="C432" s="34" t="s">
        <v>17</v>
      </c>
      <c r="D432" s="35" t="s">
        <v>559</v>
      </c>
      <c r="E432" s="13" t="s">
        <v>560</v>
      </c>
      <c r="F432" s="34" t="s">
        <v>371</v>
      </c>
      <c r="G432" s="35" t="s">
        <v>372</v>
      </c>
      <c r="H432" s="35" t="s">
        <v>561</v>
      </c>
      <c r="I432" s="36">
        <v>60000</v>
      </c>
      <c r="J432" s="36">
        <v>7500</v>
      </c>
      <c r="K432" s="97">
        <v>52500</v>
      </c>
      <c r="L432" s="54"/>
      <c r="M432" s="54"/>
      <c r="N432" s="37"/>
      <c r="O432" s="37"/>
      <c r="P432" s="37"/>
      <c r="Q432" s="56"/>
      <c r="R432" s="37"/>
    </row>
    <row r="433" spans="1:20" s="41" customFormat="1">
      <c r="A433" s="34" t="s">
        <v>76</v>
      </c>
      <c r="B433" s="41" t="s">
        <v>77</v>
      </c>
      <c r="C433" s="17" t="s">
        <v>138</v>
      </c>
      <c r="D433" s="13" t="s">
        <v>562</v>
      </c>
      <c r="E433" s="13" t="s">
        <v>563</v>
      </c>
      <c r="F433" s="17" t="s">
        <v>564</v>
      </c>
      <c r="G433" s="13" t="s">
        <v>565</v>
      </c>
      <c r="H433" s="13" t="s">
        <v>566</v>
      </c>
      <c r="I433" s="20">
        <v>440000</v>
      </c>
      <c r="J433" s="20">
        <v>55000</v>
      </c>
      <c r="K433" s="97">
        <v>385000</v>
      </c>
      <c r="L433" s="54"/>
      <c r="M433" s="54"/>
      <c r="N433" s="37"/>
      <c r="O433" s="37"/>
      <c r="P433" s="37"/>
      <c r="Q433" s="35"/>
      <c r="R433" s="56"/>
    </row>
    <row r="434" spans="1:20" s="41" customFormat="1">
      <c r="A434" s="34" t="s">
        <v>76</v>
      </c>
      <c r="B434" s="41" t="s">
        <v>77</v>
      </c>
      <c r="C434" s="17" t="s">
        <v>10</v>
      </c>
      <c r="D434" s="13" t="s">
        <v>567</v>
      </c>
      <c r="E434" s="13" t="s">
        <v>568</v>
      </c>
      <c r="F434" s="17" t="s">
        <v>357</v>
      </c>
      <c r="G434" s="13" t="s">
        <v>421</v>
      </c>
      <c r="H434" s="13" t="s">
        <v>569</v>
      </c>
      <c r="I434" s="20">
        <v>160000</v>
      </c>
      <c r="J434" s="20">
        <v>20000</v>
      </c>
      <c r="K434" s="97">
        <v>140000</v>
      </c>
      <c r="L434" s="54"/>
      <c r="M434" s="54"/>
      <c r="N434" s="37"/>
      <c r="O434" s="37"/>
      <c r="P434" s="37"/>
      <c r="Q434" s="35"/>
      <c r="R434" s="56"/>
    </row>
    <row r="435" spans="1:20" s="41" customFormat="1">
      <c r="A435" s="41" t="s">
        <v>76</v>
      </c>
      <c r="B435" s="41" t="s">
        <v>77</v>
      </c>
      <c r="C435" s="55" t="s">
        <v>1243</v>
      </c>
      <c r="D435" s="41" t="s">
        <v>3230</v>
      </c>
      <c r="E435" s="41" t="s">
        <v>3231</v>
      </c>
      <c r="F435" s="41" t="s">
        <v>1377</v>
      </c>
      <c r="G435" s="41" t="s">
        <v>1614</v>
      </c>
      <c r="H435" s="41" t="s">
        <v>3232</v>
      </c>
      <c r="I435" s="4">
        <v>52404</v>
      </c>
      <c r="J435" s="4">
        <v>10480.799999999999</v>
      </c>
      <c r="K435" s="111">
        <v>41923.199999999997</v>
      </c>
      <c r="L435" s="4"/>
      <c r="M435" s="4"/>
      <c r="N435" s="4"/>
      <c r="O435" s="4"/>
      <c r="P435" s="4"/>
      <c r="Q435" s="4"/>
      <c r="R435" s="4"/>
    </row>
    <row r="436" spans="1:20" s="41" customFormat="1">
      <c r="A436" s="41" t="s">
        <v>76</v>
      </c>
      <c r="B436" s="41" t="s">
        <v>77</v>
      </c>
      <c r="C436" s="55" t="s">
        <v>10</v>
      </c>
      <c r="D436" s="41" t="s">
        <v>3233</v>
      </c>
      <c r="E436" s="41" t="s">
        <v>3234</v>
      </c>
      <c r="F436" s="41" t="s">
        <v>289</v>
      </c>
      <c r="G436" s="41" t="s">
        <v>381</v>
      </c>
      <c r="H436" s="41" t="s">
        <v>3235</v>
      </c>
      <c r="I436" s="4">
        <v>50000</v>
      </c>
      <c r="J436" s="4">
        <v>6250</v>
      </c>
      <c r="K436" s="111">
        <v>43750</v>
      </c>
      <c r="L436" s="4"/>
      <c r="M436" s="4"/>
      <c r="N436" s="4"/>
      <c r="O436" s="4"/>
      <c r="P436" s="4"/>
      <c r="Q436" s="4"/>
      <c r="R436" s="4"/>
    </row>
    <row r="437" spans="1:20" s="41" customFormat="1">
      <c r="A437" s="55" t="s">
        <v>76</v>
      </c>
      <c r="B437" s="41" t="s">
        <v>77</v>
      </c>
      <c r="C437" s="55" t="s">
        <v>14</v>
      </c>
      <c r="D437" s="41" t="s">
        <v>3919</v>
      </c>
      <c r="E437" s="41" t="s">
        <v>3920</v>
      </c>
      <c r="F437" s="41" t="s">
        <v>78</v>
      </c>
      <c r="G437" s="41" t="s">
        <v>1598</v>
      </c>
      <c r="H437" s="41" t="s">
        <v>3921</v>
      </c>
      <c r="I437" s="4">
        <v>1687500</v>
      </c>
      <c r="J437" s="4">
        <v>210937.5</v>
      </c>
      <c r="K437" s="111">
        <v>1476562.5</v>
      </c>
      <c r="L437" s="4"/>
      <c r="M437" s="4"/>
      <c r="N437" s="4"/>
      <c r="O437" s="4"/>
      <c r="P437" s="4"/>
      <c r="Q437" s="4"/>
      <c r="R437" s="4"/>
    </row>
    <row r="438" spans="1:20" s="63" customFormat="1">
      <c r="A438" s="3" t="s">
        <v>1301</v>
      </c>
      <c r="B438" s="3" t="s">
        <v>317</v>
      </c>
      <c r="C438" s="6" t="s">
        <v>14</v>
      </c>
      <c r="D438" s="3" t="s">
        <v>1302</v>
      </c>
      <c r="E438" s="3" t="s">
        <v>1303</v>
      </c>
      <c r="F438" s="3" t="s">
        <v>19</v>
      </c>
      <c r="G438" s="3" t="s">
        <v>43</v>
      </c>
      <c r="H438" s="3" t="s">
        <v>1304</v>
      </c>
      <c r="I438" s="2">
        <v>53042</v>
      </c>
      <c r="J438" s="2">
        <v>10608.4</v>
      </c>
      <c r="K438" s="105">
        <v>42433.599999999999</v>
      </c>
      <c r="L438" s="2"/>
      <c r="M438" s="2"/>
      <c r="N438" s="2"/>
      <c r="O438" s="2"/>
      <c r="P438" s="2"/>
      <c r="Q438" s="2"/>
      <c r="R438" s="2"/>
      <c r="S438" s="2"/>
      <c r="T438" s="3"/>
    </row>
    <row r="439" spans="1:20" s="41" customFormat="1">
      <c r="A439" s="3" t="s">
        <v>1301</v>
      </c>
      <c r="B439" s="3" t="s">
        <v>317</v>
      </c>
      <c r="C439" s="6" t="s">
        <v>14</v>
      </c>
      <c r="D439" s="3" t="s">
        <v>1305</v>
      </c>
      <c r="E439" s="3" t="s">
        <v>1306</v>
      </c>
      <c r="F439" s="3" t="s">
        <v>1307</v>
      </c>
      <c r="G439" s="3" t="s">
        <v>1308</v>
      </c>
      <c r="H439" s="3" t="s">
        <v>1309</v>
      </c>
      <c r="I439" s="2">
        <v>64077.5</v>
      </c>
      <c r="J439" s="2">
        <v>12815.5</v>
      </c>
      <c r="K439" s="105">
        <v>51262</v>
      </c>
      <c r="L439" s="2"/>
      <c r="M439" s="2"/>
      <c r="N439" s="2"/>
      <c r="O439" s="2"/>
      <c r="P439" s="2"/>
      <c r="Q439" s="2"/>
      <c r="R439" s="2"/>
      <c r="S439" s="2"/>
      <c r="T439" s="3"/>
    </row>
    <row r="440" spans="1:20" s="41" customFormat="1">
      <c r="A440" s="3" t="s">
        <v>1301</v>
      </c>
      <c r="B440" s="3" t="s">
        <v>317</v>
      </c>
      <c r="C440" s="6" t="s">
        <v>14</v>
      </c>
      <c r="D440" s="3" t="s">
        <v>1310</v>
      </c>
      <c r="E440" s="3" t="s">
        <v>1311</v>
      </c>
      <c r="F440" s="3" t="s">
        <v>1312</v>
      </c>
      <c r="G440" s="3" t="s">
        <v>1313</v>
      </c>
      <c r="H440" s="3" t="s">
        <v>1314</v>
      </c>
      <c r="I440" s="2">
        <v>325938.59999999998</v>
      </c>
      <c r="J440" s="2">
        <v>65187.72</v>
      </c>
      <c r="K440" s="105">
        <v>260750.88</v>
      </c>
      <c r="L440" s="2"/>
      <c r="M440" s="2"/>
      <c r="N440" s="2"/>
      <c r="O440" s="2"/>
      <c r="P440" s="2"/>
      <c r="Q440" s="2"/>
      <c r="R440" s="2"/>
      <c r="S440" s="2"/>
      <c r="T440" s="3"/>
    </row>
    <row r="441" spans="1:20" s="41" customFormat="1">
      <c r="A441" s="3" t="s">
        <v>1301</v>
      </c>
      <c r="B441" s="3" t="s">
        <v>317</v>
      </c>
      <c r="C441" s="6" t="s">
        <v>10</v>
      </c>
      <c r="D441" s="3" t="s">
        <v>1315</v>
      </c>
      <c r="E441" s="3" t="s">
        <v>1316</v>
      </c>
      <c r="F441" s="3" t="s">
        <v>1312</v>
      </c>
      <c r="G441" s="3" t="s">
        <v>1313</v>
      </c>
      <c r="H441" s="3" t="s">
        <v>1317</v>
      </c>
      <c r="I441" s="2">
        <v>44000</v>
      </c>
      <c r="J441" s="2">
        <f>I441*0.2</f>
        <v>8800</v>
      </c>
      <c r="K441" s="105">
        <f>I441-J441</f>
        <v>35200</v>
      </c>
      <c r="L441" s="2"/>
      <c r="M441" s="2"/>
      <c r="N441" s="2"/>
      <c r="O441" s="2"/>
      <c r="P441" s="2"/>
      <c r="Q441" s="2"/>
      <c r="R441" s="2"/>
      <c r="S441" s="2"/>
      <c r="T441" s="3"/>
    </row>
    <row r="442" spans="1:20" s="41" customFormat="1">
      <c r="A442" s="34" t="s">
        <v>108</v>
      </c>
      <c r="B442" s="41" t="s">
        <v>109</v>
      </c>
      <c r="C442" s="34" t="s">
        <v>15</v>
      </c>
      <c r="D442" s="35" t="s">
        <v>578</v>
      </c>
      <c r="E442" s="35" t="s">
        <v>579</v>
      </c>
      <c r="F442" s="34" t="s">
        <v>580</v>
      </c>
      <c r="G442" s="35" t="s">
        <v>287</v>
      </c>
      <c r="H442" s="35" t="s">
        <v>581</v>
      </c>
      <c r="I442" s="36">
        <v>382500</v>
      </c>
      <c r="J442" s="36">
        <v>47812.5</v>
      </c>
      <c r="K442" s="97">
        <v>334687.5</v>
      </c>
      <c r="L442" s="36"/>
      <c r="M442" s="37"/>
      <c r="N442" s="37"/>
      <c r="O442" s="37"/>
      <c r="P442" s="37"/>
      <c r="R442" s="37"/>
    </row>
    <row r="443" spans="1:20" s="41" customFormat="1">
      <c r="A443" s="41" t="s">
        <v>108</v>
      </c>
      <c r="B443" s="41" t="s">
        <v>109</v>
      </c>
      <c r="C443" s="55" t="s">
        <v>15</v>
      </c>
      <c r="D443" s="41" t="s">
        <v>3266</v>
      </c>
      <c r="E443" s="41" t="s">
        <v>3267</v>
      </c>
      <c r="F443" s="41" t="s">
        <v>3268</v>
      </c>
      <c r="G443" s="41" t="s">
        <v>3217</v>
      </c>
      <c r="H443" s="41" t="s">
        <v>3269</v>
      </c>
      <c r="I443" s="4">
        <v>77422.5</v>
      </c>
      <c r="J443" s="4">
        <v>15484.5</v>
      </c>
      <c r="K443" s="111">
        <v>61938</v>
      </c>
      <c r="L443" s="4"/>
      <c r="M443" s="4"/>
      <c r="N443" s="4"/>
      <c r="O443" s="4"/>
      <c r="P443" s="4"/>
      <c r="Q443" s="4"/>
      <c r="R443" s="4"/>
    </row>
    <row r="444" spans="1:20" s="41" customFormat="1">
      <c r="A444" s="41" t="s">
        <v>108</v>
      </c>
      <c r="B444" s="41" t="s">
        <v>109</v>
      </c>
      <c r="C444" s="55" t="s">
        <v>15</v>
      </c>
      <c r="D444" s="41" t="s">
        <v>3270</v>
      </c>
      <c r="E444" s="41" t="s">
        <v>3271</v>
      </c>
      <c r="F444" s="41" t="s">
        <v>1447</v>
      </c>
      <c r="G444" s="41" t="s">
        <v>1448</v>
      </c>
      <c r="H444" s="41" t="s">
        <v>3272</v>
      </c>
      <c r="I444" s="4">
        <v>103500</v>
      </c>
      <c r="J444" s="4">
        <v>12937.5</v>
      </c>
      <c r="K444" s="111">
        <v>90562.5</v>
      </c>
      <c r="L444" s="4"/>
      <c r="M444" s="4"/>
      <c r="N444" s="4"/>
      <c r="O444" s="4"/>
      <c r="P444" s="4"/>
      <c r="Q444" s="4"/>
      <c r="R444" s="4"/>
    </row>
    <row r="445" spans="1:20" s="41" customFormat="1">
      <c r="A445" s="41" t="s">
        <v>108</v>
      </c>
      <c r="B445" s="41" t="s">
        <v>109</v>
      </c>
      <c r="C445" s="55" t="s">
        <v>15</v>
      </c>
      <c r="D445" s="41" t="s">
        <v>3273</v>
      </c>
      <c r="E445" s="41" t="s">
        <v>3274</v>
      </c>
      <c r="F445" s="41" t="s">
        <v>3275</v>
      </c>
      <c r="G445" s="41" t="s">
        <v>1713</v>
      </c>
      <c r="H445" s="41" t="s">
        <v>3276</v>
      </c>
      <c r="I445" s="4">
        <v>125000</v>
      </c>
      <c r="J445" s="4">
        <v>15625</v>
      </c>
      <c r="K445" s="111">
        <v>109375</v>
      </c>
      <c r="L445" s="4"/>
      <c r="M445" s="4"/>
      <c r="N445" s="4"/>
      <c r="O445" s="4"/>
      <c r="P445" s="4"/>
      <c r="Q445" s="4"/>
      <c r="R445" s="4"/>
    </row>
    <row r="446" spans="1:20" s="41" customFormat="1">
      <c r="A446" s="41" t="s">
        <v>108</v>
      </c>
      <c r="B446" s="41" t="s">
        <v>109</v>
      </c>
      <c r="C446" s="55" t="s">
        <v>284</v>
      </c>
      <c r="D446" s="41" t="s">
        <v>3277</v>
      </c>
      <c r="E446" s="41" t="s">
        <v>3278</v>
      </c>
      <c r="F446" s="41" t="s">
        <v>3279</v>
      </c>
      <c r="G446" s="41" t="s">
        <v>3280</v>
      </c>
      <c r="H446" s="41" t="s">
        <v>3281</v>
      </c>
      <c r="I446" s="4">
        <v>67500</v>
      </c>
      <c r="J446" s="4">
        <v>8437.5</v>
      </c>
      <c r="K446" s="111">
        <v>59062.5</v>
      </c>
      <c r="L446" s="4"/>
      <c r="M446" s="4"/>
      <c r="N446" s="4"/>
      <c r="O446" s="4"/>
      <c r="P446" s="4"/>
      <c r="Q446" s="4"/>
      <c r="R446" s="4"/>
    </row>
    <row r="447" spans="1:20" s="41" customFormat="1">
      <c r="A447" s="3" t="s">
        <v>108</v>
      </c>
      <c r="B447" s="3" t="s">
        <v>109</v>
      </c>
      <c r="C447" s="6" t="s">
        <v>1585</v>
      </c>
      <c r="D447" s="3" t="s">
        <v>1998</v>
      </c>
      <c r="E447" s="3" t="s">
        <v>1999</v>
      </c>
      <c r="F447" s="3" t="s">
        <v>2000</v>
      </c>
      <c r="G447" s="3" t="s">
        <v>314</v>
      </c>
      <c r="H447" s="3" t="s">
        <v>2001</v>
      </c>
      <c r="I447" s="2">
        <f>110848.65/0.8</f>
        <v>138560.81249999997</v>
      </c>
      <c r="J447" s="2">
        <f>I447*0.2</f>
        <v>27712.162499999995</v>
      </c>
      <c r="K447" s="105">
        <f>I447-J447</f>
        <v>110848.64999999998</v>
      </c>
      <c r="L447" s="2"/>
      <c r="M447" s="2"/>
      <c r="N447" s="2"/>
      <c r="O447" s="2"/>
      <c r="P447" s="2"/>
      <c r="Q447" s="2"/>
      <c r="R447" s="2"/>
    </row>
    <row r="448" spans="1:20" s="41" customFormat="1">
      <c r="A448" s="3" t="s">
        <v>108</v>
      </c>
      <c r="B448" s="3" t="s">
        <v>109</v>
      </c>
      <c r="C448" s="6" t="s">
        <v>2002</v>
      </c>
      <c r="D448" s="3" t="s">
        <v>2003</v>
      </c>
      <c r="E448" s="3" t="s">
        <v>2004</v>
      </c>
      <c r="F448" s="3" t="s">
        <v>2005</v>
      </c>
      <c r="G448" s="3" t="s">
        <v>2006</v>
      </c>
      <c r="H448" s="3" t="s">
        <v>2007</v>
      </c>
      <c r="I448" s="2">
        <v>15000</v>
      </c>
      <c r="J448" s="2">
        <v>3000</v>
      </c>
      <c r="K448" s="105">
        <v>12000</v>
      </c>
      <c r="L448" s="2"/>
      <c r="M448" s="2"/>
      <c r="N448" s="2"/>
      <c r="O448" s="2"/>
      <c r="P448" s="2"/>
      <c r="Q448" s="2"/>
      <c r="R448" s="2"/>
    </row>
    <row r="449" spans="1:258" s="41" customFormat="1">
      <c r="A449" s="3" t="s">
        <v>2682</v>
      </c>
      <c r="B449" s="3" t="s">
        <v>2683</v>
      </c>
      <c r="C449" s="6" t="s">
        <v>15</v>
      </c>
      <c r="D449" s="3" t="s">
        <v>2684</v>
      </c>
      <c r="E449" s="3" t="s">
        <v>2685</v>
      </c>
      <c r="F449" s="3" t="s">
        <v>2686</v>
      </c>
      <c r="G449" s="3" t="s">
        <v>2687</v>
      </c>
      <c r="H449" s="3" t="s">
        <v>2688</v>
      </c>
      <c r="I449" s="2">
        <f>382035.45/0.8</f>
        <v>477544.3125</v>
      </c>
      <c r="J449" s="2">
        <f>I449*0.2</f>
        <v>95508.862500000003</v>
      </c>
      <c r="K449" s="105">
        <f>I449-J449</f>
        <v>382035.45</v>
      </c>
      <c r="L449" s="2"/>
      <c r="M449" s="2"/>
      <c r="N449" s="2"/>
      <c r="O449" s="2"/>
      <c r="P449" s="2"/>
      <c r="Q449" s="2"/>
      <c r="R449" s="2"/>
      <c r="S449" s="3"/>
    </row>
    <row r="450" spans="1:258" s="41" customFormat="1">
      <c r="A450" s="3" t="s">
        <v>2682</v>
      </c>
      <c r="B450" s="3" t="s">
        <v>2683</v>
      </c>
      <c r="C450" s="6" t="s">
        <v>2689</v>
      </c>
      <c r="D450" s="3" t="s">
        <v>2690</v>
      </c>
      <c r="E450" s="3" t="s">
        <v>2691</v>
      </c>
      <c r="F450" s="3" t="s">
        <v>1186</v>
      </c>
      <c r="G450" s="3" t="s">
        <v>12</v>
      </c>
      <c r="H450" s="3" t="s">
        <v>2692</v>
      </c>
      <c r="I450" s="2">
        <f>[2]Sheet1!$C$218/0.8</f>
        <v>50756.074999999997</v>
      </c>
      <c r="J450" s="2">
        <f>I450*0.2</f>
        <v>10151.215</v>
      </c>
      <c r="K450" s="105">
        <f>I450-J450</f>
        <v>40604.86</v>
      </c>
      <c r="L450" s="2"/>
      <c r="M450" s="2"/>
      <c r="N450" s="2"/>
      <c r="O450" s="2"/>
      <c r="P450" s="2"/>
      <c r="Q450" s="2"/>
      <c r="R450" s="2"/>
      <c r="S450" s="3"/>
    </row>
    <row r="451" spans="1:258" s="41" customFormat="1">
      <c r="A451" s="3" t="s">
        <v>2682</v>
      </c>
      <c r="B451" s="3" t="s">
        <v>2683</v>
      </c>
      <c r="C451" s="6" t="s">
        <v>17</v>
      </c>
      <c r="D451" s="3" t="s">
        <v>2693</v>
      </c>
      <c r="E451" s="6" t="s">
        <v>2694</v>
      </c>
      <c r="F451" s="3" t="s">
        <v>8</v>
      </c>
      <c r="G451" s="3" t="s">
        <v>10</v>
      </c>
      <c r="H451" s="6" t="s">
        <v>2695</v>
      </c>
      <c r="I451" s="2">
        <f>12000/0.8</f>
        <v>15000</v>
      </c>
      <c r="J451" s="2">
        <f>I451*0.2</f>
        <v>3000</v>
      </c>
      <c r="K451" s="105">
        <f>I451-J451</f>
        <v>12000</v>
      </c>
      <c r="L451" s="2"/>
      <c r="M451" s="2"/>
      <c r="N451" s="2"/>
      <c r="O451" s="2"/>
      <c r="P451" s="2"/>
      <c r="Q451" s="2"/>
      <c r="R451" s="2"/>
      <c r="S451" s="3"/>
    </row>
    <row r="452" spans="1:258" s="41" customFormat="1">
      <c r="A452" s="3" t="s">
        <v>2682</v>
      </c>
      <c r="B452" s="3" t="s">
        <v>2683</v>
      </c>
      <c r="C452" s="6" t="s">
        <v>134</v>
      </c>
      <c r="D452" s="3" t="s">
        <v>2696</v>
      </c>
      <c r="E452" s="3" t="s">
        <v>2697</v>
      </c>
      <c r="F452" s="3" t="s">
        <v>149</v>
      </c>
      <c r="G452" s="3" t="s">
        <v>222</v>
      </c>
      <c r="H452" s="3" t="s">
        <v>2698</v>
      </c>
      <c r="I452" s="2">
        <f>15993/0.8</f>
        <v>19991.25</v>
      </c>
      <c r="J452" s="2">
        <f>I452*0.2</f>
        <v>3998.25</v>
      </c>
      <c r="K452" s="105">
        <f>I452-J452</f>
        <v>15993</v>
      </c>
      <c r="L452" s="2"/>
      <c r="M452" s="2"/>
      <c r="N452" s="2"/>
      <c r="O452" s="2"/>
      <c r="P452" s="2"/>
      <c r="Q452" s="32"/>
      <c r="R452" s="32"/>
      <c r="S452" s="3"/>
    </row>
    <row r="453" spans="1:258" s="56" customFormat="1">
      <c r="A453" s="34" t="s">
        <v>195</v>
      </c>
      <c r="B453" s="3" t="s">
        <v>196</v>
      </c>
      <c r="C453" s="34" t="s">
        <v>15</v>
      </c>
      <c r="D453" s="35" t="s">
        <v>570</v>
      </c>
      <c r="E453" s="35" t="s">
        <v>571</v>
      </c>
      <c r="F453" s="34" t="s">
        <v>572</v>
      </c>
      <c r="G453" s="35" t="s">
        <v>358</v>
      </c>
      <c r="H453" s="35" t="s">
        <v>573</v>
      </c>
      <c r="I453" s="36">
        <v>52738.931249999994</v>
      </c>
      <c r="J453" s="36">
        <v>10229.911249999999</v>
      </c>
      <c r="K453" s="97">
        <v>42509.02</v>
      </c>
      <c r="L453" s="36"/>
      <c r="M453" s="37"/>
      <c r="N453" s="37"/>
      <c r="O453" s="37"/>
      <c r="P453" s="37"/>
      <c r="Q453" s="41"/>
      <c r="R453" s="37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41"/>
      <c r="AX453" s="41"/>
      <c r="AY453" s="41"/>
      <c r="AZ453" s="41"/>
      <c r="BA453" s="41"/>
      <c r="BB453" s="41"/>
      <c r="BC453" s="41"/>
      <c r="BD453" s="41"/>
      <c r="BE453" s="41"/>
      <c r="BF453" s="41"/>
      <c r="BG453" s="41"/>
      <c r="BH453" s="41"/>
      <c r="BI453" s="41"/>
      <c r="BJ453" s="41"/>
      <c r="BK453" s="41"/>
      <c r="BL453" s="41"/>
      <c r="BM453" s="41"/>
      <c r="BN453" s="41"/>
      <c r="BO453" s="41"/>
      <c r="BP453" s="41"/>
      <c r="BQ453" s="41"/>
      <c r="BR453" s="41"/>
      <c r="BS453" s="41"/>
      <c r="BT453" s="41"/>
      <c r="BU453" s="41"/>
      <c r="BV453" s="41"/>
      <c r="BW453" s="41"/>
      <c r="BX453" s="41"/>
      <c r="BY453" s="41"/>
      <c r="BZ453" s="41"/>
      <c r="CA453" s="41"/>
      <c r="CB453" s="41"/>
      <c r="CC453" s="41"/>
      <c r="CD453" s="41"/>
      <c r="CE453" s="41"/>
      <c r="CF453" s="41"/>
      <c r="CG453" s="41"/>
      <c r="CH453" s="41"/>
      <c r="CI453" s="41"/>
      <c r="CJ453" s="41"/>
      <c r="CK453" s="41"/>
      <c r="CL453" s="41"/>
      <c r="CM453" s="41"/>
      <c r="CN453" s="41"/>
      <c r="CO453" s="41"/>
      <c r="CP453" s="41"/>
      <c r="CQ453" s="41"/>
      <c r="CR453" s="41"/>
      <c r="CS453" s="41"/>
      <c r="CT453" s="41"/>
      <c r="CU453" s="41"/>
      <c r="CV453" s="41"/>
      <c r="CW453" s="41"/>
      <c r="CX453" s="41"/>
      <c r="CY453" s="41"/>
      <c r="CZ453" s="41"/>
      <c r="DA453" s="41"/>
      <c r="DB453" s="41"/>
      <c r="DC453" s="41"/>
      <c r="DD453" s="41"/>
      <c r="DE453" s="41"/>
      <c r="DF453" s="41"/>
      <c r="DG453" s="41"/>
      <c r="DH453" s="41"/>
      <c r="DI453" s="41"/>
      <c r="DJ453" s="41"/>
      <c r="DK453" s="41"/>
      <c r="DL453" s="41"/>
      <c r="DM453" s="41"/>
      <c r="DN453" s="41"/>
      <c r="DO453" s="41"/>
      <c r="DP453" s="41"/>
      <c r="DQ453" s="41"/>
      <c r="DR453" s="41"/>
      <c r="DS453" s="41"/>
      <c r="DT453" s="41"/>
      <c r="DU453" s="41"/>
      <c r="DV453" s="41"/>
      <c r="DW453" s="41"/>
      <c r="DX453" s="41"/>
      <c r="DY453" s="41"/>
      <c r="DZ453" s="41"/>
      <c r="EA453" s="41"/>
      <c r="EB453" s="41"/>
      <c r="EC453" s="41"/>
      <c r="ED453" s="41"/>
      <c r="EE453" s="41"/>
      <c r="EF453" s="41"/>
      <c r="EG453" s="41"/>
      <c r="EH453" s="41"/>
      <c r="EI453" s="41"/>
      <c r="EJ453" s="41"/>
      <c r="EK453" s="41"/>
      <c r="EL453" s="41"/>
      <c r="EM453" s="41"/>
      <c r="EN453" s="41"/>
      <c r="EO453" s="41"/>
      <c r="EP453" s="41"/>
      <c r="EQ453" s="41"/>
      <c r="ER453" s="41"/>
      <c r="ES453" s="41"/>
      <c r="ET453" s="41"/>
      <c r="EU453" s="41"/>
      <c r="EV453" s="41"/>
      <c r="EW453" s="41"/>
      <c r="EX453" s="41"/>
      <c r="EY453" s="41"/>
      <c r="EZ453" s="41"/>
      <c r="FA453" s="41"/>
      <c r="FB453" s="41"/>
      <c r="FC453" s="41"/>
      <c r="FD453" s="41"/>
      <c r="FE453" s="41"/>
      <c r="FF453" s="41"/>
      <c r="FG453" s="41"/>
      <c r="FH453" s="41"/>
      <c r="FI453" s="41"/>
      <c r="FJ453" s="41"/>
      <c r="FK453" s="41"/>
      <c r="FL453" s="41"/>
      <c r="FM453" s="41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1"/>
      <c r="GT453" s="41"/>
      <c r="GU453" s="41"/>
      <c r="GV453" s="41"/>
      <c r="GW453" s="41"/>
      <c r="GX453" s="41"/>
      <c r="GY453" s="41"/>
      <c r="GZ453" s="41"/>
      <c r="HA453" s="41"/>
      <c r="HB453" s="41"/>
      <c r="HC453" s="41"/>
      <c r="HD453" s="41"/>
      <c r="HE453" s="41"/>
      <c r="HF453" s="41"/>
      <c r="HG453" s="41"/>
      <c r="HH453" s="41"/>
      <c r="HI453" s="41"/>
      <c r="HJ453" s="41"/>
      <c r="HK453" s="41"/>
      <c r="HL453" s="41"/>
      <c r="HM453" s="41"/>
      <c r="HN453" s="41"/>
      <c r="HO453" s="41"/>
      <c r="HP453" s="41"/>
      <c r="HQ453" s="41"/>
      <c r="HR453" s="41"/>
      <c r="HS453" s="41"/>
      <c r="HT453" s="41"/>
      <c r="HU453" s="41"/>
      <c r="HV453" s="41"/>
      <c r="HW453" s="41"/>
      <c r="HX453" s="41"/>
      <c r="HY453" s="41"/>
      <c r="HZ453" s="41"/>
      <c r="IA453" s="41"/>
      <c r="IB453" s="41"/>
      <c r="IC453" s="41"/>
      <c r="ID453" s="41"/>
      <c r="IE453" s="41"/>
      <c r="IF453" s="41"/>
      <c r="IG453" s="41"/>
      <c r="IH453" s="41"/>
      <c r="II453" s="41"/>
      <c r="IJ453" s="41"/>
      <c r="IK453" s="41"/>
      <c r="IL453" s="41"/>
      <c r="IM453" s="41"/>
      <c r="IN453" s="41"/>
      <c r="IO453" s="41"/>
      <c r="IP453" s="41"/>
      <c r="IQ453" s="41"/>
      <c r="IR453" s="41"/>
      <c r="IS453" s="41"/>
      <c r="IT453" s="41"/>
      <c r="IU453" s="41"/>
      <c r="IV453" s="41"/>
      <c r="IW453" s="41"/>
      <c r="IX453" s="41"/>
    </row>
    <row r="454" spans="1:258" s="41" customFormat="1">
      <c r="A454" s="3" t="s">
        <v>195</v>
      </c>
      <c r="B454" s="3" t="s">
        <v>196</v>
      </c>
      <c r="C454" s="6" t="s">
        <v>15</v>
      </c>
      <c r="D454" s="3" t="s">
        <v>1920</v>
      </c>
      <c r="E454" s="3" t="s">
        <v>1921</v>
      </c>
      <c r="F454" s="3" t="s">
        <v>1922</v>
      </c>
      <c r="G454" s="3" t="s">
        <v>1923</v>
      </c>
      <c r="H454" s="3" t="s">
        <v>1924</v>
      </c>
      <c r="I454" s="2">
        <v>95706.049999999988</v>
      </c>
      <c r="J454" s="2">
        <v>19141.21</v>
      </c>
      <c r="K454" s="105">
        <v>76564.84</v>
      </c>
      <c r="L454" s="2"/>
      <c r="M454" s="2"/>
      <c r="N454" s="2"/>
      <c r="O454" s="2"/>
      <c r="P454" s="2"/>
      <c r="Q454" s="2"/>
      <c r="R454" s="2"/>
    </row>
    <row r="455" spans="1:258" s="41" customFormat="1">
      <c r="A455" s="3" t="s">
        <v>195</v>
      </c>
      <c r="B455" s="3" t="s">
        <v>196</v>
      </c>
      <c r="C455" s="6" t="s">
        <v>15</v>
      </c>
      <c r="D455" s="3" t="s">
        <v>1925</v>
      </c>
      <c r="E455" s="3" t="s">
        <v>1926</v>
      </c>
      <c r="F455" s="3" t="s">
        <v>1627</v>
      </c>
      <c r="G455" s="3" t="s">
        <v>1927</v>
      </c>
      <c r="H455" s="3" t="s">
        <v>1928</v>
      </c>
      <c r="I455" s="2">
        <v>50000</v>
      </c>
      <c r="J455" s="2">
        <v>10000</v>
      </c>
      <c r="K455" s="105">
        <v>40000</v>
      </c>
      <c r="L455" s="2"/>
      <c r="M455" s="2"/>
      <c r="N455" s="2"/>
      <c r="O455" s="2"/>
      <c r="P455" s="2"/>
      <c r="Q455" s="2"/>
      <c r="R455" s="2"/>
    </row>
    <row r="456" spans="1:258" s="41" customFormat="1">
      <c r="A456" s="3" t="s">
        <v>195</v>
      </c>
      <c r="B456" s="3" t="s">
        <v>196</v>
      </c>
      <c r="C456" s="6" t="s">
        <v>15</v>
      </c>
      <c r="D456" s="3" t="s">
        <v>1929</v>
      </c>
      <c r="E456" s="3" t="s">
        <v>1926</v>
      </c>
      <c r="F456" s="3" t="s">
        <v>1627</v>
      </c>
      <c r="G456" s="3" t="s">
        <v>1927</v>
      </c>
      <c r="H456" s="3" t="s">
        <v>1928</v>
      </c>
      <c r="I456" s="2">
        <v>200000</v>
      </c>
      <c r="J456" s="2">
        <v>40000</v>
      </c>
      <c r="K456" s="105">
        <v>160000</v>
      </c>
      <c r="L456" s="2"/>
      <c r="M456" s="2"/>
      <c r="N456" s="2"/>
      <c r="O456" s="2"/>
      <c r="P456" s="2"/>
      <c r="Q456" s="2"/>
      <c r="R456" s="2"/>
    </row>
    <row r="457" spans="1:258" s="41" customFormat="1">
      <c r="A457" s="3" t="s">
        <v>195</v>
      </c>
      <c r="B457" s="3" t="s">
        <v>196</v>
      </c>
      <c r="C457" s="6" t="s">
        <v>15</v>
      </c>
      <c r="D457" s="3" t="s">
        <v>1930</v>
      </c>
      <c r="E457" s="3" t="s">
        <v>1931</v>
      </c>
      <c r="F457" s="3"/>
      <c r="G457" s="3"/>
      <c r="H457" s="3" t="s">
        <v>1928</v>
      </c>
      <c r="I457" s="2">
        <v>5919.13</v>
      </c>
      <c r="J457" s="2">
        <v>1183.826</v>
      </c>
      <c r="K457" s="105">
        <v>4735.3040000000001</v>
      </c>
      <c r="L457" s="2"/>
      <c r="M457" s="2"/>
      <c r="N457" s="2"/>
      <c r="O457" s="2"/>
      <c r="P457" s="2"/>
      <c r="Q457" s="2"/>
      <c r="R457" s="2"/>
    </row>
    <row r="458" spans="1:258" s="41" customFormat="1">
      <c r="A458" s="3" t="s">
        <v>195</v>
      </c>
      <c r="B458" s="3" t="s">
        <v>196</v>
      </c>
      <c r="C458" s="6" t="s">
        <v>15</v>
      </c>
      <c r="D458" s="3" t="s">
        <v>1932</v>
      </c>
      <c r="E458" s="6" t="s">
        <v>1933</v>
      </c>
      <c r="F458" s="3" t="s">
        <v>1934</v>
      </c>
      <c r="G458" s="3" t="s">
        <v>1935</v>
      </c>
      <c r="H458" s="3" t="s">
        <v>1928</v>
      </c>
      <c r="I458" s="2">
        <v>7653.62</v>
      </c>
      <c r="J458" s="2">
        <v>1530.7240000000002</v>
      </c>
      <c r="K458" s="105">
        <v>6122.8959999999997</v>
      </c>
      <c r="L458" s="2"/>
      <c r="M458" s="2"/>
      <c r="N458" s="2"/>
      <c r="O458" s="2"/>
      <c r="P458" s="2"/>
      <c r="Q458" s="2"/>
      <c r="R458" s="2"/>
    </row>
    <row r="459" spans="1:258" s="41" customFormat="1">
      <c r="A459" s="3" t="s">
        <v>195</v>
      </c>
      <c r="B459" s="3" t="s">
        <v>196</v>
      </c>
      <c r="C459" s="6" t="s">
        <v>15</v>
      </c>
      <c r="D459" s="3" t="s">
        <v>1936</v>
      </c>
      <c r="E459" s="3" t="s">
        <v>1937</v>
      </c>
      <c r="F459" s="3" t="s">
        <v>1934</v>
      </c>
      <c r="G459" s="3" t="s">
        <v>1935</v>
      </c>
      <c r="H459" s="3" t="s">
        <v>1928</v>
      </c>
      <c r="I459" s="2">
        <v>1410343.31</v>
      </c>
      <c r="J459" s="2">
        <f>I459*0.2</f>
        <v>282068.66200000001</v>
      </c>
      <c r="K459" s="105">
        <f>I459-J459</f>
        <v>1128274.648</v>
      </c>
      <c r="L459" s="2"/>
      <c r="M459" s="2"/>
      <c r="N459" s="2"/>
      <c r="O459" s="2"/>
      <c r="P459" s="2"/>
      <c r="Q459" s="2"/>
      <c r="R459" s="2"/>
    </row>
    <row r="460" spans="1:258" s="41" customFormat="1">
      <c r="A460" s="3" t="s">
        <v>195</v>
      </c>
      <c r="B460" s="3" t="s">
        <v>196</v>
      </c>
      <c r="C460" s="6" t="s">
        <v>15</v>
      </c>
      <c r="D460" s="3" t="s">
        <v>1938</v>
      </c>
      <c r="E460" s="3" t="s">
        <v>1937</v>
      </c>
      <c r="F460" s="3" t="s">
        <v>1939</v>
      </c>
      <c r="G460" s="3" t="s">
        <v>1935</v>
      </c>
      <c r="H460" s="3" t="s">
        <v>1928</v>
      </c>
      <c r="I460" s="2">
        <v>391069.72000000003</v>
      </c>
      <c r="J460" s="2">
        <v>78213.94</v>
      </c>
      <c r="K460" s="105">
        <v>312855.78000000003</v>
      </c>
      <c r="L460" s="2"/>
      <c r="M460" s="2"/>
      <c r="N460" s="2"/>
      <c r="O460" s="2"/>
      <c r="P460" s="2"/>
      <c r="Q460" s="2"/>
      <c r="R460" s="2"/>
    </row>
    <row r="461" spans="1:258" s="41" customFormat="1">
      <c r="A461" s="34" t="s">
        <v>67</v>
      </c>
      <c r="B461" s="3" t="s">
        <v>68</v>
      </c>
      <c r="C461" s="34" t="s">
        <v>443</v>
      </c>
      <c r="D461" s="35" t="s">
        <v>444</v>
      </c>
      <c r="E461" s="13" t="s">
        <v>445</v>
      </c>
      <c r="F461" s="34" t="s">
        <v>96</v>
      </c>
      <c r="G461" s="35" t="s">
        <v>84</v>
      </c>
      <c r="H461" s="35" t="s">
        <v>446</v>
      </c>
      <c r="I461" s="36">
        <v>87154.17</v>
      </c>
      <c r="J461" s="36">
        <v>45312.5</v>
      </c>
      <c r="K461" s="97">
        <v>41841.67</v>
      </c>
      <c r="L461" s="36"/>
      <c r="M461" s="37"/>
      <c r="N461" s="37"/>
      <c r="O461" s="37"/>
      <c r="P461" s="37"/>
      <c r="Q461" s="35"/>
      <c r="R461" s="37"/>
    </row>
    <row r="462" spans="1:258" s="41" customFormat="1">
      <c r="A462" s="34" t="s">
        <v>67</v>
      </c>
      <c r="B462" s="3" t="s">
        <v>68</v>
      </c>
      <c r="C462" s="84">
        <v>39974</v>
      </c>
      <c r="D462" s="35" t="s">
        <v>447</v>
      </c>
      <c r="E462" s="13" t="s">
        <v>448</v>
      </c>
      <c r="F462" s="34" t="s">
        <v>40</v>
      </c>
      <c r="G462" s="35" t="s">
        <v>449</v>
      </c>
      <c r="H462" s="35" t="s">
        <v>450</v>
      </c>
      <c r="I462" s="36">
        <v>1130273.6000000001</v>
      </c>
      <c r="J462" s="36">
        <v>226054.72</v>
      </c>
      <c r="K462" s="97">
        <v>904218.88000000012</v>
      </c>
      <c r="L462" s="36"/>
      <c r="M462" s="37"/>
      <c r="N462" s="37"/>
      <c r="O462" s="37"/>
      <c r="P462" s="37"/>
      <c r="Q462" s="62"/>
      <c r="R462" s="37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  <c r="AS462" s="35"/>
      <c r="AT462" s="35"/>
      <c r="AU462" s="35"/>
      <c r="AV462" s="35"/>
      <c r="AW462" s="35"/>
      <c r="AX462" s="35"/>
      <c r="AY462" s="35"/>
      <c r="AZ462" s="35"/>
      <c r="BA462" s="35"/>
      <c r="BB462" s="35"/>
      <c r="BC462" s="35"/>
      <c r="BD462" s="35"/>
      <c r="BE462" s="35"/>
      <c r="BF462" s="35"/>
      <c r="BG462" s="35"/>
      <c r="BH462" s="35"/>
      <c r="BI462" s="35"/>
      <c r="BJ462" s="35"/>
      <c r="BK462" s="35"/>
      <c r="BL462" s="35"/>
      <c r="BM462" s="35"/>
      <c r="BN462" s="35"/>
      <c r="BO462" s="35"/>
      <c r="BP462" s="35"/>
      <c r="BQ462" s="35"/>
      <c r="BR462" s="35"/>
      <c r="BS462" s="35"/>
      <c r="BT462" s="35"/>
      <c r="BU462" s="35"/>
      <c r="BV462" s="35"/>
      <c r="BW462" s="35"/>
      <c r="BX462" s="35"/>
      <c r="BY462" s="35"/>
      <c r="BZ462" s="35"/>
      <c r="CA462" s="35"/>
      <c r="CB462" s="35"/>
      <c r="CC462" s="35"/>
      <c r="CD462" s="35"/>
      <c r="CE462" s="35"/>
      <c r="CF462" s="35"/>
      <c r="CG462" s="35"/>
      <c r="CH462" s="35"/>
      <c r="CI462" s="35"/>
      <c r="CJ462" s="35"/>
      <c r="CK462" s="35"/>
      <c r="CL462" s="35"/>
      <c r="CM462" s="35"/>
      <c r="CN462" s="35"/>
      <c r="CO462" s="35"/>
      <c r="CP462" s="35"/>
      <c r="CQ462" s="35"/>
      <c r="CR462" s="35"/>
      <c r="CS462" s="35"/>
      <c r="CT462" s="35"/>
      <c r="CU462" s="35"/>
      <c r="CV462" s="35"/>
      <c r="CW462" s="35"/>
      <c r="CX462" s="35"/>
      <c r="CY462" s="35"/>
      <c r="CZ462" s="35"/>
      <c r="DA462" s="35"/>
      <c r="DB462" s="35"/>
      <c r="DC462" s="35"/>
      <c r="DD462" s="35"/>
      <c r="DE462" s="35"/>
      <c r="DF462" s="35"/>
      <c r="DG462" s="35"/>
      <c r="DH462" s="35"/>
      <c r="DI462" s="35"/>
      <c r="DJ462" s="35"/>
      <c r="DK462" s="35"/>
      <c r="DL462" s="35"/>
      <c r="DM462" s="35"/>
      <c r="DN462" s="35"/>
      <c r="DO462" s="35"/>
      <c r="DP462" s="35"/>
      <c r="DQ462" s="35"/>
      <c r="DR462" s="35"/>
      <c r="DS462" s="35"/>
      <c r="DT462" s="35"/>
      <c r="DU462" s="35"/>
      <c r="DV462" s="35"/>
      <c r="DW462" s="35"/>
      <c r="DX462" s="35"/>
      <c r="DY462" s="35"/>
      <c r="DZ462" s="35"/>
      <c r="EA462" s="35"/>
      <c r="EB462" s="35"/>
      <c r="EC462" s="35"/>
      <c r="ED462" s="35"/>
      <c r="EE462" s="35"/>
      <c r="EF462" s="35"/>
      <c r="EG462" s="35"/>
      <c r="EH462" s="35"/>
      <c r="EI462" s="35"/>
      <c r="EJ462" s="35"/>
      <c r="EK462" s="35"/>
      <c r="EL462" s="35"/>
      <c r="EM462" s="35"/>
      <c r="EN462" s="35"/>
      <c r="EO462" s="35"/>
      <c r="EP462" s="35"/>
      <c r="EQ462" s="35"/>
      <c r="ER462" s="35"/>
      <c r="ES462" s="35"/>
      <c r="ET462" s="35"/>
      <c r="EU462" s="35"/>
      <c r="EV462" s="35"/>
      <c r="EW462" s="35"/>
      <c r="EX462" s="35"/>
      <c r="EY462" s="35"/>
      <c r="EZ462" s="35"/>
      <c r="FA462" s="35"/>
      <c r="FB462" s="35"/>
      <c r="FC462" s="35"/>
      <c r="FD462" s="35"/>
      <c r="FE462" s="35"/>
      <c r="FF462" s="35"/>
      <c r="FG462" s="35"/>
      <c r="FH462" s="35"/>
      <c r="FI462" s="35"/>
      <c r="FJ462" s="35"/>
      <c r="FK462" s="35"/>
      <c r="FL462" s="35"/>
      <c r="FM462" s="35"/>
      <c r="FN462" s="35"/>
      <c r="FO462" s="35"/>
      <c r="FP462" s="35"/>
      <c r="FQ462" s="35"/>
      <c r="FR462" s="35"/>
      <c r="FS462" s="35"/>
      <c r="FT462" s="35"/>
      <c r="FU462" s="35"/>
      <c r="FV462" s="35"/>
      <c r="FW462" s="35"/>
      <c r="FX462" s="35"/>
      <c r="FY462" s="35"/>
      <c r="FZ462" s="35"/>
      <c r="GA462" s="35"/>
      <c r="GB462" s="35"/>
      <c r="GC462" s="35"/>
      <c r="GD462" s="35"/>
      <c r="GE462" s="35"/>
      <c r="GF462" s="35"/>
      <c r="GG462" s="35"/>
      <c r="GH462" s="35"/>
      <c r="GI462" s="35"/>
      <c r="GJ462" s="35"/>
      <c r="GK462" s="35"/>
      <c r="GL462" s="35"/>
      <c r="GM462" s="35"/>
      <c r="GN462" s="35"/>
      <c r="GO462" s="35"/>
      <c r="GP462" s="35"/>
      <c r="GQ462" s="35"/>
      <c r="GR462" s="35"/>
      <c r="GS462" s="35"/>
      <c r="GT462" s="35"/>
      <c r="GU462" s="35"/>
      <c r="GV462" s="35"/>
      <c r="GW462" s="35"/>
      <c r="GX462" s="35"/>
      <c r="GY462" s="35"/>
      <c r="GZ462" s="35"/>
      <c r="HA462" s="35"/>
      <c r="HB462" s="35"/>
      <c r="HC462" s="35"/>
      <c r="HD462" s="35"/>
      <c r="HE462" s="35"/>
      <c r="HF462" s="35"/>
      <c r="HG462" s="35"/>
      <c r="HH462" s="35"/>
      <c r="HI462" s="35"/>
      <c r="HJ462" s="35"/>
      <c r="HK462" s="35"/>
      <c r="HL462" s="35"/>
      <c r="HM462" s="35"/>
      <c r="HN462" s="35"/>
      <c r="HO462" s="35"/>
      <c r="HP462" s="35"/>
      <c r="HQ462" s="35"/>
      <c r="HR462" s="35"/>
      <c r="HS462" s="35"/>
      <c r="HT462" s="35"/>
      <c r="HU462" s="35"/>
      <c r="HV462" s="35"/>
      <c r="HW462" s="35"/>
      <c r="HX462" s="35"/>
      <c r="HY462" s="35"/>
      <c r="HZ462" s="35"/>
      <c r="IA462" s="35"/>
      <c r="IB462" s="35"/>
      <c r="IC462" s="35"/>
      <c r="ID462" s="35"/>
      <c r="IE462" s="35"/>
      <c r="IF462" s="35"/>
      <c r="IG462" s="35"/>
      <c r="IH462" s="35"/>
      <c r="II462" s="35"/>
      <c r="IJ462" s="35"/>
      <c r="IK462" s="35"/>
      <c r="IL462" s="35"/>
      <c r="IM462" s="35"/>
      <c r="IN462" s="35"/>
      <c r="IO462" s="35"/>
      <c r="IP462" s="35"/>
      <c r="IQ462" s="35"/>
      <c r="IR462" s="35"/>
      <c r="IS462" s="35"/>
      <c r="IT462" s="35"/>
      <c r="IU462" s="56"/>
      <c r="IV462" s="56"/>
      <c r="IW462" s="56"/>
      <c r="IX462" s="56"/>
    </row>
    <row r="463" spans="1:258" s="41" customFormat="1">
      <c r="A463" s="34" t="s">
        <v>67</v>
      </c>
      <c r="B463" s="3" t="s">
        <v>68</v>
      </c>
      <c r="C463" s="34" t="s">
        <v>405</v>
      </c>
      <c r="D463" s="35" t="s">
        <v>451</v>
      </c>
      <c r="E463" s="13" t="s">
        <v>452</v>
      </c>
      <c r="F463" s="34" t="s">
        <v>40</v>
      </c>
      <c r="G463" s="35" t="s">
        <v>449</v>
      </c>
      <c r="H463" s="35" t="s">
        <v>453</v>
      </c>
      <c r="I463" s="36">
        <v>207868.5</v>
      </c>
      <c r="J463" s="36">
        <v>21875</v>
      </c>
      <c r="K463" s="97">
        <v>185993.5</v>
      </c>
      <c r="L463" s="36"/>
      <c r="M463" s="37"/>
      <c r="N463" s="37"/>
      <c r="O463" s="37"/>
      <c r="P463" s="37"/>
      <c r="Q463" s="35"/>
      <c r="R463" s="37"/>
      <c r="S463" s="35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/>
      <c r="AK463" s="56"/>
      <c r="AL463" s="56"/>
      <c r="AM463" s="56"/>
      <c r="AN463" s="56"/>
      <c r="AO463" s="56"/>
      <c r="AP463" s="56"/>
      <c r="AQ463" s="56"/>
      <c r="AR463" s="56"/>
      <c r="AS463" s="56"/>
      <c r="AT463" s="56"/>
      <c r="AU463" s="56"/>
      <c r="AV463" s="56"/>
      <c r="AW463" s="56"/>
      <c r="AX463" s="56"/>
      <c r="AY463" s="56"/>
      <c r="AZ463" s="56"/>
      <c r="BA463" s="56"/>
      <c r="BB463" s="56"/>
      <c r="BC463" s="56"/>
      <c r="BD463" s="56"/>
      <c r="BE463" s="56"/>
      <c r="BF463" s="56"/>
      <c r="BG463" s="56"/>
      <c r="BH463" s="56"/>
      <c r="BI463" s="56"/>
      <c r="BJ463" s="56"/>
      <c r="BK463" s="56"/>
      <c r="BL463" s="56"/>
      <c r="BM463" s="56"/>
      <c r="BN463" s="56"/>
      <c r="BO463" s="56"/>
      <c r="BP463" s="56"/>
      <c r="BQ463" s="56"/>
      <c r="BR463" s="56"/>
      <c r="BS463" s="56"/>
      <c r="BT463" s="56"/>
      <c r="BU463" s="56"/>
      <c r="BV463" s="56"/>
      <c r="BW463" s="56"/>
      <c r="BX463" s="56"/>
      <c r="BY463" s="56"/>
      <c r="BZ463" s="56"/>
      <c r="CA463" s="56"/>
      <c r="CB463" s="56"/>
      <c r="CC463" s="56"/>
      <c r="CD463" s="56"/>
      <c r="CE463" s="56"/>
      <c r="CF463" s="56"/>
      <c r="CG463" s="56"/>
      <c r="CH463" s="56"/>
      <c r="CI463" s="56"/>
      <c r="CJ463" s="56"/>
      <c r="CK463" s="56"/>
      <c r="CL463" s="56"/>
      <c r="CM463" s="56"/>
      <c r="CN463" s="56"/>
      <c r="CO463" s="56"/>
      <c r="CP463" s="56"/>
      <c r="CQ463" s="56"/>
      <c r="CR463" s="56"/>
      <c r="CS463" s="56"/>
      <c r="CT463" s="56"/>
      <c r="CU463" s="56"/>
      <c r="CV463" s="56"/>
      <c r="CW463" s="56"/>
      <c r="CX463" s="56"/>
      <c r="CY463" s="56"/>
      <c r="CZ463" s="56"/>
      <c r="DA463" s="56"/>
      <c r="DB463" s="56"/>
      <c r="DC463" s="56"/>
      <c r="DD463" s="56"/>
      <c r="DE463" s="56"/>
      <c r="DF463" s="56"/>
      <c r="DG463" s="56"/>
      <c r="DH463" s="56"/>
      <c r="DI463" s="56"/>
      <c r="DJ463" s="56"/>
      <c r="DK463" s="56"/>
      <c r="DL463" s="56"/>
      <c r="DM463" s="56"/>
      <c r="DN463" s="56"/>
      <c r="DO463" s="56"/>
      <c r="DP463" s="56"/>
      <c r="DQ463" s="56"/>
      <c r="DR463" s="56"/>
      <c r="DS463" s="56"/>
      <c r="DT463" s="56"/>
      <c r="DU463" s="56"/>
      <c r="DV463" s="56"/>
      <c r="DW463" s="56"/>
      <c r="DX463" s="56"/>
      <c r="DY463" s="56"/>
      <c r="DZ463" s="56"/>
      <c r="EA463" s="56"/>
      <c r="EB463" s="56"/>
      <c r="EC463" s="56"/>
      <c r="ED463" s="56"/>
      <c r="EE463" s="56"/>
      <c r="EF463" s="56"/>
      <c r="EG463" s="56"/>
      <c r="EH463" s="56"/>
      <c r="EI463" s="56"/>
      <c r="EJ463" s="56"/>
      <c r="EK463" s="56"/>
      <c r="EL463" s="56"/>
      <c r="EM463" s="56"/>
      <c r="EN463" s="56"/>
      <c r="EO463" s="56"/>
      <c r="EP463" s="56"/>
      <c r="EQ463" s="56"/>
      <c r="ER463" s="56"/>
      <c r="ES463" s="56"/>
      <c r="ET463" s="56"/>
      <c r="EU463" s="56"/>
      <c r="EV463" s="56"/>
      <c r="EW463" s="56"/>
      <c r="EX463" s="56"/>
      <c r="EY463" s="56"/>
      <c r="EZ463" s="56"/>
      <c r="FA463" s="56"/>
      <c r="FB463" s="56"/>
      <c r="FC463" s="56"/>
      <c r="FD463" s="56"/>
      <c r="FE463" s="56"/>
      <c r="FF463" s="56"/>
      <c r="FG463" s="56"/>
      <c r="FH463" s="56"/>
      <c r="FI463" s="56"/>
      <c r="FJ463" s="56"/>
      <c r="FK463" s="56"/>
      <c r="FL463" s="56"/>
      <c r="FM463" s="56"/>
      <c r="FN463" s="56"/>
      <c r="FO463" s="56"/>
      <c r="FP463" s="56"/>
      <c r="FQ463" s="56"/>
      <c r="FR463" s="56"/>
      <c r="FS463" s="56"/>
      <c r="FT463" s="56"/>
      <c r="FU463" s="56"/>
      <c r="FV463" s="56"/>
      <c r="FW463" s="56"/>
      <c r="FX463" s="56"/>
      <c r="FY463" s="56"/>
      <c r="FZ463" s="56"/>
      <c r="GA463" s="56"/>
      <c r="GB463" s="56"/>
      <c r="GC463" s="56"/>
      <c r="GD463" s="56"/>
      <c r="GE463" s="56"/>
      <c r="GF463" s="56"/>
      <c r="GG463" s="56"/>
      <c r="GH463" s="56"/>
      <c r="GI463" s="56"/>
      <c r="GJ463" s="56"/>
      <c r="GK463" s="56"/>
      <c r="GL463" s="56"/>
      <c r="GM463" s="56"/>
      <c r="GN463" s="56"/>
      <c r="GO463" s="56"/>
      <c r="GP463" s="56"/>
      <c r="GQ463" s="56"/>
      <c r="GR463" s="56"/>
      <c r="GS463" s="56"/>
      <c r="GT463" s="56"/>
      <c r="GU463" s="56"/>
      <c r="GV463" s="56"/>
      <c r="GW463" s="56"/>
      <c r="GX463" s="56"/>
      <c r="GY463" s="56"/>
      <c r="GZ463" s="56"/>
      <c r="HA463" s="56"/>
      <c r="HB463" s="56"/>
      <c r="HC463" s="56"/>
      <c r="HD463" s="56"/>
      <c r="HE463" s="56"/>
      <c r="HF463" s="56"/>
      <c r="HG463" s="56"/>
      <c r="HH463" s="56"/>
      <c r="HI463" s="56"/>
      <c r="HJ463" s="56"/>
      <c r="HK463" s="56"/>
      <c r="HL463" s="56"/>
      <c r="HM463" s="56"/>
      <c r="HN463" s="56"/>
      <c r="HO463" s="56"/>
      <c r="HP463" s="56"/>
      <c r="HQ463" s="56"/>
      <c r="HR463" s="56"/>
      <c r="HS463" s="56"/>
      <c r="HT463" s="56"/>
      <c r="HU463" s="56"/>
      <c r="HV463" s="56"/>
      <c r="HW463" s="56"/>
      <c r="HX463" s="56"/>
      <c r="HY463" s="56"/>
      <c r="HZ463" s="56"/>
      <c r="IA463" s="56"/>
      <c r="IB463" s="56"/>
      <c r="IC463" s="56"/>
      <c r="ID463" s="56"/>
      <c r="IE463" s="56"/>
      <c r="IF463" s="56"/>
      <c r="IG463" s="56"/>
      <c r="IH463" s="56"/>
      <c r="II463" s="56"/>
      <c r="IJ463" s="56"/>
      <c r="IK463" s="56"/>
      <c r="IL463" s="56"/>
      <c r="IM463" s="56"/>
      <c r="IN463" s="56"/>
      <c r="IO463" s="56"/>
      <c r="IP463" s="56"/>
      <c r="IQ463" s="56"/>
      <c r="IR463" s="56"/>
      <c r="IS463" s="56"/>
      <c r="IT463" s="56"/>
      <c r="IU463" s="56"/>
      <c r="IV463" s="56"/>
      <c r="IW463" s="56"/>
      <c r="IX463" s="56"/>
    </row>
    <row r="464" spans="1:258" s="56" customFormat="1">
      <c r="A464" s="34" t="s">
        <v>67</v>
      </c>
      <c r="B464" s="3" t="s">
        <v>68</v>
      </c>
      <c r="C464" s="34" t="s">
        <v>15</v>
      </c>
      <c r="D464" s="35" t="s">
        <v>454</v>
      </c>
      <c r="E464" s="13" t="s">
        <v>455</v>
      </c>
      <c r="F464" s="34" t="s">
        <v>364</v>
      </c>
      <c r="G464" s="35" t="s">
        <v>365</v>
      </c>
      <c r="H464" s="35" t="s">
        <v>456</v>
      </c>
      <c r="I464" s="36">
        <v>290000</v>
      </c>
      <c r="J464" s="36">
        <v>36250</v>
      </c>
      <c r="K464" s="97">
        <v>253750</v>
      </c>
      <c r="L464" s="36"/>
      <c r="M464" s="37"/>
      <c r="N464" s="37"/>
      <c r="O464" s="37"/>
      <c r="P464" s="37"/>
      <c r="Q464" s="35"/>
      <c r="R464" s="37"/>
      <c r="S464" s="41"/>
    </row>
    <row r="465" spans="1:258" s="56" customFormat="1">
      <c r="A465" s="34" t="s">
        <v>67</v>
      </c>
      <c r="B465" s="3" t="s">
        <v>68</v>
      </c>
      <c r="C465" s="34" t="s">
        <v>15</v>
      </c>
      <c r="D465" s="35" t="s">
        <v>457</v>
      </c>
      <c r="E465" s="13" t="s">
        <v>458</v>
      </c>
      <c r="F465" s="34" t="s">
        <v>112</v>
      </c>
      <c r="G465" s="35" t="s">
        <v>459</v>
      </c>
      <c r="H465" s="35" t="s">
        <v>460</v>
      </c>
      <c r="I465" s="36">
        <v>128000</v>
      </c>
      <c r="J465" s="36">
        <v>16000</v>
      </c>
      <c r="K465" s="97">
        <v>112000</v>
      </c>
      <c r="L465" s="36"/>
      <c r="M465" s="37"/>
      <c r="N465" s="37"/>
      <c r="O465" s="37"/>
      <c r="P465" s="37"/>
      <c r="Q465" s="35"/>
      <c r="R465" s="37"/>
      <c r="S465" s="41"/>
    </row>
    <row r="466" spans="1:258" s="56" customFormat="1">
      <c r="A466" s="34" t="s">
        <v>67</v>
      </c>
      <c r="B466" s="3" t="s">
        <v>68</v>
      </c>
      <c r="C466" s="34" t="s">
        <v>15</v>
      </c>
      <c r="D466" s="35" t="s">
        <v>465</v>
      </c>
      <c r="E466" s="13" t="s">
        <v>466</v>
      </c>
      <c r="F466" s="34" t="s">
        <v>362</v>
      </c>
      <c r="G466" s="35" t="s">
        <v>467</v>
      </c>
      <c r="H466" s="35" t="s">
        <v>468</v>
      </c>
      <c r="I466" s="36">
        <v>132500</v>
      </c>
      <c r="J466" s="36">
        <v>16562.5</v>
      </c>
      <c r="K466" s="97">
        <v>115937.5</v>
      </c>
      <c r="L466" s="36"/>
      <c r="M466" s="37"/>
      <c r="N466" s="37"/>
      <c r="O466" s="37"/>
      <c r="P466" s="37"/>
      <c r="Q466" s="35"/>
      <c r="R466" s="37"/>
      <c r="S466" s="35"/>
    </row>
    <row r="467" spans="1:258" s="56" customFormat="1">
      <c r="A467" s="34" t="s">
        <v>67</v>
      </c>
      <c r="B467" s="3" t="s">
        <v>68</v>
      </c>
      <c r="C467" s="34" t="s">
        <v>15</v>
      </c>
      <c r="D467" s="35" t="s">
        <v>461</v>
      </c>
      <c r="E467" s="13" t="s">
        <v>462</v>
      </c>
      <c r="F467" s="34" t="s">
        <v>463</v>
      </c>
      <c r="G467" s="35" t="s">
        <v>51</v>
      </c>
      <c r="H467" s="35" t="s">
        <v>464</v>
      </c>
      <c r="I467" s="36">
        <v>120000</v>
      </c>
      <c r="J467" s="36">
        <v>15000</v>
      </c>
      <c r="K467" s="97">
        <v>105000</v>
      </c>
      <c r="L467" s="36"/>
      <c r="M467" s="37"/>
      <c r="N467" s="37"/>
      <c r="O467" s="37"/>
      <c r="P467" s="37"/>
      <c r="Q467" s="35"/>
      <c r="R467" s="37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41"/>
      <c r="AX467" s="41"/>
      <c r="AY467" s="41"/>
      <c r="AZ467" s="41"/>
      <c r="BA467" s="41"/>
      <c r="BB467" s="41"/>
      <c r="BC467" s="41"/>
      <c r="BD467" s="41"/>
      <c r="BE467" s="41"/>
      <c r="BF467" s="41"/>
      <c r="BG467" s="41"/>
      <c r="BH467" s="41"/>
      <c r="BI467" s="41"/>
      <c r="BJ467" s="41"/>
      <c r="BK467" s="41"/>
      <c r="BL467" s="41"/>
      <c r="BM467" s="41"/>
      <c r="BN467" s="41"/>
      <c r="BO467" s="41"/>
      <c r="BP467" s="41"/>
      <c r="BQ467" s="41"/>
      <c r="BR467" s="41"/>
      <c r="BS467" s="41"/>
      <c r="BT467" s="41"/>
      <c r="BU467" s="41"/>
      <c r="BV467" s="41"/>
      <c r="BW467" s="41"/>
      <c r="BX467" s="41"/>
      <c r="BY467" s="41"/>
      <c r="BZ467" s="41"/>
      <c r="CA467" s="41"/>
      <c r="CB467" s="41"/>
      <c r="CC467" s="41"/>
      <c r="CD467" s="41"/>
      <c r="CE467" s="41"/>
      <c r="CF467" s="41"/>
      <c r="CG467" s="41"/>
      <c r="CH467" s="41"/>
      <c r="CI467" s="41"/>
      <c r="CJ467" s="41"/>
      <c r="CK467" s="41"/>
      <c r="CL467" s="41"/>
      <c r="CM467" s="41"/>
      <c r="CN467" s="41"/>
      <c r="CO467" s="41"/>
      <c r="CP467" s="41"/>
      <c r="CQ467" s="41"/>
      <c r="CR467" s="41"/>
      <c r="CS467" s="41"/>
      <c r="CT467" s="41"/>
      <c r="CU467" s="41"/>
      <c r="CV467" s="41"/>
      <c r="CW467" s="41"/>
      <c r="CX467" s="41"/>
      <c r="CY467" s="41"/>
      <c r="CZ467" s="41"/>
      <c r="DA467" s="41"/>
      <c r="DB467" s="41"/>
      <c r="DC467" s="41"/>
      <c r="DD467" s="41"/>
      <c r="DE467" s="41"/>
      <c r="DF467" s="41"/>
      <c r="DG467" s="41"/>
      <c r="DH467" s="41"/>
      <c r="DI467" s="41"/>
      <c r="DJ467" s="41"/>
      <c r="DK467" s="41"/>
      <c r="DL467" s="41"/>
      <c r="DM467" s="41"/>
      <c r="DN467" s="41"/>
      <c r="DO467" s="41"/>
      <c r="DP467" s="41"/>
      <c r="DQ467" s="41"/>
      <c r="DR467" s="41"/>
      <c r="DS467" s="41"/>
      <c r="DT467" s="41"/>
      <c r="DU467" s="41"/>
      <c r="DV467" s="41"/>
      <c r="DW467" s="41"/>
      <c r="DX467" s="41"/>
      <c r="DY467" s="41"/>
      <c r="DZ467" s="41"/>
      <c r="EA467" s="41"/>
      <c r="EB467" s="41"/>
      <c r="EC467" s="41"/>
      <c r="ED467" s="41"/>
      <c r="EE467" s="41"/>
      <c r="EF467" s="41"/>
      <c r="EG467" s="41"/>
      <c r="EH467" s="41"/>
      <c r="EI467" s="41"/>
      <c r="EJ467" s="41"/>
      <c r="EK467" s="41"/>
      <c r="EL467" s="41"/>
      <c r="EM467" s="41"/>
      <c r="EN467" s="41"/>
      <c r="EO467" s="41"/>
      <c r="EP467" s="41"/>
      <c r="EQ467" s="41"/>
      <c r="ER467" s="41"/>
      <c r="ES467" s="41"/>
      <c r="ET467" s="41"/>
      <c r="EU467" s="41"/>
      <c r="EV467" s="41"/>
      <c r="EW467" s="41"/>
      <c r="EX467" s="41"/>
      <c r="EY467" s="41"/>
      <c r="EZ467" s="41"/>
      <c r="FA467" s="41"/>
      <c r="FB467" s="41"/>
      <c r="FC467" s="41"/>
      <c r="FD467" s="41"/>
      <c r="FE467" s="41"/>
      <c r="FF467" s="41"/>
      <c r="FG467" s="41"/>
      <c r="FH467" s="41"/>
      <c r="FI467" s="41"/>
      <c r="FJ467" s="41"/>
      <c r="FK467" s="41"/>
      <c r="FL467" s="41"/>
      <c r="FM467" s="41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1"/>
      <c r="GT467" s="41"/>
      <c r="GU467" s="41"/>
      <c r="GV467" s="41"/>
      <c r="GW467" s="41"/>
      <c r="GX467" s="41"/>
      <c r="GY467" s="41"/>
      <c r="GZ467" s="41"/>
      <c r="HA467" s="41"/>
      <c r="HB467" s="41"/>
      <c r="HC467" s="41"/>
      <c r="HD467" s="41"/>
      <c r="HE467" s="41"/>
      <c r="HF467" s="41"/>
      <c r="HG467" s="41"/>
      <c r="HH467" s="41"/>
      <c r="HI467" s="41"/>
      <c r="HJ467" s="41"/>
      <c r="HK467" s="41"/>
      <c r="HL467" s="41"/>
      <c r="HM467" s="41"/>
      <c r="HN467" s="41"/>
      <c r="HO467" s="41"/>
      <c r="HP467" s="41"/>
      <c r="HQ467" s="41"/>
      <c r="HR467" s="41"/>
      <c r="HS467" s="41"/>
      <c r="HT467" s="41"/>
      <c r="HU467" s="41"/>
      <c r="HV467" s="41"/>
      <c r="HW467" s="41"/>
      <c r="HX467" s="41"/>
      <c r="HY467" s="41"/>
      <c r="HZ467" s="41"/>
      <c r="IA467" s="41"/>
      <c r="IB467" s="41"/>
      <c r="IC467" s="41"/>
      <c r="ID467" s="41"/>
      <c r="IE467" s="41"/>
      <c r="IF467" s="41"/>
      <c r="IG467" s="41"/>
      <c r="IH467" s="41"/>
      <c r="II467" s="41"/>
      <c r="IJ467" s="41"/>
      <c r="IK467" s="41"/>
      <c r="IL467" s="41"/>
      <c r="IM467" s="41"/>
      <c r="IN467" s="41"/>
      <c r="IO467" s="41"/>
      <c r="IP467" s="41"/>
      <c r="IQ467" s="41"/>
      <c r="IR467" s="41"/>
      <c r="IS467" s="41"/>
      <c r="IT467" s="41"/>
      <c r="IU467" s="41"/>
      <c r="IV467" s="41"/>
      <c r="IW467" s="41"/>
      <c r="IX467" s="41"/>
    </row>
    <row r="468" spans="1:258" s="41" customFormat="1">
      <c r="A468" s="34" t="s">
        <v>67</v>
      </c>
      <c r="B468" s="3" t="s">
        <v>68</v>
      </c>
      <c r="C468" s="34" t="s">
        <v>392</v>
      </c>
      <c r="D468" s="35" t="s">
        <v>469</v>
      </c>
      <c r="E468" s="13" t="s">
        <v>470</v>
      </c>
      <c r="F468" s="34" t="s">
        <v>471</v>
      </c>
      <c r="G468" s="35" t="s">
        <v>349</v>
      </c>
      <c r="H468" s="35" t="s">
        <v>472</v>
      </c>
      <c r="I468" s="36">
        <v>36587.14</v>
      </c>
      <c r="J468" s="36">
        <v>15312.5</v>
      </c>
      <c r="K468" s="97">
        <v>21274.639999999999</v>
      </c>
      <c r="L468" s="36"/>
      <c r="M468" s="37"/>
      <c r="N468" s="37"/>
      <c r="O468" s="37"/>
      <c r="P468" s="37"/>
      <c r="Q468" s="62"/>
      <c r="R468" s="37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  <c r="AS468" s="35"/>
      <c r="AT468" s="35"/>
      <c r="AU468" s="35"/>
      <c r="AV468" s="35"/>
      <c r="AW468" s="35"/>
      <c r="AX468" s="35"/>
      <c r="AY468" s="35"/>
      <c r="AZ468" s="35"/>
      <c r="BA468" s="35"/>
      <c r="BB468" s="35"/>
      <c r="BC468" s="35"/>
      <c r="BD468" s="35"/>
      <c r="BE468" s="35"/>
      <c r="BF468" s="35"/>
      <c r="BG468" s="35"/>
      <c r="BH468" s="35"/>
      <c r="BI468" s="35"/>
      <c r="BJ468" s="35"/>
      <c r="BK468" s="35"/>
      <c r="BL468" s="35"/>
      <c r="BM468" s="35"/>
      <c r="BN468" s="35"/>
      <c r="BO468" s="35"/>
      <c r="BP468" s="35"/>
      <c r="BQ468" s="35"/>
      <c r="BR468" s="35"/>
      <c r="BS468" s="35"/>
      <c r="BT468" s="35"/>
      <c r="BU468" s="35"/>
      <c r="BV468" s="35"/>
      <c r="BW468" s="35"/>
      <c r="BX468" s="35"/>
      <c r="BY468" s="35"/>
      <c r="BZ468" s="35"/>
      <c r="CA468" s="35"/>
      <c r="CB468" s="35"/>
      <c r="CC468" s="35"/>
      <c r="CD468" s="35"/>
      <c r="CE468" s="35"/>
      <c r="CF468" s="35"/>
      <c r="CG468" s="35"/>
      <c r="CH468" s="35"/>
      <c r="CI468" s="35"/>
      <c r="CJ468" s="35"/>
      <c r="CK468" s="35"/>
      <c r="CL468" s="35"/>
      <c r="CM468" s="35"/>
      <c r="CN468" s="35"/>
      <c r="CO468" s="35"/>
      <c r="CP468" s="35"/>
      <c r="CQ468" s="35"/>
      <c r="CR468" s="35"/>
      <c r="CS468" s="35"/>
      <c r="CT468" s="35"/>
      <c r="CU468" s="35"/>
      <c r="CV468" s="35"/>
      <c r="CW468" s="35"/>
      <c r="CX468" s="35"/>
      <c r="CY468" s="35"/>
      <c r="CZ468" s="35"/>
      <c r="DA468" s="35"/>
      <c r="DB468" s="35"/>
      <c r="DC468" s="35"/>
      <c r="DD468" s="35"/>
      <c r="DE468" s="35"/>
      <c r="DF468" s="35"/>
      <c r="DG468" s="35"/>
      <c r="DH468" s="35"/>
      <c r="DI468" s="35"/>
      <c r="DJ468" s="35"/>
      <c r="DK468" s="35"/>
      <c r="DL468" s="35"/>
      <c r="DM468" s="35"/>
      <c r="DN468" s="35"/>
      <c r="DO468" s="35"/>
      <c r="DP468" s="35"/>
      <c r="DQ468" s="35"/>
      <c r="DR468" s="35"/>
      <c r="DS468" s="35"/>
      <c r="DT468" s="35"/>
      <c r="DU468" s="35"/>
      <c r="DV468" s="35"/>
      <c r="DW468" s="35"/>
      <c r="DX468" s="35"/>
      <c r="DY468" s="35"/>
      <c r="DZ468" s="35"/>
      <c r="EA468" s="35"/>
      <c r="EB468" s="35"/>
      <c r="EC468" s="35"/>
      <c r="ED468" s="35"/>
      <c r="EE468" s="35"/>
      <c r="EF468" s="35"/>
      <c r="EG468" s="35"/>
      <c r="EH468" s="35"/>
      <c r="EI468" s="35"/>
      <c r="EJ468" s="35"/>
      <c r="EK468" s="35"/>
      <c r="EL468" s="35"/>
      <c r="EM468" s="35"/>
      <c r="EN468" s="35"/>
      <c r="EO468" s="35"/>
      <c r="EP468" s="35"/>
      <c r="EQ468" s="35"/>
      <c r="ER468" s="35"/>
      <c r="ES468" s="35"/>
      <c r="ET468" s="35"/>
      <c r="EU468" s="35"/>
      <c r="EV468" s="35"/>
      <c r="EW468" s="35"/>
      <c r="EX468" s="35"/>
      <c r="EY468" s="35"/>
      <c r="EZ468" s="35"/>
      <c r="FA468" s="35"/>
      <c r="FB468" s="35"/>
      <c r="FC468" s="35"/>
      <c r="FD468" s="35"/>
      <c r="FE468" s="35"/>
      <c r="FF468" s="35"/>
      <c r="FG468" s="35"/>
      <c r="FH468" s="35"/>
      <c r="FI468" s="35"/>
      <c r="FJ468" s="35"/>
      <c r="FK468" s="35"/>
      <c r="FL468" s="35"/>
      <c r="FM468" s="35"/>
      <c r="FN468" s="35"/>
      <c r="FO468" s="35"/>
      <c r="FP468" s="35"/>
      <c r="FQ468" s="35"/>
      <c r="FR468" s="35"/>
      <c r="FS468" s="35"/>
      <c r="FT468" s="35"/>
      <c r="FU468" s="35"/>
      <c r="FV468" s="35"/>
      <c r="FW468" s="35"/>
      <c r="FX468" s="35"/>
      <c r="FY468" s="35"/>
      <c r="FZ468" s="35"/>
      <c r="GA468" s="35"/>
      <c r="GB468" s="35"/>
      <c r="GC468" s="35"/>
      <c r="GD468" s="35"/>
      <c r="GE468" s="35"/>
      <c r="GF468" s="35"/>
      <c r="GG468" s="35"/>
      <c r="GH468" s="35"/>
      <c r="GI468" s="35"/>
      <c r="GJ468" s="35"/>
      <c r="GK468" s="35"/>
      <c r="GL468" s="35"/>
      <c r="GM468" s="35"/>
      <c r="GN468" s="35"/>
      <c r="GO468" s="35"/>
      <c r="GP468" s="35"/>
      <c r="GQ468" s="35"/>
      <c r="GR468" s="35"/>
      <c r="GS468" s="35"/>
      <c r="GT468" s="35"/>
      <c r="GU468" s="35"/>
      <c r="GV468" s="35"/>
      <c r="GW468" s="35"/>
      <c r="GX468" s="35"/>
      <c r="GY468" s="35"/>
      <c r="GZ468" s="35"/>
      <c r="HA468" s="35"/>
      <c r="HB468" s="35"/>
      <c r="HC468" s="35"/>
      <c r="HD468" s="35"/>
      <c r="HE468" s="35"/>
      <c r="HF468" s="35"/>
      <c r="HG468" s="35"/>
      <c r="HH468" s="35"/>
      <c r="HI468" s="35"/>
      <c r="HJ468" s="35"/>
      <c r="HK468" s="35"/>
      <c r="HL468" s="35"/>
      <c r="HM468" s="35"/>
      <c r="HN468" s="35"/>
      <c r="HO468" s="35"/>
      <c r="HP468" s="35"/>
      <c r="HQ468" s="35"/>
      <c r="HR468" s="35"/>
      <c r="HS468" s="35"/>
      <c r="HT468" s="35"/>
      <c r="HU468" s="35"/>
      <c r="HV468" s="35"/>
      <c r="HW468" s="35"/>
      <c r="HX468" s="35"/>
      <c r="HY468" s="35"/>
      <c r="HZ468" s="35"/>
      <c r="IA468" s="35"/>
      <c r="IB468" s="35"/>
      <c r="IC468" s="35"/>
      <c r="ID468" s="35"/>
      <c r="IE468" s="35"/>
      <c r="IF468" s="35"/>
      <c r="IG468" s="35"/>
      <c r="IH468" s="35"/>
      <c r="II468" s="35"/>
      <c r="IJ468" s="35"/>
      <c r="IK468" s="35"/>
      <c r="IL468" s="35"/>
      <c r="IM468" s="35"/>
      <c r="IN468" s="35"/>
      <c r="IO468" s="35"/>
      <c r="IP468" s="35"/>
      <c r="IQ468" s="35"/>
      <c r="IR468" s="35"/>
      <c r="IS468" s="35"/>
      <c r="IT468" s="35"/>
      <c r="IU468" s="56"/>
      <c r="IV468" s="56"/>
      <c r="IW468" s="56"/>
      <c r="IX468" s="56"/>
    </row>
    <row r="469" spans="1:258" s="41" customFormat="1">
      <c r="A469" s="34" t="s">
        <v>67</v>
      </c>
      <c r="B469" s="3" t="s">
        <v>68</v>
      </c>
      <c r="C469" s="34" t="s">
        <v>336</v>
      </c>
      <c r="D469" s="35" t="s">
        <v>473</v>
      </c>
      <c r="E469" s="13" t="s">
        <v>474</v>
      </c>
      <c r="F469" s="34" t="s">
        <v>48</v>
      </c>
      <c r="G469" s="35" t="s">
        <v>53</v>
      </c>
      <c r="H469" s="35" t="s">
        <v>475</v>
      </c>
      <c r="I469" s="36">
        <v>56875</v>
      </c>
      <c r="J469" s="36">
        <v>15312.5</v>
      </c>
      <c r="K469" s="97">
        <v>41562.5</v>
      </c>
      <c r="L469" s="36"/>
      <c r="M469" s="37"/>
      <c r="N469" s="37"/>
      <c r="O469" s="37"/>
      <c r="P469" s="37"/>
      <c r="Q469" s="62"/>
      <c r="R469" s="37"/>
      <c r="S469" s="35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  <c r="AE469" s="56"/>
      <c r="AF469" s="56"/>
      <c r="AG469" s="56"/>
      <c r="AH469" s="56"/>
      <c r="AI469" s="56"/>
      <c r="AJ469" s="56"/>
      <c r="AK469" s="56"/>
      <c r="AL469" s="56"/>
      <c r="AM469" s="56"/>
      <c r="AN469" s="56"/>
      <c r="AO469" s="56"/>
      <c r="AP469" s="56"/>
      <c r="AQ469" s="56"/>
      <c r="AR469" s="56"/>
      <c r="AS469" s="56"/>
      <c r="AT469" s="56"/>
      <c r="AU469" s="56"/>
      <c r="AV469" s="56"/>
      <c r="AW469" s="56"/>
      <c r="AX469" s="56"/>
      <c r="AY469" s="56"/>
      <c r="AZ469" s="56"/>
      <c r="BA469" s="56"/>
      <c r="BB469" s="56"/>
      <c r="BC469" s="56"/>
      <c r="BD469" s="56"/>
      <c r="BE469" s="56"/>
      <c r="BF469" s="56"/>
      <c r="BG469" s="56"/>
      <c r="BH469" s="56"/>
      <c r="BI469" s="56"/>
      <c r="BJ469" s="56"/>
      <c r="BK469" s="56"/>
      <c r="BL469" s="56"/>
      <c r="BM469" s="56"/>
      <c r="BN469" s="56"/>
      <c r="BO469" s="56"/>
      <c r="BP469" s="56"/>
      <c r="BQ469" s="56"/>
      <c r="BR469" s="56"/>
      <c r="BS469" s="56"/>
      <c r="BT469" s="56"/>
      <c r="BU469" s="56"/>
      <c r="BV469" s="56"/>
      <c r="BW469" s="56"/>
      <c r="BX469" s="56"/>
      <c r="BY469" s="56"/>
      <c r="BZ469" s="56"/>
      <c r="CA469" s="56"/>
      <c r="CB469" s="56"/>
      <c r="CC469" s="56"/>
      <c r="CD469" s="56"/>
      <c r="CE469" s="56"/>
      <c r="CF469" s="56"/>
      <c r="CG469" s="56"/>
      <c r="CH469" s="56"/>
      <c r="CI469" s="56"/>
      <c r="CJ469" s="56"/>
      <c r="CK469" s="56"/>
      <c r="CL469" s="56"/>
      <c r="CM469" s="56"/>
      <c r="CN469" s="56"/>
      <c r="CO469" s="56"/>
      <c r="CP469" s="56"/>
      <c r="CQ469" s="56"/>
      <c r="CR469" s="56"/>
      <c r="CS469" s="56"/>
      <c r="CT469" s="56"/>
      <c r="CU469" s="56"/>
      <c r="CV469" s="56"/>
      <c r="CW469" s="56"/>
      <c r="CX469" s="56"/>
      <c r="CY469" s="56"/>
      <c r="CZ469" s="56"/>
      <c r="DA469" s="56"/>
      <c r="DB469" s="56"/>
      <c r="DC469" s="56"/>
      <c r="DD469" s="56"/>
      <c r="DE469" s="56"/>
      <c r="DF469" s="56"/>
      <c r="DG469" s="56"/>
      <c r="DH469" s="56"/>
      <c r="DI469" s="56"/>
      <c r="DJ469" s="56"/>
      <c r="DK469" s="56"/>
      <c r="DL469" s="56"/>
      <c r="DM469" s="56"/>
      <c r="DN469" s="56"/>
      <c r="DO469" s="56"/>
      <c r="DP469" s="56"/>
      <c r="DQ469" s="56"/>
      <c r="DR469" s="56"/>
      <c r="DS469" s="56"/>
      <c r="DT469" s="56"/>
      <c r="DU469" s="56"/>
      <c r="DV469" s="56"/>
      <c r="DW469" s="56"/>
      <c r="DX469" s="56"/>
      <c r="DY469" s="56"/>
      <c r="DZ469" s="56"/>
      <c r="EA469" s="56"/>
      <c r="EB469" s="56"/>
      <c r="EC469" s="56"/>
      <c r="ED469" s="56"/>
      <c r="EE469" s="56"/>
      <c r="EF469" s="56"/>
      <c r="EG469" s="56"/>
      <c r="EH469" s="56"/>
      <c r="EI469" s="56"/>
      <c r="EJ469" s="56"/>
      <c r="EK469" s="56"/>
      <c r="EL469" s="56"/>
      <c r="EM469" s="56"/>
      <c r="EN469" s="56"/>
      <c r="EO469" s="56"/>
      <c r="EP469" s="56"/>
      <c r="EQ469" s="56"/>
      <c r="ER469" s="56"/>
      <c r="ES469" s="56"/>
      <c r="ET469" s="56"/>
      <c r="EU469" s="56"/>
      <c r="EV469" s="56"/>
      <c r="EW469" s="56"/>
      <c r="EX469" s="56"/>
      <c r="EY469" s="56"/>
      <c r="EZ469" s="56"/>
      <c r="FA469" s="56"/>
      <c r="FB469" s="56"/>
      <c r="FC469" s="56"/>
      <c r="FD469" s="56"/>
      <c r="FE469" s="56"/>
      <c r="FF469" s="56"/>
      <c r="FG469" s="56"/>
      <c r="FH469" s="56"/>
      <c r="FI469" s="56"/>
      <c r="FJ469" s="56"/>
      <c r="FK469" s="56"/>
      <c r="FL469" s="56"/>
      <c r="FM469" s="56"/>
      <c r="FN469" s="56"/>
      <c r="FO469" s="56"/>
      <c r="FP469" s="56"/>
      <c r="FQ469" s="56"/>
      <c r="FR469" s="56"/>
      <c r="FS469" s="56"/>
      <c r="FT469" s="56"/>
      <c r="FU469" s="56"/>
      <c r="FV469" s="56"/>
      <c r="FW469" s="56"/>
      <c r="FX469" s="56"/>
      <c r="FY469" s="56"/>
      <c r="FZ469" s="56"/>
      <c r="GA469" s="56"/>
      <c r="GB469" s="56"/>
      <c r="GC469" s="56"/>
      <c r="GD469" s="56"/>
      <c r="GE469" s="56"/>
      <c r="GF469" s="56"/>
      <c r="GG469" s="56"/>
      <c r="GH469" s="56"/>
      <c r="GI469" s="56"/>
      <c r="GJ469" s="56"/>
      <c r="GK469" s="56"/>
      <c r="GL469" s="56"/>
      <c r="GM469" s="56"/>
      <c r="GN469" s="56"/>
      <c r="GO469" s="56"/>
      <c r="GP469" s="56"/>
      <c r="GQ469" s="56"/>
      <c r="GR469" s="56"/>
      <c r="GS469" s="56"/>
      <c r="GT469" s="56"/>
      <c r="GU469" s="56"/>
      <c r="GV469" s="56"/>
      <c r="GW469" s="56"/>
      <c r="GX469" s="56"/>
      <c r="GY469" s="56"/>
      <c r="GZ469" s="56"/>
      <c r="HA469" s="56"/>
      <c r="HB469" s="56"/>
      <c r="HC469" s="56"/>
      <c r="HD469" s="56"/>
      <c r="HE469" s="56"/>
      <c r="HF469" s="56"/>
      <c r="HG469" s="56"/>
      <c r="HH469" s="56"/>
      <c r="HI469" s="56"/>
      <c r="HJ469" s="56"/>
      <c r="HK469" s="56"/>
      <c r="HL469" s="56"/>
      <c r="HM469" s="56"/>
      <c r="HN469" s="56"/>
      <c r="HO469" s="56"/>
      <c r="HP469" s="56"/>
      <c r="HQ469" s="56"/>
      <c r="HR469" s="56"/>
      <c r="HS469" s="56"/>
      <c r="HT469" s="56"/>
      <c r="HU469" s="56"/>
      <c r="HV469" s="56"/>
      <c r="HW469" s="56"/>
      <c r="HX469" s="56"/>
      <c r="HY469" s="56"/>
      <c r="HZ469" s="56"/>
      <c r="IA469" s="56"/>
      <c r="IB469" s="56"/>
      <c r="IC469" s="56"/>
      <c r="ID469" s="56"/>
      <c r="IE469" s="56"/>
      <c r="IF469" s="56"/>
      <c r="IG469" s="56"/>
      <c r="IH469" s="56"/>
      <c r="II469" s="56"/>
      <c r="IJ469" s="56"/>
      <c r="IK469" s="56"/>
      <c r="IL469" s="56"/>
      <c r="IM469" s="56"/>
      <c r="IN469" s="56"/>
      <c r="IO469" s="56"/>
      <c r="IP469" s="56"/>
      <c r="IQ469" s="56"/>
      <c r="IR469" s="56"/>
      <c r="IS469" s="56"/>
      <c r="IT469" s="56"/>
      <c r="IU469" s="56"/>
      <c r="IV469" s="56"/>
      <c r="IW469" s="56"/>
      <c r="IX469" s="56"/>
    </row>
    <row r="470" spans="1:258" s="41" customFormat="1">
      <c r="A470" s="34" t="s">
        <v>67</v>
      </c>
      <c r="B470" s="3" t="s">
        <v>68</v>
      </c>
      <c r="C470" s="34" t="s">
        <v>13</v>
      </c>
      <c r="D470" s="35" t="s">
        <v>476</v>
      </c>
      <c r="E470" s="13" t="s">
        <v>477</v>
      </c>
      <c r="F470" s="34" t="s">
        <v>36</v>
      </c>
      <c r="G470" s="35" t="s">
        <v>39</v>
      </c>
      <c r="H470" s="35" t="s">
        <v>478</v>
      </c>
      <c r="I470" s="36">
        <v>730200</v>
      </c>
      <c r="J470" s="36">
        <v>91275</v>
      </c>
      <c r="K470" s="97">
        <v>638925</v>
      </c>
      <c r="L470" s="36"/>
      <c r="M470" s="37"/>
      <c r="N470" s="37"/>
      <c r="O470" s="37"/>
      <c r="P470" s="37"/>
      <c r="Q470" s="62"/>
      <c r="R470" s="37"/>
      <c r="S470" s="35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  <c r="AE470" s="56"/>
      <c r="AF470" s="56"/>
      <c r="AG470" s="56"/>
      <c r="AH470" s="56"/>
      <c r="AI470" s="56"/>
      <c r="AJ470" s="56"/>
      <c r="AK470" s="56"/>
      <c r="AL470" s="56"/>
      <c r="AM470" s="56"/>
      <c r="AN470" s="56"/>
      <c r="AO470" s="56"/>
      <c r="AP470" s="56"/>
      <c r="AQ470" s="56"/>
      <c r="AR470" s="56"/>
      <c r="AS470" s="56"/>
      <c r="AT470" s="56"/>
      <c r="AU470" s="56"/>
      <c r="AV470" s="56"/>
      <c r="AW470" s="56"/>
      <c r="AX470" s="56"/>
      <c r="AY470" s="56"/>
      <c r="AZ470" s="56"/>
      <c r="BA470" s="56"/>
      <c r="BB470" s="56"/>
      <c r="BC470" s="56"/>
      <c r="BD470" s="56"/>
      <c r="BE470" s="56"/>
      <c r="BF470" s="56"/>
      <c r="BG470" s="56"/>
      <c r="BH470" s="56"/>
      <c r="BI470" s="56"/>
      <c r="BJ470" s="56"/>
      <c r="BK470" s="56"/>
      <c r="BL470" s="56"/>
      <c r="BM470" s="56"/>
      <c r="BN470" s="56"/>
      <c r="BO470" s="56"/>
      <c r="BP470" s="56"/>
      <c r="BQ470" s="56"/>
      <c r="BR470" s="56"/>
      <c r="BS470" s="56"/>
      <c r="BT470" s="56"/>
      <c r="BU470" s="56"/>
      <c r="BV470" s="56"/>
      <c r="BW470" s="56"/>
      <c r="BX470" s="56"/>
      <c r="BY470" s="56"/>
      <c r="BZ470" s="56"/>
      <c r="CA470" s="56"/>
      <c r="CB470" s="56"/>
      <c r="CC470" s="56"/>
      <c r="CD470" s="56"/>
      <c r="CE470" s="56"/>
      <c r="CF470" s="56"/>
      <c r="CG470" s="56"/>
      <c r="CH470" s="56"/>
      <c r="CI470" s="56"/>
      <c r="CJ470" s="56"/>
      <c r="CK470" s="56"/>
      <c r="CL470" s="56"/>
      <c r="CM470" s="56"/>
      <c r="CN470" s="56"/>
      <c r="CO470" s="56"/>
      <c r="CP470" s="56"/>
      <c r="CQ470" s="56"/>
      <c r="CR470" s="56"/>
      <c r="CS470" s="56"/>
      <c r="CT470" s="56"/>
      <c r="CU470" s="56"/>
      <c r="CV470" s="56"/>
      <c r="CW470" s="56"/>
      <c r="CX470" s="56"/>
      <c r="CY470" s="56"/>
      <c r="CZ470" s="56"/>
      <c r="DA470" s="56"/>
      <c r="DB470" s="56"/>
      <c r="DC470" s="56"/>
      <c r="DD470" s="56"/>
      <c r="DE470" s="56"/>
      <c r="DF470" s="56"/>
      <c r="DG470" s="56"/>
      <c r="DH470" s="56"/>
      <c r="DI470" s="56"/>
      <c r="DJ470" s="56"/>
      <c r="DK470" s="56"/>
      <c r="DL470" s="56"/>
      <c r="DM470" s="56"/>
      <c r="DN470" s="56"/>
      <c r="DO470" s="56"/>
      <c r="DP470" s="56"/>
      <c r="DQ470" s="56"/>
      <c r="DR470" s="56"/>
      <c r="DS470" s="56"/>
      <c r="DT470" s="56"/>
      <c r="DU470" s="56"/>
      <c r="DV470" s="56"/>
      <c r="DW470" s="56"/>
      <c r="DX470" s="56"/>
      <c r="DY470" s="56"/>
      <c r="DZ470" s="56"/>
      <c r="EA470" s="56"/>
      <c r="EB470" s="56"/>
      <c r="EC470" s="56"/>
      <c r="ED470" s="56"/>
      <c r="EE470" s="56"/>
      <c r="EF470" s="56"/>
      <c r="EG470" s="56"/>
      <c r="EH470" s="56"/>
      <c r="EI470" s="56"/>
      <c r="EJ470" s="56"/>
      <c r="EK470" s="56"/>
      <c r="EL470" s="56"/>
      <c r="EM470" s="56"/>
      <c r="EN470" s="56"/>
      <c r="EO470" s="56"/>
      <c r="EP470" s="56"/>
      <c r="EQ470" s="56"/>
      <c r="ER470" s="56"/>
      <c r="ES470" s="56"/>
      <c r="ET470" s="56"/>
      <c r="EU470" s="56"/>
      <c r="EV470" s="56"/>
      <c r="EW470" s="56"/>
      <c r="EX470" s="56"/>
      <c r="EY470" s="56"/>
      <c r="EZ470" s="56"/>
      <c r="FA470" s="56"/>
      <c r="FB470" s="56"/>
      <c r="FC470" s="56"/>
      <c r="FD470" s="56"/>
      <c r="FE470" s="56"/>
      <c r="FF470" s="56"/>
      <c r="FG470" s="56"/>
      <c r="FH470" s="56"/>
      <c r="FI470" s="56"/>
      <c r="FJ470" s="56"/>
      <c r="FK470" s="56"/>
      <c r="FL470" s="56"/>
      <c r="FM470" s="56"/>
      <c r="FN470" s="56"/>
      <c r="FO470" s="56"/>
      <c r="FP470" s="56"/>
      <c r="FQ470" s="56"/>
      <c r="FR470" s="56"/>
      <c r="FS470" s="56"/>
      <c r="FT470" s="56"/>
      <c r="FU470" s="56"/>
      <c r="FV470" s="56"/>
      <c r="FW470" s="56"/>
      <c r="FX470" s="56"/>
      <c r="FY470" s="56"/>
      <c r="FZ470" s="56"/>
      <c r="GA470" s="56"/>
      <c r="GB470" s="56"/>
      <c r="GC470" s="56"/>
      <c r="GD470" s="56"/>
      <c r="GE470" s="56"/>
      <c r="GF470" s="56"/>
      <c r="GG470" s="56"/>
      <c r="GH470" s="56"/>
      <c r="GI470" s="56"/>
      <c r="GJ470" s="56"/>
      <c r="GK470" s="56"/>
      <c r="GL470" s="56"/>
      <c r="GM470" s="56"/>
      <c r="GN470" s="56"/>
      <c r="GO470" s="56"/>
      <c r="GP470" s="56"/>
      <c r="GQ470" s="56"/>
      <c r="GR470" s="56"/>
      <c r="GS470" s="56"/>
      <c r="GT470" s="56"/>
      <c r="GU470" s="56"/>
      <c r="GV470" s="56"/>
      <c r="GW470" s="56"/>
      <c r="GX470" s="56"/>
      <c r="GY470" s="56"/>
      <c r="GZ470" s="56"/>
      <c r="HA470" s="56"/>
      <c r="HB470" s="56"/>
      <c r="HC470" s="56"/>
      <c r="HD470" s="56"/>
      <c r="HE470" s="56"/>
      <c r="HF470" s="56"/>
      <c r="HG470" s="56"/>
      <c r="HH470" s="56"/>
      <c r="HI470" s="56"/>
      <c r="HJ470" s="56"/>
      <c r="HK470" s="56"/>
      <c r="HL470" s="56"/>
      <c r="HM470" s="56"/>
      <c r="HN470" s="56"/>
      <c r="HO470" s="56"/>
      <c r="HP470" s="56"/>
      <c r="HQ470" s="56"/>
      <c r="HR470" s="56"/>
      <c r="HS470" s="56"/>
      <c r="HT470" s="56"/>
      <c r="HU470" s="56"/>
      <c r="HV470" s="56"/>
      <c r="HW470" s="56"/>
      <c r="HX470" s="56"/>
      <c r="HY470" s="56"/>
      <c r="HZ470" s="56"/>
      <c r="IA470" s="56"/>
      <c r="IB470" s="56"/>
      <c r="IC470" s="56"/>
      <c r="ID470" s="56"/>
      <c r="IE470" s="56"/>
      <c r="IF470" s="56"/>
      <c r="IG470" s="56"/>
      <c r="IH470" s="56"/>
      <c r="II470" s="56"/>
      <c r="IJ470" s="56"/>
      <c r="IK470" s="56"/>
      <c r="IL470" s="56"/>
      <c r="IM470" s="56"/>
      <c r="IN470" s="56"/>
      <c r="IO470" s="56"/>
      <c r="IP470" s="56"/>
      <c r="IQ470" s="56"/>
      <c r="IR470" s="56"/>
      <c r="IS470" s="56"/>
      <c r="IT470" s="56"/>
      <c r="IU470" s="56"/>
      <c r="IV470" s="56"/>
      <c r="IW470" s="56"/>
      <c r="IX470" s="56"/>
    </row>
    <row r="471" spans="1:258" s="41" customFormat="1">
      <c r="A471" s="34" t="s">
        <v>67</v>
      </c>
      <c r="B471" s="3" t="s">
        <v>68</v>
      </c>
      <c r="C471" s="34" t="s">
        <v>13</v>
      </c>
      <c r="D471" s="35" t="s">
        <v>479</v>
      </c>
      <c r="E471" s="13" t="s">
        <v>480</v>
      </c>
      <c r="F471" s="34" t="s">
        <v>406</v>
      </c>
      <c r="G471" s="35" t="s">
        <v>481</v>
      </c>
      <c r="H471" s="35" t="s">
        <v>478</v>
      </c>
      <c r="I471" s="36">
        <v>595000</v>
      </c>
      <c r="J471" s="36">
        <v>74375</v>
      </c>
      <c r="K471" s="97">
        <v>520625</v>
      </c>
      <c r="L471" s="36"/>
      <c r="M471" s="37"/>
      <c r="N471" s="37"/>
      <c r="O471" s="37"/>
      <c r="P471" s="37"/>
      <c r="Q471" s="62"/>
      <c r="R471" s="37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/>
      <c r="AK471" s="56"/>
      <c r="AL471" s="56"/>
      <c r="AM471" s="56"/>
      <c r="AN471" s="56"/>
      <c r="AO471" s="56"/>
      <c r="AP471" s="56"/>
      <c r="AQ471" s="56"/>
      <c r="AR471" s="56"/>
      <c r="AS471" s="56"/>
      <c r="AT471" s="56"/>
      <c r="AU471" s="56"/>
      <c r="AV471" s="56"/>
      <c r="AW471" s="56"/>
      <c r="AX471" s="56"/>
      <c r="AY471" s="56"/>
      <c r="AZ471" s="56"/>
      <c r="BA471" s="56"/>
      <c r="BB471" s="56"/>
      <c r="BC471" s="56"/>
      <c r="BD471" s="56"/>
      <c r="BE471" s="56"/>
      <c r="BF471" s="56"/>
      <c r="BG471" s="56"/>
      <c r="BH471" s="56"/>
      <c r="BI471" s="56"/>
      <c r="BJ471" s="56"/>
      <c r="BK471" s="56"/>
      <c r="BL471" s="56"/>
      <c r="BM471" s="56"/>
      <c r="BN471" s="56"/>
      <c r="BO471" s="56"/>
      <c r="BP471" s="56"/>
      <c r="BQ471" s="56"/>
      <c r="BR471" s="56"/>
      <c r="BS471" s="56"/>
      <c r="BT471" s="56"/>
      <c r="BU471" s="56"/>
      <c r="BV471" s="56"/>
      <c r="BW471" s="56"/>
      <c r="BX471" s="56"/>
      <c r="BY471" s="56"/>
      <c r="BZ471" s="56"/>
      <c r="CA471" s="56"/>
      <c r="CB471" s="56"/>
      <c r="CC471" s="56"/>
      <c r="CD471" s="56"/>
      <c r="CE471" s="56"/>
      <c r="CF471" s="56"/>
      <c r="CG471" s="56"/>
      <c r="CH471" s="56"/>
      <c r="CI471" s="56"/>
      <c r="CJ471" s="56"/>
      <c r="CK471" s="56"/>
      <c r="CL471" s="56"/>
      <c r="CM471" s="56"/>
      <c r="CN471" s="56"/>
      <c r="CO471" s="56"/>
      <c r="CP471" s="56"/>
      <c r="CQ471" s="56"/>
      <c r="CR471" s="56"/>
      <c r="CS471" s="56"/>
      <c r="CT471" s="56"/>
      <c r="CU471" s="56"/>
      <c r="CV471" s="56"/>
      <c r="CW471" s="56"/>
      <c r="CX471" s="56"/>
      <c r="CY471" s="56"/>
      <c r="CZ471" s="56"/>
      <c r="DA471" s="56"/>
      <c r="DB471" s="56"/>
      <c r="DC471" s="56"/>
      <c r="DD471" s="56"/>
      <c r="DE471" s="56"/>
      <c r="DF471" s="56"/>
      <c r="DG471" s="56"/>
      <c r="DH471" s="56"/>
      <c r="DI471" s="56"/>
      <c r="DJ471" s="56"/>
      <c r="DK471" s="56"/>
      <c r="DL471" s="56"/>
      <c r="DM471" s="56"/>
      <c r="DN471" s="56"/>
      <c r="DO471" s="56"/>
      <c r="DP471" s="56"/>
      <c r="DQ471" s="56"/>
      <c r="DR471" s="56"/>
      <c r="DS471" s="56"/>
      <c r="DT471" s="56"/>
      <c r="DU471" s="56"/>
      <c r="DV471" s="56"/>
      <c r="DW471" s="56"/>
      <c r="DX471" s="56"/>
      <c r="DY471" s="56"/>
      <c r="DZ471" s="56"/>
      <c r="EA471" s="56"/>
      <c r="EB471" s="56"/>
      <c r="EC471" s="56"/>
      <c r="ED471" s="56"/>
      <c r="EE471" s="56"/>
      <c r="EF471" s="56"/>
      <c r="EG471" s="56"/>
      <c r="EH471" s="56"/>
      <c r="EI471" s="56"/>
      <c r="EJ471" s="56"/>
      <c r="EK471" s="56"/>
      <c r="EL471" s="56"/>
      <c r="EM471" s="56"/>
      <c r="EN471" s="56"/>
      <c r="EO471" s="56"/>
      <c r="EP471" s="56"/>
      <c r="EQ471" s="56"/>
      <c r="ER471" s="56"/>
      <c r="ES471" s="56"/>
      <c r="ET471" s="56"/>
      <c r="EU471" s="56"/>
      <c r="EV471" s="56"/>
      <c r="EW471" s="56"/>
      <c r="EX471" s="56"/>
      <c r="EY471" s="56"/>
      <c r="EZ471" s="56"/>
      <c r="FA471" s="56"/>
      <c r="FB471" s="56"/>
      <c r="FC471" s="56"/>
      <c r="FD471" s="56"/>
      <c r="FE471" s="56"/>
      <c r="FF471" s="56"/>
      <c r="FG471" s="56"/>
      <c r="FH471" s="56"/>
      <c r="FI471" s="56"/>
      <c r="FJ471" s="56"/>
      <c r="FK471" s="56"/>
      <c r="FL471" s="56"/>
      <c r="FM471" s="56"/>
      <c r="FN471" s="56"/>
      <c r="FO471" s="56"/>
      <c r="FP471" s="56"/>
      <c r="FQ471" s="56"/>
      <c r="FR471" s="56"/>
      <c r="FS471" s="56"/>
      <c r="FT471" s="56"/>
      <c r="FU471" s="56"/>
      <c r="FV471" s="56"/>
      <c r="FW471" s="56"/>
      <c r="FX471" s="56"/>
      <c r="FY471" s="56"/>
      <c r="FZ471" s="56"/>
      <c r="GA471" s="56"/>
      <c r="GB471" s="56"/>
      <c r="GC471" s="56"/>
      <c r="GD471" s="56"/>
      <c r="GE471" s="56"/>
      <c r="GF471" s="56"/>
      <c r="GG471" s="56"/>
      <c r="GH471" s="56"/>
      <c r="GI471" s="56"/>
      <c r="GJ471" s="56"/>
      <c r="GK471" s="56"/>
      <c r="GL471" s="56"/>
      <c r="GM471" s="56"/>
      <c r="GN471" s="56"/>
      <c r="GO471" s="56"/>
      <c r="GP471" s="56"/>
      <c r="GQ471" s="56"/>
      <c r="GR471" s="56"/>
      <c r="GS471" s="56"/>
      <c r="GT471" s="56"/>
      <c r="GU471" s="56"/>
      <c r="GV471" s="56"/>
      <c r="GW471" s="56"/>
      <c r="GX471" s="56"/>
      <c r="GY471" s="56"/>
      <c r="GZ471" s="56"/>
      <c r="HA471" s="56"/>
      <c r="HB471" s="56"/>
      <c r="HC471" s="56"/>
      <c r="HD471" s="56"/>
      <c r="HE471" s="56"/>
      <c r="HF471" s="56"/>
      <c r="HG471" s="56"/>
      <c r="HH471" s="56"/>
      <c r="HI471" s="56"/>
      <c r="HJ471" s="56"/>
      <c r="HK471" s="56"/>
      <c r="HL471" s="56"/>
      <c r="HM471" s="56"/>
      <c r="HN471" s="56"/>
      <c r="HO471" s="56"/>
      <c r="HP471" s="56"/>
      <c r="HQ471" s="56"/>
      <c r="HR471" s="56"/>
      <c r="HS471" s="56"/>
      <c r="HT471" s="56"/>
      <c r="HU471" s="56"/>
      <c r="HV471" s="56"/>
      <c r="HW471" s="56"/>
      <c r="HX471" s="56"/>
      <c r="HY471" s="56"/>
      <c r="HZ471" s="56"/>
      <c r="IA471" s="56"/>
      <c r="IB471" s="56"/>
      <c r="IC471" s="56"/>
      <c r="ID471" s="56"/>
      <c r="IE471" s="56"/>
      <c r="IF471" s="56"/>
      <c r="IG471" s="56"/>
      <c r="IH471" s="56"/>
      <c r="II471" s="56"/>
      <c r="IJ471" s="56"/>
      <c r="IK471" s="56"/>
      <c r="IL471" s="56"/>
      <c r="IM471" s="56"/>
      <c r="IN471" s="56"/>
      <c r="IO471" s="56"/>
      <c r="IP471" s="56"/>
      <c r="IQ471" s="56"/>
      <c r="IR471" s="56"/>
      <c r="IS471" s="56"/>
      <c r="IT471" s="56"/>
      <c r="IU471" s="56"/>
      <c r="IV471" s="56"/>
      <c r="IW471" s="56"/>
      <c r="IX471" s="56"/>
    </row>
    <row r="472" spans="1:258" s="41" customFormat="1">
      <c r="A472" s="34" t="s">
        <v>67</v>
      </c>
      <c r="B472" s="3" t="s">
        <v>68</v>
      </c>
      <c r="C472" s="34" t="s">
        <v>13</v>
      </c>
      <c r="D472" s="35" t="s">
        <v>482</v>
      </c>
      <c r="E472" s="13" t="s">
        <v>483</v>
      </c>
      <c r="F472" s="34" t="s">
        <v>23</v>
      </c>
      <c r="G472" s="35" t="s">
        <v>24</v>
      </c>
      <c r="H472" s="35" t="s">
        <v>478</v>
      </c>
      <c r="I472" s="36">
        <v>595000</v>
      </c>
      <c r="J472" s="36">
        <v>74375</v>
      </c>
      <c r="K472" s="97">
        <v>520625</v>
      </c>
      <c r="L472" s="36"/>
      <c r="M472" s="37"/>
      <c r="N472" s="37"/>
      <c r="O472" s="37"/>
      <c r="P472" s="37"/>
      <c r="Q472" s="62"/>
      <c r="R472" s="37"/>
      <c r="S472" s="56"/>
    </row>
    <row r="473" spans="1:258" s="41" customFormat="1">
      <c r="A473" s="34" t="s">
        <v>67</v>
      </c>
      <c r="B473" s="3" t="s">
        <v>68</v>
      </c>
      <c r="C473" s="34" t="s">
        <v>484</v>
      </c>
      <c r="D473" s="35" t="s">
        <v>485</v>
      </c>
      <c r="E473" s="13" t="s">
        <v>486</v>
      </c>
      <c r="F473" s="34" t="s">
        <v>487</v>
      </c>
      <c r="G473" s="35" t="s">
        <v>488</v>
      </c>
      <c r="H473" s="35" t="s">
        <v>489</v>
      </c>
      <c r="I473" s="36">
        <v>269750</v>
      </c>
      <c r="J473" s="36">
        <v>33718.75</v>
      </c>
      <c r="K473" s="97">
        <v>236031.25</v>
      </c>
      <c r="L473" s="36"/>
      <c r="M473" s="37"/>
      <c r="N473" s="37"/>
      <c r="O473" s="37"/>
      <c r="P473" s="37"/>
      <c r="Q473" s="62"/>
      <c r="R473" s="37"/>
    </row>
    <row r="474" spans="1:258" s="41" customFormat="1">
      <c r="A474" s="34" t="s">
        <v>67</v>
      </c>
      <c r="B474" s="3" t="s">
        <v>68</v>
      </c>
      <c r="C474" s="34" t="s">
        <v>14</v>
      </c>
      <c r="D474" s="35" t="s">
        <v>490</v>
      </c>
      <c r="E474" s="13" t="s">
        <v>491</v>
      </c>
      <c r="F474" s="34" t="s">
        <v>21</v>
      </c>
      <c r="G474" s="35" t="s">
        <v>393</v>
      </c>
      <c r="H474" s="35" t="s">
        <v>492</v>
      </c>
      <c r="I474" s="36">
        <v>13000</v>
      </c>
      <c r="J474" s="36">
        <v>1625</v>
      </c>
      <c r="K474" s="97">
        <v>11375</v>
      </c>
      <c r="L474" s="36"/>
      <c r="M474" s="85"/>
      <c r="N474" s="37"/>
      <c r="O474" s="37"/>
      <c r="P474" s="37"/>
      <c r="Q474" s="62"/>
      <c r="R474" s="37"/>
      <c r="S474" s="35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  <c r="AE474" s="56"/>
      <c r="AF474" s="56"/>
      <c r="AG474" s="56"/>
      <c r="AH474" s="56"/>
      <c r="AI474" s="56"/>
      <c r="AJ474" s="56"/>
      <c r="AK474" s="56"/>
      <c r="AL474" s="56"/>
      <c r="AM474" s="56"/>
      <c r="AN474" s="56"/>
      <c r="AO474" s="56"/>
      <c r="AP474" s="56"/>
      <c r="AQ474" s="56"/>
      <c r="AR474" s="56"/>
      <c r="AS474" s="56"/>
      <c r="AT474" s="56"/>
      <c r="AU474" s="56"/>
      <c r="AV474" s="56"/>
      <c r="AW474" s="56"/>
      <c r="AX474" s="56"/>
      <c r="AY474" s="56"/>
      <c r="AZ474" s="56"/>
      <c r="BA474" s="56"/>
      <c r="BB474" s="56"/>
      <c r="BC474" s="56"/>
      <c r="BD474" s="56"/>
      <c r="BE474" s="56"/>
      <c r="BF474" s="56"/>
      <c r="BG474" s="56"/>
      <c r="BH474" s="56"/>
      <c r="BI474" s="56"/>
      <c r="BJ474" s="56"/>
      <c r="BK474" s="56"/>
      <c r="BL474" s="56"/>
      <c r="BM474" s="56"/>
      <c r="BN474" s="56"/>
      <c r="BO474" s="56"/>
      <c r="BP474" s="56"/>
      <c r="BQ474" s="56"/>
      <c r="BR474" s="56"/>
      <c r="BS474" s="56"/>
      <c r="BT474" s="56"/>
      <c r="BU474" s="56"/>
      <c r="BV474" s="56"/>
      <c r="BW474" s="56"/>
      <c r="BX474" s="56"/>
      <c r="BY474" s="56"/>
      <c r="BZ474" s="56"/>
      <c r="CA474" s="56"/>
      <c r="CB474" s="56"/>
      <c r="CC474" s="56"/>
      <c r="CD474" s="56"/>
      <c r="CE474" s="56"/>
      <c r="CF474" s="56"/>
      <c r="CG474" s="56"/>
      <c r="CH474" s="56"/>
      <c r="CI474" s="56"/>
      <c r="CJ474" s="56"/>
      <c r="CK474" s="56"/>
      <c r="CL474" s="56"/>
      <c r="CM474" s="56"/>
      <c r="CN474" s="56"/>
      <c r="CO474" s="56"/>
      <c r="CP474" s="56"/>
      <c r="CQ474" s="56"/>
      <c r="CR474" s="56"/>
      <c r="CS474" s="56"/>
      <c r="CT474" s="56"/>
      <c r="CU474" s="56"/>
      <c r="CV474" s="56"/>
      <c r="CW474" s="56"/>
      <c r="CX474" s="56"/>
      <c r="CY474" s="56"/>
      <c r="CZ474" s="56"/>
      <c r="DA474" s="56"/>
      <c r="DB474" s="56"/>
      <c r="DC474" s="56"/>
      <c r="DD474" s="56"/>
      <c r="DE474" s="56"/>
      <c r="DF474" s="56"/>
      <c r="DG474" s="56"/>
      <c r="DH474" s="56"/>
      <c r="DI474" s="56"/>
      <c r="DJ474" s="56"/>
      <c r="DK474" s="56"/>
      <c r="DL474" s="56"/>
      <c r="DM474" s="56"/>
      <c r="DN474" s="56"/>
      <c r="DO474" s="56"/>
      <c r="DP474" s="56"/>
      <c r="DQ474" s="56"/>
      <c r="DR474" s="56"/>
      <c r="DS474" s="56"/>
      <c r="DT474" s="56"/>
      <c r="DU474" s="56"/>
      <c r="DV474" s="56"/>
      <c r="DW474" s="56"/>
      <c r="DX474" s="56"/>
      <c r="DY474" s="56"/>
      <c r="DZ474" s="56"/>
      <c r="EA474" s="56"/>
      <c r="EB474" s="56"/>
      <c r="EC474" s="56"/>
      <c r="ED474" s="56"/>
      <c r="EE474" s="56"/>
      <c r="EF474" s="56"/>
      <c r="EG474" s="56"/>
      <c r="EH474" s="56"/>
      <c r="EI474" s="56"/>
      <c r="EJ474" s="56"/>
      <c r="EK474" s="56"/>
      <c r="EL474" s="56"/>
      <c r="EM474" s="56"/>
      <c r="EN474" s="56"/>
      <c r="EO474" s="56"/>
      <c r="EP474" s="56"/>
      <c r="EQ474" s="56"/>
      <c r="ER474" s="56"/>
      <c r="ES474" s="56"/>
      <c r="ET474" s="56"/>
      <c r="EU474" s="56"/>
      <c r="EV474" s="56"/>
      <c r="EW474" s="56"/>
      <c r="EX474" s="56"/>
      <c r="EY474" s="56"/>
      <c r="EZ474" s="56"/>
      <c r="FA474" s="56"/>
      <c r="FB474" s="56"/>
      <c r="FC474" s="56"/>
      <c r="FD474" s="56"/>
      <c r="FE474" s="56"/>
      <c r="FF474" s="56"/>
      <c r="FG474" s="56"/>
      <c r="FH474" s="56"/>
      <c r="FI474" s="56"/>
      <c r="FJ474" s="56"/>
      <c r="FK474" s="56"/>
      <c r="FL474" s="56"/>
      <c r="FM474" s="56"/>
      <c r="FN474" s="56"/>
      <c r="FO474" s="56"/>
      <c r="FP474" s="56"/>
      <c r="FQ474" s="56"/>
      <c r="FR474" s="56"/>
      <c r="FS474" s="56"/>
      <c r="FT474" s="56"/>
      <c r="FU474" s="56"/>
      <c r="FV474" s="56"/>
      <c r="FW474" s="56"/>
      <c r="FX474" s="56"/>
      <c r="FY474" s="56"/>
      <c r="FZ474" s="56"/>
      <c r="GA474" s="56"/>
      <c r="GB474" s="56"/>
      <c r="GC474" s="56"/>
      <c r="GD474" s="56"/>
      <c r="GE474" s="56"/>
      <c r="GF474" s="56"/>
      <c r="GG474" s="56"/>
      <c r="GH474" s="56"/>
      <c r="GI474" s="56"/>
      <c r="GJ474" s="56"/>
      <c r="GK474" s="56"/>
      <c r="GL474" s="56"/>
      <c r="GM474" s="56"/>
      <c r="GN474" s="56"/>
      <c r="GO474" s="56"/>
      <c r="GP474" s="56"/>
      <c r="GQ474" s="56"/>
      <c r="GR474" s="56"/>
      <c r="GS474" s="56"/>
      <c r="GT474" s="56"/>
      <c r="GU474" s="56"/>
      <c r="GV474" s="56"/>
      <c r="GW474" s="56"/>
      <c r="GX474" s="56"/>
      <c r="GY474" s="56"/>
      <c r="GZ474" s="56"/>
      <c r="HA474" s="56"/>
      <c r="HB474" s="56"/>
      <c r="HC474" s="56"/>
      <c r="HD474" s="56"/>
      <c r="HE474" s="56"/>
      <c r="HF474" s="56"/>
      <c r="HG474" s="56"/>
      <c r="HH474" s="56"/>
      <c r="HI474" s="56"/>
      <c r="HJ474" s="56"/>
      <c r="HK474" s="56"/>
      <c r="HL474" s="56"/>
      <c r="HM474" s="56"/>
      <c r="HN474" s="56"/>
      <c r="HO474" s="56"/>
      <c r="HP474" s="56"/>
      <c r="HQ474" s="56"/>
      <c r="HR474" s="56"/>
      <c r="HS474" s="56"/>
      <c r="HT474" s="56"/>
      <c r="HU474" s="56"/>
      <c r="HV474" s="56"/>
      <c r="HW474" s="56"/>
      <c r="HX474" s="56"/>
      <c r="HY474" s="56"/>
      <c r="HZ474" s="56"/>
      <c r="IA474" s="56"/>
      <c r="IB474" s="56"/>
      <c r="IC474" s="56"/>
      <c r="ID474" s="56"/>
      <c r="IE474" s="56"/>
      <c r="IF474" s="56"/>
      <c r="IG474" s="56"/>
      <c r="IH474" s="56"/>
      <c r="II474" s="56"/>
      <c r="IJ474" s="56"/>
      <c r="IK474" s="56"/>
      <c r="IL474" s="56"/>
      <c r="IM474" s="56"/>
      <c r="IN474" s="56"/>
      <c r="IO474" s="56"/>
      <c r="IP474" s="56"/>
      <c r="IQ474" s="56"/>
      <c r="IR474" s="56"/>
      <c r="IS474" s="56"/>
      <c r="IT474" s="56"/>
      <c r="IU474" s="56"/>
      <c r="IV474" s="56"/>
      <c r="IW474" s="56"/>
      <c r="IX474" s="56"/>
    </row>
    <row r="475" spans="1:258" s="41" customFormat="1">
      <c r="A475" s="34" t="s">
        <v>67</v>
      </c>
      <c r="B475" s="3" t="s">
        <v>68</v>
      </c>
      <c r="C475" s="34" t="s">
        <v>14</v>
      </c>
      <c r="D475" s="35" t="s">
        <v>493</v>
      </c>
      <c r="E475" s="13" t="s">
        <v>494</v>
      </c>
      <c r="F475" s="34" t="s">
        <v>495</v>
      </c>
      <c r="G475" s="35" t="s">
        <v>283</v>
      </c>
      <c r="H475" s="35" t="s">
        <v>496</v>
      </c>
      <c r="I475" s="36">
        <v>12682.32</v>
      </c>
      <c r="J475" s="36">
        <v>712.5</v>
      </c>
      <c r="K475" s="97">
        <v>11969.82</v>
      </c>
      <c r="L475" s="36"/>
      <c r="M475" s="85"/>
      <c r="N475" s="37"/>
      <c r="O475" s="37"/>
      <c r="P475" s="37"/>
      <c r="Q475" s="62"/>
      <c r="R475" s="37"/>
      <c r="S475" s="35"/>
    </row>
    <row r="476" spans="1:258" s="41" customFormat="1">
      <c r="A476" s="34" t="s">
        <v>67</v>
      </c>
      <c r="B476" s="3" t="s">
        <v>68</v>
      </c>
      <c r="C476" s="34" t="s">
        <v>17</v>
      </c>
      <c r="D476" s="35" t="s">
        <v>497</v>
      </c>
      <c r="E476" s="13" t="s">
        <v>448</v>
      </c>
      <c r="F476" s="34" t="s">
        <v>40</v>
      </c>
      <c r="G476" s="35" t="s">
        <v>449</v>
      </c>
      <c r="H476" s="35" t="s">
        <v>450</v>
      </c>
      <c r="I476" s="36">
        <v>1416690.3499999999</v>
      </c>
      <c r="J476" s="36">
        <v>283338.06999999983</v>
      </c>
      <c r="K476" s="97">
        <v>1133352.28</v>
      </c>
      <c r="L476" s="36"/>
      <c r="M476" s="37"/>
      <c r="N476" s="37"/>
      <c r="O476" s="37"/>
      <c r="P476" s="37"/>
      <c r="Q476" s="62"/>
      <c r="R476" s="37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  <c r="AE476" s="56"/>
      <c r="AF476" s="56"/>
      <c r="AG476" s="56"/>
      <c r="AH476" s="56"/>
      <c r="AI476" s="56"/>
      <c r="AJ476" s="56"/>
      <c r="AK476" s="56"/>
      <c r="AL476" s="56"/>
      <c r="AM476" s="56"/>
      <c r="AN476" s="56"/>
      <c r="AO476" s="56"/>
      <c r="AP476" s="56"/>
      <c r="AQ476" s="56"/>
      <c r="AR476" s="56"/>
      <c r="AS476" s="56"/>
      <c r="AT476" s="56"/>
      <c r="AU476" s="56"/>
      <c r="AV476" s="56"/>
      <c r="AW476" s="56"/>
      <c r="AX476" s="56"/>
      <c r="AY476" s="56"/>
      <c r="AZ476" s="56"/>
      <c r="BA476" s="56"/>
      <c r="BB476" s="56"/>
      <c r="BC476" s="56"/>
      <c r="BD476" s="56"/>
      <c r="BE476" s="56"/>
      <c r="BF476" s="56"/>
      <c r="BG476" s="56"/>
      <c r="BH476" s="56"/>
      <c r="BI476" s="56"/>
      <c r="BJ476" s="56"/>
      <c r="BK476" s="56"/>
      <c r="BL476" s="56"/>
      <c r="BM476" s="56"/>
      <c r="BN476" s="56"/>
      <c r="BO476" s="56"/>
      <c r="BP476" s="56"/>
      <c r="BQ476" s="56"/>
      <c r="BR476" s="56"/>
      <c r="BS476" s="56"/>
      <c r="BT476" s="56"/>
      <c r="BU476" s="56"/>
      <c r="BV476" s="56"/>
      <c r="BW476" s="56"/>
      <c r="BX476" s="56"/>
      <c r="BY476" s="56"/>
      <c r="BZ476" s="56"/>
      <c r="CA476" s="56"/>
      <c r="CB476" s="56"/>
      <c r="CC476" s="56"/>
      <c r="CD476" s="56"/>
      <c r="CE476" s="56"/>
      <c r="CF476" s="56"/>
      <c r="CG476" s="56"/>
      <c r="CH476" s="56"/>
      <c r="CI476" s="56"/>
      <c r="CJ476" s="56"/>
      <c r="CK476" s="56"/>
      <c r="CL476" s="56"/>
      <c r="CM476" s="56"/>
      <c r="CN476" s="56"/>
      <c r="CO476" s="56"/>
      <c r="CP476" s="56"/>
      <c r="CQ476" s="56"/>
      <c r="CR476" s="56"/>
      <c r="CS476" s="56"/>
      <c r="CT476" s="56"/>
      <c r="CU476" s="56"/>
      <c r="CV476" s="56"/>
      <c r="CW476" s="56"/>
      <c r="CX476" s="56"/>
      <c r="CY476" s="56"/>
      <c r="CZ476" s="56"/>
      <c r="DA476" s="56"/>
      <c r="DB476" s="56"/>
      <c r="DC476" s="56"/>
      <c r="DD476" s="56"/>
      <c r="DE476" s="56"/>
      <c r="DF476" s="56"/>
      <c r="DG476" s="56"/>
      <c r="DH476" s="56"/>
      <c r="DI476" s="56"/>
      <c r="DJ476" s="56"/>
      <c r="DK476" s="56"/>
      <c r="DL476" s="56"/>
      <c r="DM476" s="56"/>
      <c r="DN476" s="56"/>
      <c r="DO476" s="56"/>
      <c r="DP476" s="56"/>
      <c r="DQ476" s="56"/>
      <c r="DR476" s="56"/>
      <c r="DS476" s="56"/>
      <c r="DT476" s="56"/>
      <c r="DU476" s="56"/>
      <c r="DV476" s="56"/>
      <c r="DW476" s="56"/>
      <c r="DX476" s="56"/>
      <c r="DY476" s="56"/>
      <c r="DZ476" s="56"/>
      <c r="EA476" s="56"/>
      <c r="EB476" s="56"/>
      <c r="EC476" s="56"/>
      <c r="ED476" s="56"/>
      <c r="EE476" s="56"/>
      <c r="EF476" s="56"/>
      <c r="EG476" s="56"/>
      <c r="EH476" s="56"/>
      <c r="EI476" s="56"/>
      <c r="EJ476" s="56"/>
      <c r="EK476" s="56"/>
      <c r="EL476" s="56"/>
      <c r="EM476" s="56"/>
      <c r="EN476" s="56"/>
      <c r="EO476" s="56"/>
      <c r="EP476" s="56"/>
      <c r="EQ476" s="56"/>
      <c r="ER476" s="56"/>
      <c r="ES476" s="56"/>
      <c r="ET476" s="56"/>
      <c r="EU476" s="56"/>
      <c r="EV476" s="56"/>
      <c r="EW476" s="56"/>
      <c r="EX476" s="56"/>
      <c r="EY476" s="56"/>
      <c r="EZ476" s="56"/>
      <c r="FA476" s="56"/>
      <c r="FB476" s="56"/>
      <c r="FC476" s="56"/>
      <c r="FD476" s="56"/>
      <c r="FE476" s="56"/>
      <c r="FF476" s="56"/>
      <c r="FG476" s="56"/>
      <c r="FH476" s="56"/>
      <c r="FI476" s="56"/>
      <c r="FJ476" s="56"/>
      <c r="FK476" s="56"/>
      <c r="FL476" s="56"/>
      <c r="FM476" s="56"/>
      <c r="FN476" s="56"/>
      <c r="FO476" s="56"/>
      <c r="FP476" s="56"/>
      <c r="FQ476" s="56"/>
      <c r="FR476" s="56"/>
      <c r="FS476" s="56"/>
      <c r="FT476" s="56"/>
      <c r="FU476" s="56"/>
      <c r="FV476" s="56"/>
      <c r="FW476" s="56"/>
      <c r="FX476" s="56"/>
      <c r="FY476" s="56"/>
      <c r="FZ476" s="56"/>
      <c r="GA476" s="56"/>
      <c r="GB476" s="56"/>
      <c r="GC476" s="56"/>
      <c r="GD476" s="56"/>
      <c r="GE476" s="56"/>
      <c r="GF476" s="56"/>
      <c r="GG476" s="56"/>
      <c r="GH476" s="56"/>
      <c r="GI476" s="56"/>
      <c r="GJ476" s="56"/>
      <c r="GK476" s="56"/>
      <c r="GL476" s="56"/>
      <c r="GM476" s="56"/>
      <c r="GN476" s="56"/>
      <c r="GO476" s="56"/>
      <c r="GP476" s="56"/>
      <c r="GQ476" s="56"/>
      <c r="GR476" s="56"/>
      <c r="GS476" s="56"/>
      <c r="GT476" s="56"/>
      <c r="GU476" s="56"/>
      <c r="GV476" s="56"/>
      <c r="GW476" s="56"/>
      <c r="GX476" s="56"/>
      <c r="GY476" s="56"/>
      <c r="GZ476" s="56"/>
      <c r="HA476" s="56"/>
      <c r="HB476" s="56"/>
      <c r="HC476" s="56"/>
      <c r="HD476" s="56"/>
      <c r="HE476" s="56"/>
      <c r="HF476" s="56"/>
      <c r="HG476" s="56"/>
      <c r="HH476" s="56"/>
      <c r="HI476" s="56"/>
      <c r="HJ476" s="56"/>
      <c r="HK476" s="56"/>
      <c r="HL476" s="56"/>
      <c r="HM476" s="56"/>
      <c r="HN476" s="56"/>
      <c r="HO476" s="56"/>
      <c r="HP476" s="56"/>
      <c r="HQ476" s="56"/>
      <c r="HR476" s="56"/>
      <c r="HS476" s="56"/>
      <c r="HT476" s="56"/>
      <c r="HU476" s="56"/>
      <c r="HV476" s="56"/>
      <c r="HW476" s="56"/>
      <c r="HX476" s="56"/>
      <c r="HY476" s="56"/>
      <c r="HZ476" s="56"/>
      <c r="IA476" s="56"/>
      <c r="IB476" s="56"/>
      <c r="IC476" s="56"/>
      <c r="ID476" s="56"/>
      <c r="IE476" s="56"/>
      <c r="IF476" s="56"/>
      <c r="IG476" s="56"/>
      <c r="IH476" s="56"/>
      <c r="II476" s="56"/>
      <c r="IJ476" s="56"/>
      <c r="IK476" s="56"/>
      <c r="IL476" s="56"/>
      <c r="IM476" s="56"/>
      <c r="IN476" s="56"/>
      <c r="IO476" s="56"/>
      <c r="IP476" s="56"/>
      <c r="IQ476" s="56"/>
      <c r="IR476" s="56"/>
      <c r="IS476" s="56"/>
      <c r="IT476" s="56"/>
      <c r="IU476" s="56"/>
      <c r="IV476" s="56"/>
      <c r="IW476" s="56"/>
      <c r="IX476" s="56"/>
    </row>
    <row r="477" spans="1:258" s="41" customFormat="1">
      <c r="A477" s="34" t="s">
        <v>67</v>
      </c>
      <c r="B477" s="3" t="s">
        <v>68</v>
      </c>
      <c r="C477" s="17" t="s">
        <v>498</v>
      </c>
      <c r="D477" s="13" t="s">
        <v>499</v>
      </c>
      <c r="E477" s="13" t="s">
        <v>491</v>
      </c>
      <c r="F477" s="17" t="s">
        <v>419</v>
      </c>
      <c r="G477" s="13" t="s">
        <v>359</v>
      </c>
      <c r="H477" s="13" t="s">
        <v>492</v>
      </c>
      <c r="I477" s="20">
        <v>94770</v>
      </c>
      <c r="J477" s="20">
        <v>11846.25</v>
      </c>
      <c r="K477" s="97">
        <v>82923.75</v>
      </c>
      <c r="L477" s="54"/>
      <c r="M477" s="37"/>
      <c r="N477" s="37"/>
      <c r="O477" s="37"/>
      <c r="P477" s="37"/>
      <c r="Q477" s="35"/>
      <c r="R477" s="35"/>
      <c r="S477" s="86"/>
    </row>
    <row r="478" spans="1:258" s="41" customFormat="1">
      <c r="A478" s="3" t="s">
        <v>67</v>
      </c>
      <c r="B478" s="3" t="s">
        <v>68</v>
      </c>
      <c r="C478" s="6" t="s">
        <v>15</v>
      </c>
      <c r="D478" s="3" t="s">
        <v>1719</v>
      </c>
      <c r="E478" s="3" t="s">
        <v>1720</v>
      </c>
      <c r="F478" s="3" t="s">
        <v>1512</v>
      </c>
      <c r="G478" s="3" t="s">
        <v>308</v>
      </c>
      <c r="H478" s="3" t="s">
        <v>1721</v>
      </c>
      <c r="I478" s="2">
        <v>193586.25</v>
      </c>
      <c r="J478" s="2">
        <v>38717.25</v>
      </c>
      <c r="K478" s="105">
        <v>154869</v>
      </c>
      <c r="L478" s="2"/>
      <c r="M478" s="2"/>
      <c r="N478" s="2"/>
      <c r="O478" s="2"/>
      <c r="P478" s="2"/>
      <c r="Q478" s="2"/>
      <c r="R478" s="2"/>
    </row>
    <row r="479" spans="1:258" s="41" customFormat="1">
      <c r="A479" s="3" t="s">
        <v>67</v>
      </c>
      <c r="B479" s="3" t="s">
        <v>68</v>
      </c>
      <c r="C479" s="6" t="s">
        <v>15</v>
      </c>
      <c r="D479" s="3" t="s">
        <v>1722</v>
      </c>
      <c r="E479" s="3" t="s">
        <v>1723</v>
      </c>
      <c r="F479" s="3" t="s">
        <v>1512</v>
      </c>
      <c r="G479" s="3" t="s">
        <v>308</v>
      </c>
      <c r="H479" s="3" t="s">
        <v>1721</v>
      </c>
      <c r="I479" s="2">
        <v>225264</v>
      </c>
      <c r="J479" s="2">
        <v>45052.800000000003</v>
      </c>
      <c r="K479" s="105">
        <v>180211.20000000001</v>
      </c>
      <c r="L479" s="2"/>
      <c r="M479" s="2"/>
      <c r="N479" s="2"/>
      <c r="O479" s="2"/>
      <c r="P479" s="2"/>
      <c r="Q479" s="2"/>
      <c r="R479" s="2"/>
    </row>
    <row r="480" spans="1:258" s="41" customFormat="1">
      <c r="A480" s="3" t="s">
        <v>67</v>
      </c>
      <c r="B480" s="3" t="s">
        <v>68</v>
      </c>
      <c r="C480" s="6" t="s">
        <v>13</v>
      </c>
      <c r="D480" s="3" t="s">
        <v>1724</v>
      </c>
      <c r="E480" s="3" t="s">
        <v>1725</v>
      </c>
      <c r="F480" s="3" t="s">
        <v>1726</v>
      </c>
      <c r="G480" s="3" t="s">
        <v>1278</v>
      </c>
      <c r="H480" s="3" t="s">
        <v>1727</v>
      </c>
      <c r="I480" s="2">
        <v>118054.1</v>
      </c>
      <c r="J480" s="2">
        <v>23610.82</v>
      </c>
      <c r="K480" s="105">
        <v>94443.28</v>
      </c>
      <c r="L480" s="2"/>
      <c r="M480" s="2"/>
      <c r="N480" s="2"/>
      <c r="O480" s="2"/>
      <c r="P480" s="2"/>
      <c r="Q480" s="2"/>
      <c r="R480" s="2"/>
    </row>
    <row r="481" spans="1:18" s="41" customFormat="1">
      <c r="A481" s="3" t="s">
        <v>67</v>
      </c>
      <c r="B481" s="3" t="s">
        <v>68</v>
      </c>
      <c r="C481" s="6" t="s">
        <v>13</v>
      </c>
      <c r="D481" s="3" t="s">
        <v>1728</v>
      </c>
      <c r="E481" s="3" t="s">
        <v>1725</v>
      </c>
      <c r="F481" s="3" t="s">
        <v>1729</v>
      </c>
      <c r="G481" s="3" t="s">
        <v>1278</v>
      </c>
      <c r="H481" s="3" t="s">
        <v>1727</v>
      </c>
      <c r="I481" s="2">
        <v>4371.82</v>
      </c>
      <c r="J481" s="2">
        <v>874.36</v>
      </c>
      <c r="K481" s="105">
        <v>3497.46</v>
      </c>
      <c r="L481" s="2"/>
      <c r="M481" s="2"/>
      <c r="N481" s="2"/>
      <c r="O481" s="2"/>
      <c r="P481" s="2"/>
      <c r="Q481" s="2"/>
      <c r="R481" s="2"/>
    </row>
    <row r="482" spans="1:18" s="41" customFormat="1">
      <c r="A482" s="3" t="s">
        <v>67</v>
      </c>
      <c r="B482" s="3" t="s">
        <v>68</v>
      </c>
      <c r="C482" s="6" t="s">
        <v>13</v>
      </c>
      <c r="D482" s="3" t="s">
        <v>1730</v>
      </c>
      <c r="E482" s="3" t="s">
        <v>1725</v>
      </c>
      <c r="F482" s="3" t="s">
        <v>264</v>
      </c>
      <c r="G482" s="3" t="s">
        <v>1278</v>
      </c>
      <c r="H482" s="3" t="s">
        <v>1727</v>
      </c>
      <c r="I482" s="2">
        <v>136933.20000000001</v>
      </c>
      <c r="J482" s="2">
        <v>27386.639999999999</v>
      </c>
      <c r="K482" s="105">
        <v>109546.56</v>
      </c>
      <c r="L482" s="2"/>
      <c r="M482" s="2"/>
      <c r="N482" s="2"/>
      <c r="O482" s="2"/>
      <c r="P482" s="2"/>
      <c r="Q482" s="2"/>
      <c r="R482" s="2"/>
    </row>
    <row r="483" spans="1:18" s="41" customFormat="1">
      <c r="A483" s="3" t="s">
        <v>67</v>
      </c>
      <c r="B483" s="3" t="s">
        <v>68</v>
      </c>
      <c r="C483" s="6" t="s">
        <v>13</v>
      </c>
      <c r="D483" s="3" t="s">
        <v>1731</v>
      </c>
      <c r="E483" s="3" t="s">
        <v>1725</v>
      </c>
      <c r="F483" s="3" t="s">
        <v>25</v>
      </c>
      <c r="G483" s="3" t="s">
        <v>1278</v>
      </c>
      <c r="H483" s="3" t="s">
        <v>1727</v>
      </c>
      <c r="I483" s="2">
        <v>77587.099999999991</v>
      </c>
      <c r="J483" s="2">
        <v>15517.419999999998</v>
      </c>
      <c r="K483" s="105">
        <v>62069.679999999993</v>
      </c>
      <c r="L483" s="2"/>
      <c r="M483" s="2"/>
      <c r="N483" s="2"/>
      <c r="O483" s="2"/>
      <c r="P483" s="2"/>
      <c r="Q483" s="2"/>
      <c r="R483" s="2"/>
    </row>
    <row r="484" spans="1:18" s="41" customFormat="1">
      <c r="A484" s="3" t="s">
        <v>67</v>
      </c>
      <c r="B484" s="3" t="s">
        <v>68</v>
      </c>
      <c r="C484" s="6" t="s">
        <v>13</v>
      </c>
      <c r="D484" s="3" t="s">
        <v>1732</v>
      </c>
      <c r="E484" s="3" t="s">
        <v>1725</v>
      </c>
      <c r="F484" s="3" t="s">
        <v>126</v>
      </c>
      <c r="G484" s="3" t="s">
        <v>1278</v>
      </c>
      <c r="H484" s="3" t="s">
        <v>1727</v>
      </c>
      <c r="I484" s="2">
        <v>7568.91</v>
      </c>
      <c r="J484" s="2">
        <v>1513.78</v>
      </c>
      <c r="K484" s="105">
        <v>6055.13</v>
      </c>
      <c r="L484" s="2"/>
      <c r="M484" s="2"/>
      <c r="N484" s="2"/>
      <c r="O484" s="2"/>
      <c r="P484" s="2"/>
      <c r="Q484" s="2"/>
      <c r="R484" s="2"/>
    </row>
    <row r="485" spans="1:18" s="41" customFormat="1">
      <c r="A485" s="3" t="s">
        <v>67</v>
      </c>
      <c r="B485" s="3" t="s">
        <v>68</v>
      </c>
      <c r="C485" s="6" t="s">
        <v>13</v>
      </c>
      <c r="D485" s="3" t="s">
        <v>1733</v>
      </c>
      <c r="E485" s="3" t="s">
        <v>1725</v>
      </c>
      <c r="F485" s="3" t="s">
        <v>88</v>
      </c>
      <c r="G485" s="3" t="s">
        <v>1278</v>
      </c>
      <c r="H485" s="3" t="s">
        <v>1727</v>
      </c>
      <c r="I485" s="2">
        <v>1952.24</v>
      </c>
      <c r="J485" s="2">
        <v>390.45</v>
      </c>
      <c r="K485" s="105">
        <v>1561.79</v>
      </c>
      <c r="L485" s="2"/>
      <c r="M485" s="2"/>
      <c r="N485" s="2"/>
      <c r="O485" s="2"/>
      <c r="P485" s="2"/>
      <c r="Q485" s="2"/>
      <c r="R485" s="2"/>
    </row>
    <row r="486" spans="1:18" s="41" customFormat="1">
      <c r="A486" s="3" t="s">
        <v>67</v>
      </c>
      <c r="B486" s="3" t="s">
        <v>68</v>
      </c>
      <c r="C486" s="6" t="s">
        <v>13</v>
      </c>
      <c r="D486" s="3" t="s">
        <v>1734</v>
      </c>
      <c r="E486" s="3" t="s">
        <v>1725</v>
      </c>
      <c r="F486" s="3" t="s">
        <v>1735</v>
      </c>
      <c r="G486" s="3" t="s">
        <v>1278</v>
      </c>
      <c r="H486" s="3" t="s">
        <v>1727</v>
      </c>
      <c r="I486" s="2">
        <v>13013.720000000001</v>
      </c>
      <c r="J486" s="2">
        <v>2602.7399999999998</v>
      </c>
      <c r="K486" s="105">
        <v>10410.98</v>
      </c>
      <c r="L486" s="2"/>
      <c r="M486" s="2"/>
      <c r="N486" s="2"/>
      <c r="O486" s="2"/>
      <c r="P486" s="2"/>
      <c r="Q486" s="2"/>
      <c r="R486" s="2"/>
    </row>
    <row r="487" spans="1:18" s="41" customFormat="1">
      <c r="A487" s="3" t="s">
        <v>67</v>
      </c>
      <c r="B487" s="3" t="s">
        <v>68</v>
      </c>
      <c r="C487" s="6" t="s">
        <v>13</v>
      </c>
      <c r="D487" s="3" t="s">
        <v>1736</v>
      </c>
      <c r="E487" s="3" t="s">
        <v>1725</v>
      </c>
      <c r="F487" s="3" t="s">
        <v>1737</v>
      </c>
      <c r="G487" s="3" t="s">
        <v>1278</v>
      </c>
      <c r="H487" s="3" t="s">
        <v>1727</v>
      </c>
      <c r="I487" s="2">
        <v>11710.92</v>
      </c>
      <c r="J487" s="2">
        <v>2342.1799999999998</v>
      </c>
      <c r="K487" s="105">
        <v>9368.74</v>
      </c>
      <c r="L487" s="2"/>
      <c r="M487" s="2"/>
      <c r="N487" s="2"/>
      <c r="O487" s="2"/>
      <c r="P487" s="2"/>
      <c r="Q487" s="2"/>
      <c r="R487" s="2"/>
    </row>
    <row r="488" spans="1:18" s="41" customFormat="1">
      <c r="A488" s="3" t="s">
        <v>67</v>
      </c>
      <c r="B488" s="3" t="s">
        <v>68</v>
      </c>
      <c r="C488" s="6" t="s">
        <v>13</v>
      </c>
      <c r="D488" s="3" t="s">
        <v>1738</v>
      </c>
      <c r="E488" s="3" t="s">
        <v>1725</v>
      </c>
      <c r="F488" s="3" t="s">
        <v>1737</v>
      </c>
      <c r="G488" s="3" t="s">
        <v>1278</v>
      </c>
      <c r="H488" s="3" t="s">
        <v>1727</v>
      </c>
      <c r="I488" s="2">
        <v>11710.92</v>
      </c>
      <c r="J488" s="2">
        <v>2342.1799999999998</v>
      </c>
      <c r="K488" s="105">
        <v>9368.74</v>
      </c>
      <c r="L488" s="2"/>
      <c r="M488" s="2"/>
      <c r="N488" s="2"/>
      <c r="O488" s="2"/>
      <c r="P488" s="2"/>
      <c r="Q488" s="2"/>
      <c r="R488" s="2"/>
    </row>
    <row r="489" spans="1:18" s="41" customFormat="1">
      <c r="A489" s="3" t="s">
        <v>67</v>
      </c>
      <c r="B489" s="3" t="s">
        <v>68</v>
      </c>
      <c r="C489" s="6" t="s">
        <v>13</v>
      </c>
      <c r="D489" s="3" t="s">
        <v>1739</v>
      </c>
      <c r="E489" s="3" t="s">
        <v>1725</v>
      </c>
      <c r="F489" s="3" t="s">
        <v>1278</v>
      </c>
      <c r="G489" s="3" t="s">
        <v>1278</v>
      </c>
      <c r="H489" s="3" t="s">
        <v>1727</v>
      </c>
      <c r="I489" s="2">
        <v>9881.4</v>
      </c>
      <c r="J489" s="2">
        <v>1976.28</v>
      </c>
      <c r="K489" s="105">
        <v>7905.12</v>
      </c>
      <c r="L489" s="2"/>
      <c r="M489" s="2"/>
      <c r="N489" s="2"/>
      <c r="O489" s="2"/>
      <c r="P489" s="2"/>
      <c r="Q489" s="2"/>
      <c r="R489" s="2"/>
    </row>
    <row r="490" spans="1:18" s="41" customFormat="1">
      <c r="A490" s="3" t="s">
        <v>67</v>
      </c>
      <c r="B490" s="3" t="s">
        <v>68</v>
      </c>
      <c r="C490" s="6" t="s">
        <v>13</v>
      </c>
      <c r="D490" s="3" t="s">
        <v>1740</v>
      </c>
      <c r="E490" s="3" t="s">
        <v>1725</v>
      </c>
      <c r="F490" s="3" t="s">
        <v>1448</v>
      </c>
      <c r="G490" s="3" t="s">
        <v>24</v>
      </c>
      <c r="H490" s="3" t="s">
        <v>1727</v>
      </c>
      <c r="I490" s="2">
        <v>7840.64</v>
      </c>
      <c r="J490" s="2">
        <v>1568.13</v>
      </c>
      <c r="K490" s="105">
        <v>6272.51</v>
      </c>
      <c r="L490" s="2"/>
      <c r="M490" s="2"/>
      <c r="N490" s="2"/>
      <c r="O490" s="2"/>
      <c r="P490" s="2"/>
      <c r="Q490" s="2"/>
      <c r="R490" s="2"/>
    </row>
    <row r="491" spans="1:18" s="41" customFormat="1">
      <c r="A491" s="3" t="s">
        <v>67</v>
      </c>
      <c r="B491" s="3" t="s">
        <v>68</v>
      </c>
      <c r="C491" s="6" t="s">
        <v>13</v>
      </c>
      <c r="D491" s="3" t="s">
        <v>1741</v>
      </c>
      <c r="E491" s="3" t="s">
        <v>1725</v>
      </c>
      <c r="F491" s="3" t="s">
        <v>1448</v>
      </c>
      <c r="G491" s="3" t="s">
        <v>24</v>
      </c>
      <c r="H491" s="3" t="s">
        <v>1727</v>
      </c>
      <c r="I491" s="2">
        <v>3713.6800000000003</v>
      </c>
      <c r="J491" s="2">
        <v>742.74</v>
      </c>
      <c r="K491" s="105">
        <v>2970.94</v>
      </c>
      <c r="L491" s="2"/>
      <c r="M491" s="2"/>
      <c r="N491" s="2"/>
      <c r="O491" s="2"/>
      <c r="P491" s="2"/>
      <c r="Q491" s="2"/>
      <c r="R491" s="2"/>
    </row>
    <row r="492" spans="1:18" s="41" customFormat="1">
      <c r="A492" s="3" t="s">
        <v>67</v>
      </c>
      <c r="B492" s="3" t="s">
        <v>68</v>
      </c>
      <c r="C492" s="6" t="s">
        <v>13</v>
      </c>
      <c r="D492" s="3" t="s">
        <v>1742</v>
      </c>
      <c r="E492" s="3" t="s">
        <v>1725</v>
      </c>
      <c r="F492" s="3" t="s">
        <v>1743</v>
      </c>
      <c r="G492" s="3" t="s">
        <v>24</v>
      </c>
      <c r="H492" s="3" t="s">
        <v>1727</v>
      </c>
      <c r="I492" s="2">
        <v>2739.66</v>
      </c>
      <c r="J492" s="2">
        <v>547.92999999999995</v>
      </c>
      <c r="K492" s="105">
        <v>2191.73</v>
      </c>
      <c r="L492" s="2"/>
      <c r="M492" s="2"/>
      <c r="N492" s="2"/>
      <c r="O492" s="2"/>
      <c r="P492" s="2"/>
      <c r="Q492" s="2"/>
      <c r="R492" s="2"/>
    </row>
    <row r="493" spans="1:18" s="41" customFormat="1">
      <c r="A493" s="3" t="s">
        <v>67</v>
      </c>
      <c r="B493" s="3" t="s">
        <v>68</v>
      </c>
      <c r="C493" s="6" t="s">
        <v>13</v>
      </c>
      <c r="D493" s="3" t="s">
        <v>1744</v>
      </c>
      <c r="E493" s="3" t="s">
        <v>1725</v>
      </c>
      <c r="F493" s="3" t="s">
        <v>1745</v>
      </c>
      <c r="G493" s="3" t="s">
        <v>24</v>
      </c>
      <c r="H493" s="3" t="s">
        <v>1727</v>
      </c>
      <c r="I493" s="2">
        <v>12062.98</v>
      </c>
      <c r="J493" s="2">
        <v>2412.6</v>
      </c>
      <c r="K493" s="105">
        <v>9650.3799999999992</v>
      </c>
      <c r="L493" s="2"/>
      <c r="M493" s="2"/>
      <c r="N493" s="2"/>
      <c r="O493" s="2"/>
      <c r="P493" s="2"/>
      <c r="Q493" s="2"/>
      <c r="R493" s="2"/>
    </row>
    <row r="494" spans="1:18" s="41" customFormat="1">
      <c r="A494" s="3" t="s">
        <v>67</v>
      </c>
      <c r="B494" s="3" t="s">
        <v>68</v>
      </c>
      <c r="C494" s="6" t="s">
        <v>13</v>
      </c>
      <c r="D494" s="3" t="s">
        <v>1746</v>
      </c>
      <c r="E494" s="3" t="s">
        <v>1725</v>
      </c>
      <c r="F494" s="3" t="s">
        <v>1747</v>
      </c>
      <c r="G494" s="3" t="s">
        <v>24</v>
      </c>
      <c r="H494" s="3" t="s">
        <v>1727</v>
      </c>
      <c r="I494" s="2">
        <v>5815.89</v>
      </c>
      <c r="J494" s="2">
        <v>1163.18</v>
      </c>
      <c r="K494" s="105">
        <v>4652.71</v>
      </c>
      <c r="L494" s="2"/>
      <c r="M494" s="2"/>
      <c r="N494" s="2"/>
      <c r="O494" s="2"/>
      <c r="P494" s="2"/>
      <c r="Q494" s="2"/>
      <c r="R494" s="2"/>
    </row>
    <row r="495" spans="1:18" s="41" customFormat="1">
      <c r="A495" s="3" t="s">
        <v>67</v>
      </c>
      <c r="B495" s="3" t="s">
        <v>68</v>
      </c>
      <c r="C495" s="6" t="s">
        <v>13</v>
      </c>
      <c r="D495" s="3" t="s">
        <v>1748</v>
      </c>
      <c r="E495" s="3" t="s">
        <v>1725</v>
      </c>
      <c r="F495" s="3" t="s">
        <v>1749</v>
      </c>
      <c r="G495" s="3" t="s">
        <v>24</v>
      </c>
      <c r="H495" s="3" t="s">
        <v>1727</v>
      </c>
      <c r="I495" s="2">
        <v>27979.200000000001</v>
      </c>
      <c r="J495" s="2">
        <v>5595.84</v>
      </c>
      <c r="K495" s="105">
        <v>22383.360000000001</v>
      </c>
      <c r="L495" s="2"/>
      <c r="M495" s="2"/>
      <c r="N495" s="2"/>
      <c r="O495" s="2"/>
      <c r="P495" s="2"/>
      <c r="Q495" s="2"/>
      <c r="R495" s="2"/>
    </row>
    <row r="496" spans="1:18" s="41" customFormat="1">
      <c r="A496" s="3" t="s">
        <v>67</v>
      </c>
      <c r="B496" s="3" t="s">
        <v>68</v>
      </c>
      <c r="C496" s="6" t="s">
        <v>13</v>
      </c>
      <c r="D496" s="3" t="s">
        <v>1750</v>
      </c>
      <c r="E496" s="3" t="s">
        <v>1725</v>
      </c>
      <c r="F496" s="3" t="s">
        <v>1749</v>
      </c>
      <c r="G496" s="3" t="s">
        <v>24</v>
      </c>
      <c r="H496" s="3" t="s">
        <v>1727</v>
      </c>
      <c r="I496" s="2">
        <v>39797.61</v>
      </c>
      <c r="J496" s="2">
        <v>7959.52</v>
      </c>
      <c r="K496" s="105">
        <v>31838.09</v>
      </c>
      <c r="L496" s="2"/>
      <c r="M496" s="2"/>
      <c r="N496" s="2"/>
      <c r="O496" s="2"/>
      <c r="P496" s="2"/>
      <c r="Q496" s="2"/>
      <c r="R496" s="2"/>
    </row>
    <row r="497" spans="1:258" s="41" customFormat="1">
      <c r="A497" s="3" t="s">
        <v>67</v>
      </c>
      <c r="B497" s="3" t="s">
        <v>68</v>
      </c>
      <c r="C497" s="6" t="s">
        <v>13</v>
      </c>
      <c r="D497" s="3" t="s">
        <v>1751</v>
      </c>
      <c r="E497" s="3" t="s">
        <v>1725</v>
      </c>
      <c r="F497" s="3" t="s">
        <v>1749</v>
      </c>
      <c r="G497" s="3" t="s">
        <v>24</v>
      </c>
      <c r="H497" s="3" t="s">
        <v>1727</v>
      </c>
      <c r="I497" s="2">
        <v>10397.09</v>
      </c>
      <c r="J497" s="2">
        <v>2079.42</v>
      </c>
      <c r="K497" s="105">
        <v>8317.67</v>
      </c>
      <c r="L497" s="2"/>
      <c r="M497" s="2"/>
      <c r="N497" s="2"/>
      <c r="O497" s="2"/>
      <c r="P497" s="2"/>
      <c r="Q497" s="2"/>
      <c r="R497" s="2"/>
    </row>
    <row r="498" spans="1:258" s="41" customFormat="1">
      <c r="A498" s="3" t="s">
        <v>67</v>
      </c>
      <c r="B498" s="3" t="s">
        <v>68</v>
      </c>
      <c r="C498" s="6" t="s">
        <v>14</v>
      </c>
      <c r="D498" s="3" t="s">
        <v>1752</v>
      </c>
      <c r="E498" s="3" t="s">
        <v>1753</v>
      </c>
      <c r="F498" s="3" t="s">
        <v>1754</v>
      </c>
      <c r="G498" s="3" t="s">
        <v>1755</v>
      </c>
      <c r="H498" s="3" t="s">
        <v>1756</v>
      </c>
      <c r="I498" s="2">
        <v>16948.362499999999</v>
      </c>
      <c r="J498" s="2">
        <v>3389.6725000000001</v>
      </c>
      <c r="K498" s="105">
        <v>13558.689999999999</v>
      </c>
      <c r="L498" s="2"/>
      <c r="M498" s="2"/>
      <c r="N498" s="2"/>
      <c r="O498" s="2"/>
      <c r="P498" s="2"/>
      <c r="Q498" s="2"/>
      <c r="R498" s="2"/>
    </row>
    <row r="499" spans="1:258" s="41" customFormat="1">
      <c r="A499" s="3" t="s">
        <v>67</v>
      </c>
      <c r="B499" s="3" t="s">
        <v>68</v>
      </c>
      <c r="C499" s="6" t="s">
        <v>1232</v>
      </c>
      <c r="D499" s="3" t="s">
        <v>1757</v>
      </c>
      <c r="E499" s="3" t="s">
        <v>1725</v>
      </c>
      <c r="F499" s="3" t="s">
        <v>1758</v>
      </c>
      <c r="G499" s="3" t="s">
        <v>1759</v>
      </c>
      <c r="H499" s="3" t="s">
        <v>1727</v>
      </c>
      <c r="I499" s="2">
        <v>48356.08</v>
      </c>
      <c r="J499" s="2">
        <v>9671.2199999999993</v>
      </c>
      <c r="K499" s="105">
        <v>38684.86</v>
      </c>
      <c r="L499" s="2"/>
      <c r="M499" s="2"/>
      <c r="N499" s="2"/>
      <c r="O499" s="2"/>
      <c r="P499" s="2"/>
      <c r="Q499" s="2"/>
      <c r="R499" s="2"/>
    </row>
    <row r="500" spans="1:258" s="41" customFormat="1">
      <c r="A500" s="3" t="s">
        <v>67</v>
      </c>
      <c r="B500" s="3" t="s">
        <v>68</v>
      </c>
      <c r="C500" s="6" t="s">
        <v>1373</v>
      </c>
      <c r="D500" s="3" t="s">
        <v>1760</v>
      </c>
      <c r="E500" s="3" t="s">
        <v>1725</v>
      </c>
      <c r="F500" s="3" t="s">
        <v>1373</v>
      </c>
      <c r="G500" s="3" t="s">
        <v>24</v>
      </c>
      <c r="H500" s="3" t="s">
        <v>1727</v>
      </c>
      <c r="I500" s="2">
        <v>484122.01</v>
      </c>
      <c r="J500" s="2">
        <v>96824.400000000009</v>
      </c>
      <c r="K500" s="105">
        <v>387297.61</v>
      </c>
      <c r="L500" s="2"/>
      <c r="M500" s="2"/>
      <c r="N500" s="2"/>
      <c r="O500" s="2"/>
      <c r="P500" s="2"/>
      <c r="Q500" s="2"/>
      <c r="R500" s="2"/>
    </row>
    <row r="501" spans="1:258" s="41" customFormat="1">
      <c r="A501" s="3" t="s">
        <v>67</v>
      </c>
      <c r="B501" s="3" t="s">
        <v>68</v>
      </c>
      <c r="C501" s="6" t="s">
        <v>1761</v>
      </c>
      <c r="D501" s="3" t="s">
        <v>1762</v>
      </c>
      <c r="E501" s="3" t="s">
        <v>1725</v>
      </c>
      <c r="F501" s="3" t="s">
        <v>188</v>
      </c>
      <c r="G501" s="3" t="s">
        <v>24</v>
      </c>
      <c r="H501" s="3" t="s">
        <v>1727</v>
      </c>
      <c r="I501" s="2">
        <v>67534.7</v>
      </c>
      <c r="J501" s="2">
        <v>13506.94</v>
      </c>
      <c r="K501" s="105">
        <v>54027.76</v>
      </c>
      <c r="L501" s="2"/>
      <c r="M501" s="2"/>
      <c r="N501" s="2"/>
      <c r="O501" s="2"/>
      <c r="P501" s="2"/>
      <c r="Q501" s="2"/>
      <c r="R501" s="2"/>
    </row>
    <row r="502" spans="1:258" s="41" customFormat="1">
      <c r="A502" s="3" t="s">
        <v>67</v>
      </c>
      <c r="B502" s="3" t="s">
        <v>68</v>
      </c>
      <c r="C502" s="6" t="s">
        <v>1761</v>
      </c>
      <c r="D502" s="3" t="s">
        <v>1763</v>
      </c>
      <c r="E502" s="3" t="s">
        <v>1725</v>
      </c>
      <c r="F502" s="3" t="s">
        <v>188</v>
      </c>
      <c r="G502" s="3" t="s">
        <v>24</v>
      </c>
      <c r="H502" s="3" t="s">
        <v>1727</v>
      </c>
      <c r="I502" s="2">
        <v>67534.7</v>
      </c>
      <c r="J502" s="2">
        <v>13506.94</v>
      </c>
      <c r="K502" s="105">
        <v>54027.76</v>
      </c>
      <c r="L502" s="2"/>
      <c r="M502" s="2"/>
      <c r="N502" s="2"/>
      <c r="O502" s="2"/>
      <c r="P502" s="2"/>
      <c r="Q502" s="2"/>
      <c r="R502" s="2"/>
    </row>
    <row r="503" spans="1:258" s="41" customFormat="1">
      <c r="A503" s="3" t="s">
        <v>67</v>
      </c>
      <c r="B503" s="3" t="s">
        <v>68</v>
      </c>
      <c r="C503" s="6" t="s">
        <v>1761</v>
      </c>
      <c r="D503" s="3" t="s">
        <v>1764</v>
      </c>
      <c r="E503" s="3" t="s">
        <v>1725</v>
      </c>
      <c r="F503" s="3" t="s">
        <v>188</v>
      </c>
      <c r="G503" s="3" t="s">
        <v>24</v>
      </c>
      <c r="H503" s="3" t="s">
        <v>1727</v>
      </c>
      <c r="I503" s="2">
        <v>67534.7</v>
      </c>
      <c r="J503" s="2">
        <v>13506.94</v>
      </c>
      <c r="K503" s="105">
        <v>54027.76</v>
      </c>
      <c r="L503" s="2"/>
      <c r="M503" s="2"/>
      <c r="N503" s="2"/>
      <c r="O503" s="2"/>
      <c r="P503" s="2"/>
      <c r="Q503" s="2"/>
      <c r="R503" s="2"/>
    </row>
    <row r="504" spans="1:258" s="41" customFormat="1">
      <c r="A504" s="3" t="s">
        <v>67</v>
      </c>
      <c r="B504" s="3" t="s">
        <v>68</v>
      </c>
      <c r="C504" s="6" t="s">
        <v>1761</v>
      </c>
      <c r="D504" s="3" t="s">
        <v>1765</v>
      </c>
      <c r="E504" s="3" t="s">
        <v>1725</v>
      </c>
      <c r="F504" s="3" t="s">
        <v>188</v>
      </c>
      <c r="G504" s="3" t="s">
        <v>24</v>
      </c>
      <c r="H504" s="3" t="s">
        <v>1727</v>
      </c>
      <c r="I504" s="2">
        <v>67534.7</v>
      </c>
      <c r="J504" s="2">
        <v>13506.94</v>
      </c>
      <c r="K504" s="105">
        <v>54027.76</v>
      </c>
      <c r="L504" s="2"/>
      <c r="M504" s="2"/>
      <c r="N504" s="2"/>
      <c r="O504" s="2"/>
      <c r="P504" s="2"/>
      <c r="Q504" s="2"/>
      <c r="R504" s="2"/>
    </row>
    <row r="505" spans="1:258" s="41" customFormat="1">
      <c r="A505" s="3" t="s">
        <v>67</v>
      </c>
      <c r="B505" s="3" t="s">
        <v>68</v>
      </c>
      <c r="C505" s="6" t="s">
        <v>1761</v>
      </c>
      <c r="D505" s="3" t="s">
        <v>1766</v>
      </c>
      <c r="E505" s="3" t="s">
        <v>1725</v>
      </c>
      <c r="F505" s="3" t="s">
        <v>188</v>
      </c>
      <c r="G505" s="3" t="s">
        <v>24</v>
      </c>
      <c r="H505" s="3" t="s">
        <v>1727</v>
      </c>
      <c r="I505" s="2">
        <v>67534.7</v>
      </c>
      <c r="J505" s="2">
        <v>13506.94</v>
      </c>
      <c r="K505" s="105">
        <v>54027.76</v>
      </c>
      <c r="L505" s="2"/>
      <c r="M505" s="2"/>
      <c r="N505" s="2"/>
      <c r="O505" s="2"/>
      <c r="P505" s="2"/>
      <c r="Q505" s="2"/>
      <c r="R505" s="2"/>
    </row>
    <row r="506" spans="1:258" s="41" customFormat="1">
      <c r="A506" s="55" t="s">
        <v>67</v>
      </c>
      <c r="B506" s="41" t="s">
        <v>68</v>
      </c>
      <c r="C506" s="66">
        <v>39825</v>
      </c>
      <c r="D506" s="41" t="s">
        <v>3871</v>
      </c>
      <c r="E506" s="41" t="s">
        <v>3872</v>
      </c>
      <c r="F506" s="41" t="s">
        <v>2262</v>
      </c>
      <c r="G506" s="41" t="s">
        <v>1901</v>
      </c>
      <c r="H506" s="41" t="s">
        <v>3873</v>
      </c>
      <c r="I506" s="4">
        <v>5344.5374999999995</v>
      </c>
      <c r="J506" s="4">
        <v>1068.9075</v>
      </c>
      <c r="K506" s="111">
        <v>4275.6299999999992</v>
      </c>
      <c r="L506" s="4"/>
      <c r="M506" s="4"/>
      <c r="N506" s="4"/>
      <c r="O506" s="4"/>
      <c r="P506" s="4"/>
      <c r="Q506" s="4"/>
      <c r="R506" s="4"/>
    </row>
    <row r="507" spans="1:258" s="41" customFormat="1">
      <c r="A507" s="55" t="s">
        <v>67</v>
      </c>
      <c r="B507" s="41" t="s">
        <v>68</v>
      </c>
      <c r="C507" s="55" t="s">
        <v>15</v>
      </c>
      <c r="D507" s="41" t="s">
        <v>3874</v>
      </c>
      <c r="E507" s="41" t="s">
        <v>3875</v>
      </c>
      <c r="F507" s="41" t="s">
        <v>60</v>
      </c>
      <c r="G507" s="41" t="s">
        <v>69</v>
      </c>
      <c r="H507" s="41" t="s">
        <v>3876</v>
      </c>
      <c r="I507" s="4">
        <v>50325.99</v>
      </c>
      <c r="J507" s="4">
        <v>7548.8984999999993</v>
      </c>
      <c r="K507" s="111">
        <v>42777.091499999995</v>
      </c>
      <c r="L507" s="4"/>
      <c r="M507" s="4"/>
      <c r="N507" s="4"/>
      <c r="O507" s="4"/>
      <c r="P507" s="4"/>
      <c r="Q507" s="4"/>
      <c r="R507" s="4"/>
    </row>
    <row r="508" spans="1:258" s="41" customFormat="1">
      <c r="A508" s="55" t="s">
        <v>67</v>
      </c>
      <c r="B508" s="41" t="s">
        <v>68</v>
      </c>
      <c r="C508" s="55" t="s">
        <v>1608</v>
      </c>
      <c r="D508" s="41" t="s">
        <v>3877</v>
      </c>
      <c r="E508" s="41" t="s">
        <v>3878</v>
      </c>
      <c r="F508" s="41" t="s">
        <v>60</v>
      </c>
      <c r="G508" s="41" t="s">
        <v>69</v>
      </c>
      <c r="H508" s="41" t="s">
        <v>3876</v>
      </c>
      <c r="I508" s="4">
        <v>53280</v>
      </c>
      <c r="J508" s="4">
        <v>10656</v>
      </c>
      <c r="K508" s="111">
        <v>42624</v>
      </c>
      <c r="L508" s="4"/>
      <c r="M508" s="4"/>
      <c r="N508" s="4"/>
      <c r="O508" s="4"/>
      <c r="P508" s="4"/>
      <c r="Q508" s="4"/>
      <c r="R508" s="4"/>
    </row>
    <row r="509" spans="1:258" s="41" customFormat="1">
      <c r="A509" s="41" t="s">
        <v>67</v>
      </c>
      <c r="B509" s="41" t="s">
        <v>68</v>
      </c>
      <c r="C509" s="121" t="s">
        <v>1219</v>
      </c>
      <c r="D509" s="28" t="s">
        <v>1220</v>
      </c>
      <c r="E509" s="28" t="s">
        <v>1221</v>
      </c>
      <c r="F509" s="28" t="s">
        <v>1222</v>
      </c>
      <c r="G509" s="28" t="s">
        <v>1223</v>
      </c>
      <c r="H509" s="28" t="s">
        <v>1224</v>
      </c>
      <c r="I509" s="2">
        <v>782827.87</v>
      </c>
      <c r="J509" s="2">
        <v>156565.57399999999</v>
      </c>
      <c r="K509" s="105">
        <v>626262.29599999997</v>
      </c>
      <c r="L509" s="2"/>
      <c r="M509" s="2"/>
      <c r="N509" s="2"/>
      <c r="O509" s="2"/>
      <c r="P509" s="2"/>
      <c r="Q509" s="2"/>
      <c r="R509" s="2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  <c r="AP509" s="60"/>
      <c r="AQ509" s="60"/>
      <c r="AR509" s="60"/>
      <c r="AS509" s="60"/>
      <c r="AT509" s="60"/>
      <c r="AU509" s="60"/>
      <c r="AV509" s="60"/>
      <c r="AW509" s="60"/>
      <c r="AX509" s="60"/>
      <c r="AY509" s="60"/>
      <c r="AZ509" s="60"/>
      <c r="BA509" s="60"/>
      <c r="BB509" s="60"/>
      <c r="BC509" s="60"/>
      <c r="BD509" s="60"/>
      <c r="BE509" s="60"/>
      <c r="BF509" s="60"/>
      <c r="BG509" s="60"/>
      <c r="BH509" s="60"/>
      <c r="BI509" s="60"/>
      <c r="BJ509" s="60"/>
      <c r="BK509" s="60"/>
      <c r="BL509" s="60"/>
      <c r="BM509" s="60"/>
      <c r="BN509" s="60"/>
      <c r="BO509" s="60"/>
      <c r="BP509" s="60"/>
      <c r="BQ509" s="60"/>
      <c r="BR509" s="60"/>
      <c r="BS509" s="60"/>
      <c r="BT509" s="60"/>
      <c r="BU509" s="60"/>
      <c r="BV509" s="60"/>
      <c r="BW509" s="60"/>
      <c r="BX509" s="60"/>
      <c r="BY509" s="60"/>
      <c r="BZ509" s="60"/>
      <c r="CA509" s="60"/>
      <c r="CB509" s="60"/>
      <c r="CC509" s="60"/>
      <c r="CD509" s="60"/>
      <c r="CE509" s="60"/>
      <c r="CF509" s="60"/>
      <c r="CG509" s="60"/>
      <c r="CH509" s="60"/>
      <c r="CI509" s="60"/>
      <c r="CJ509" s="60"/>
      <c r="CK509" s="60"/>
      <c r="CL509" s="60"/>
      <c r="CM509" s="60"/>
      <c r="CN509" s="60"/>
      <c r="CO509" s="60"/>
      <c r="CP509" s="60"/>
      <c r="CQ509" s="60"/>
      <c r="CR509" s="60"/>
      <c r="CS509" s="60"/>
      <c r="CT509" s="60"/>
      <c r="CU509" s="60"/>
      <c r="CV509" s="60"/>
      <c r="CW509" s="60"/>
      <c r="CX509" s="60"/>
      <c r="CY509" s="60"/>
      <c r="CZ509" s="60"/>
      <c r="DA509" s="60"/>
      <c r="DB509" s="60"/>
      <c r="DC509" s="60"/>
      <c r="DD509" s="60"/>
      <c r="DE509" s="60"/>
      <c r="DF509" s="60"/>
      <c r="DG509" s="60"/>
      <c r="DH509" s="60"/>
      <c r="DI509" s="60"/>
      <c r="DJ509" s="60"/>
      <c r="DK509" s="60"/>
      <c r="DL509" s="60"/>
      <c r="DM509" s="60"/>
      <c r="DN509" s="60"/>
      <c r="DO509" s="60"/>
      <c r="DP509" s="60"/>
      <c r="DQ509" s="60"/>
      <c r="DR509" s="60"/>
      <c r="DS509" s="60"/>
      <c r="DT509" s="60"/>
      <c r="DU509" s="60"/>
      <c r="DV509" s="60"/>
      <c r="DW509" s="60"/>
      <c r="DX509" s="60"/>
      <c r="DY509" s="60"/>
      <c r="DZ509" s="60"/>
      <c r="EA509" s="60"/>
      <c r="EB509" s="60"/>
      <c r="EC509" s="60"/>
      <c r="ED509" s="60"/>
      <c r="EE509" s="60"/>
      <c r="EF509" s="60"/>
      <c r="EG509" s="60"/>
      <c r="EH509" s="60"/>
      <c r="EI509" s="60"/>
      <c r="EJ509" s="60"/>
      <c r="EK509" s="60"/>
      <c r="EL509" s="60"/>
      <c r="EM509" s="60"/>
      <c r="EN509" s="60"/>
      <c r="EO509" s="60"/>
      <c r="EP509" s="60"/>
      <c r="EQ509" s="60"/>
      <c r="ER509" s="60"/>
      <c r="ES509" s="60"/>
      <c r="ET509" s="60"/>
      <c r="EU509" s="60"/>
      <c r="EV509" s="60"/>
      <c r="EW509" s="60"/>
      <c r="EX509" s="60"/>
      <c r="EY509" s="60"/>
      <c r="EZ509" s="60"/>
      <c r="FA509" s="60"/>
      <c r="FB509" s="60"/>
      <c r="FC509" s="60"/>
      <c r="FD509" s="60"/>
      <c r="FE509" s="60"/>
      <c r="FF509" s="60"/>
      <c r="FG509" s="60"/>
      <c r="FH509" s="60"/>
      <c r="FI509" s="60"/>
      <c r="FJ509" s="60"/>
      <c r="FK509" s="60"/>
      <c r="FL509" s="60"/>
      <c r="FM509" s="60"/>
      <c r="FN509" s="60"/>
      <c r="FO509" s="60"/>
      <c r="FP509" s="60"/>
      <c r="FQ509" s="60"/>
      <c r="FR509" s="60"/>
      <c r="FS509" s="60"/>
      <c r="FT509" s="60"/>
      <c r="FU509" s="60"/>
      <c r="FV509" s="60"/>
      <c r="FW509" s="60"/>
      <c r="FX509" s="60"/>
      <c r="FY509" s="60"/>
      <c r="FZ509" s="60"/>
      <c r="GA509" s="60"/>
      <c r="GB509" s="60"/>
      <c r="GC509" s="60"/>
      <c r="GD509" s="60"/>
      <c r="GE509" s="60"/>
      <c r="GF509" s="60"/>
      <c r="GG509" s="60"/>
      <c r="GH509" s="60"/>
      <c r="GI509" s="60"/>
      <c r="GJ509" s="60"/>
      <c r="GK509" s="60"/>
      <c r="GL509" s="60"/>
      <c r="GM509" s="60"/>
      <c r="GN509" s="60"/>
      <c r="GO509" s="60"/>
      <c r="GP509" s="60"/>
      <c r="GQ509" s="60"/>
      <c r="GR509" s="60"/>
      <c r="GS509" s="60"/>
      <c r="GT509" s="60"/>
      <c r="GU509" s="60"/>
      <c r="GV509" s="60"/>
      <c r="GW509" s="60"/>
      <c r="GX509" s="60"/>
      <c r="GY509" s="60"/>
      <c r="GZ509" s="60"/>
      <c r="HA509" s="60"/>
      <c r="HB509" s="60"/>
      <c r="HC509" s="60"/>
      <c r="HD509" s="60"/>
      <c r="HE509" s="60"/>
      <c r="HF509" s="60"/>
      <c r="HG509" s="60"/>
      <c r="HH509" s="60"/>
      <c r="HI509" s="60"/>
      <c r="HJ509" s="60"/>
      <c r="HK509" s="60"/>
      <c r="HL509" s="60"/>
      <c r="HM509" s="60"/>
      <c r="HN509" s="60"/>
      <c r="HO509" s="60"/>
      <c r="HP509" s="60"/>
      <c r="HQ509" s="60"/>
      <c r="HR509" s="60"/>
      <c r="HS509" s="60"/>
      <c r="HT509" s="60"/>
      <c r="HU509" s="60"/>
      <c r="HV509" s="60"/>
      <c r="HW509" s="60"/>
      <c r="HX509" s="60"/>
      <c r="HY509" s="60"/>
      <c r="HZ509" s="60"/>
      <c r="IA509" s="60"/>
      <c r="IB509" s="60"/>
      <c r="IC509" s="60"/>
      <c r="ID509" s="60"/>
      <c r="IE509" s="60"/>
      <c r="IF509" s="60"/>
      <c r="IG509" s="60"/>
      <c r="IH509" s="60"/>
      <c r="II509" s="60"/>
      <c r="IJ509" s="60"/>
      <c r="IK509" s="60"/>
      <c r="IL509" s="60"/>
      <c r="IM509" s="60"/>
      <c r="IN509" s="60"/>
      <c r="IO509" s="60"/>
      <c r="IP509" s="60"/>
    </row>
    <row r="510" spans="1:258" s="41" customFormat="1">
      <c r="A510" s="34" t="s">
        <v>390</v>
      </c>
      <c r="B510" s="41" t="s">
        <v>4010</v>
      </c>
      <c r="C510" s="34" t="s">
        <v>197</v>
      </c>
      <c r="D510" s="35" t="s">
        <v>582</v>
      </c>
      <c r="E510" s="16" t="s">
        <v>583</v>
      </c>
      <c r="F510" s="34" t="s">
        <v>38</v>
      </c>
      <c r="G510" s="35" t="s">
        <v>89</v>
      </c>
      <c r="H510" s="35" t="s">
        <v>584</v>
      </c>
      <c r="I510" s="36">
        <v>23960</v>
      </c>
      <c r="J510" s="36">
        <v>14975</v>
      </c>
      <c r="K510" s="105">
        <v>8985</v>
      </c>
      <c r="L510" s="36"/>
      <c r="M510" s="37"/>
      <c r="N510" s="82"/>
      <c r="O510" s="37"/>
      <c r="P510" s="37"/>
      <c r="Q510" s="35"/>
      <c r="R510" s="37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  <c r="AE510" s="56"/>
      <c r="AF510" s="56"/>
      <c r="AG510" s="56"/>
      <c r="AH510" s="56"/>
      <c r="AI510" s="56"/>
      <c r="AJ510" s="56"/>
      <c r="AK510" s="56"/>
      <c r="AL510" s="56"/>
      <c r="AM510" s="56"/>
      <c r="AN510" s="56"/>
      <c r="AO510" s="56"/>
      <c r="AP510" s="56"/>
      <c r="AQ510" s="56"/>
      <c r="AR510" s="56"/>
      <c r="AS510" s="56"/>
      <c r="AT510" s="56"/>
      <c r="AU510" s="56"/>
      <c r="AV510" s="56"/>
      <c r="AW510" s="56"/>
      <c r="AX510" s="56"/>
      <c r="AY510" s="56"/>
      <c r="AZ510" s="56"/>
      <c r="BA510" s="56"/>
      <c r="BB510" s="56"/>
      <c r="BC510" s="56"/>
      <c r="BD510" s="56"/>
      <c r="BE510" s="56"/>
      <c r="BF510" s="56"/>
      <c r="BG510" s="56"/>
      <c r="BH510" s="56"/>
      <c r="BI510" s="56"/>
      <c r="BJ510" s="56"/>
      <c r="BK510" s="56"/>
      <c r="BL510" s="56"/>
      <c r="BM510" s="56"/>
      <c r="BN510" s="56"/>
      <c r="BO510" s="56"/>
      <c r="BP510" s="56"/>
      <c r="BQ510" s="56"/>
      <c r="BR510" s="56"/>
      <c r="BS510" s="56"/>
      <c r="BT510" s="56"/>
      <c r="BU510" s="56"/>
      <c r="BV510" s="56"/>
      <c r="BW510" s="56"/>
      <c r="BX510" s="56"/>
      <c r="BY510" s="56"/>
      <c r="BZ510" s="56"/>
      <c r="CA510" s="56"/>
      <c r="CB510" s="56"/>
      <c r="CC510" s="56"/>
      <c r="CD510" s="56"/>
      <c r="CE510" s="56"/>
      <c r="CF510" s="56"/>
      <c r="CG510" s="56"/>
      <c r="CH510" s="56"/>
      <c r="CI510" s="56"/>
      <c r="CJ510" s="56"/>
      <c r="CK510" s="56"/>
      <c r="CL510" s="56"/>
      <c r="CM510" s="56"/>
      <c r="CN510" s="56"/>
      <c r="CO510" s="56"/>
      <c r="CP510" s="56"/>
      <c r="CQ510" s="56"/>
      <c r="CR510" s="56"/>
      <c r="CS510" s="56"/>
      <c r="CT510" s="56"/>
      <c r="CU510" s="56"/>
      <c r="CV510" s="56"/>
      <c r="CW510" s="56"/>
      <c r="CX510" s="56"/>
      <c r="CY510" s="56"/>
      <c r="CZ510" s="56"/>
      <c r="DA510" s="56"/>
      <c r="DB510" s="56"/>
      <c r="DC510" s="56"/>
      <c r="DD510" s="56"/>
      <c r="DE510" s="56"/>
      <c r="DF510" s="56"/>
      <c r="DG510" s="56"/>
      <c r="DH510" s="56"/>
      <c r="DI510" s="56"/>
      <c r="DJ510" s="56"/>
      <c r="DK510" s="56"/>
      <c r="DL510" s="56"/>
      <c r="DM510" s="56"/>
      <c r="DN510" s="56"/>
      <c r="DO510" s="56"/>
      <c r="DP510" s="56"/>
      <c r="DQ510" s="56"/>
      <c r="DR510" s="56"/>
      <c r="DS510" s="56"/>
      <c r="DT510" s="56"/>
      <c r="DU510" s="56"/>
      <c r="DV510" s="56"/>
      <c r="DW510" s="56"/>
      <c r="DX510" s="56"/>
      <c r="DY510" s="56"/>
      <c r="DZ510" s="56"/>
      <c r="EA510" s="56"/>
      <c r="EB510" s="56"/>
      <c r="EC510" s="56"/>
      <c r="ED510" s="56"/>
      <c r="EE510" s="56"/>
      <c r="EF510" s="56"/>
      <c r="EG510" s="56"/>
      <c r="EH510" s="56"/>
      <c r="EI510" s="56"/>
      <c r="EJ510" s="56"/>
      <c r="EK510" s="56"/>
      <c r="EL510" s="56"/>
      <c r="EM510" s="56"/>
      <c r="EN510" s="56"/>
      <c r="EO510" s="56"/>
      <c r="EP510" s="56"/>
      <c r="EQ510" s="56"/>
      <c r="ER510" s="56"/>
      <c r="ES510" s="56"/>
      <c r="ET510" s="56"/>
      <c r="EU510" s="56"/>
      <c r="EV510" s="56"/>
      <c r="EW510" s="56"/>
      <c r="EX510" s="56"/>
      <c r="EY510" s="56"/>
      <c r="EZ510" s="56"/>
      <c r="FA510" s="56"/>
      <c r="FB510" s="56"/>
      <c r="FC510" s="56"/>
      <c r="FD510" s="56"/>
      <c r="FE510" s="56"/>
      <c r="FF510" s="56"/>
      <c r="FG510" s="56"/>
      <c r="FH510" s="56"/>
      <c r="FI510" s="56"/>
      <c r="FJ510" s="56"/>
      <c r="FK510" s="56"/>
      <c r="FL510" s="56"/>
      <c r="FM510" s="56"/>
      <c r="FN510" s="56"/>
      <c r="FO510" s="56"/>
      <c r="FP510" s="56"/>
      <c r="FQ510" s="56"/>
      <c r="FR510" s="56"/>
      <c r="FS510" s="56"/>
      <c r="FT510" s="56"/>
      <c r="FU510" s="56"/>
      <c r="FV510" s="56"/>
      <c r="FW510" s="56"/>
      <c r="FX510" s="56"/>
      <c r="FY510" s="56"/>
      <c r="FZ510" s="56"/>
      <c r="GA510" s="56"/>
      <c r="GB510" s="56"/>
      <c r="GC510" s="56"/>
      <c r="GD510" s="56"/>
      <c r="GE510" s="56"/>
      <c r="GF510" s="56"/>
      <c r="GG510" s="56"/>
      <c r="GH510" s="56"/>
      <c r="GI510" s="56"/>
      <c r="GJ510" s="56"/>
      <c r="GK510" s="56"/>
      <c r="GL510" s="56"/>
      <c r="GM510" s="56"/>
      <c r="GN510" s="56"/>
      <c r="GO510" s="56"/>
      <c r="GP510" s="56"/>
      <c r="GQ510" s="56"/>
      <c r="GR510" s="56"/>
      <c r="GS510" s="56"/>
      <c r="GT510" s="56"/>
      <c r="GU510" s="56"/>
      <c r="GV510" s="56"/>
      <c r="GW510" s="56"/>
      <c r="GX510" s="56"/>
      <c r="GY510" s="56"/>
      <c r="GZ510" s="56"/>
      <c r="HA510" s="56"/>
      <c r="HB510" s="56"/>
      <c r="HC510" s="56"/>
      <c r="HD510" s="56"/>
      <c r="HE510" s="56"/>
      <c r="HF510" s="56"/>
      <c r="HG510" s="56"/>
      <c r="HH510" s="56"/>
      <c r="HI510" s="56"/>
      <c r="HJ510" s="56"/>
      <c r="HK510" s="56"/>
      <c r="HL510" s="56"/>
      <c r="HM510" s="56"/>
      <c r="HN510" s="56"/>
      <c r="HO510" s="56"/>
      <c r="HP510" s="56"/>
      <c r="HQ510" s="56"/>
      <c r="HR510" s="56"/>
      <c r="HS510" s="56"/>
      <c r="HT510" s="56"/>
      <c r="HU510" s="56"/>
      <c r="HV510" s="56"/>
      <c r="HW510" s="56"/>
      <c r="HX510" s="56"/>
      <c r="HY510" s="56"/>
      <c r="HZ510" s="56"/>
      <c r="IA510" s="56"/>
      <c r="IB510" s="56"/>
      <c r="IC510" s="56"/>
      <c r="ID510" s="56"/>
      <c r="IE510" s="56"/>
      <c r="IF510" s="56"/>
      <c r="IG510" s="56"/>
      <c r="IH510" s="56"/>
      <c r="II510" s="56"/>
      <c r="IJ510" s="56"/>
      <c r="IK510" s="56"/>
      <c r="IL510" s="56"/>
      <c r="IM510" s="56"/>
      <c r="IN510" s="56"/>
      <c r="IO510" s="56"/>
      <c r="IP510" s="56"/>
      <c r="IQ510" s="56"/>
      <c r="IR510" s="56"/>
      <c r="IS510" s="56"/>
      <c r="IT510" s="56"/>
    </row>
    <row r="511" spans="1:258" s="41" customFormat="1">
      <c r="A511" s="34" t="s">
        <v>390</v>
      </c>
      <c r="B511" s="41" t="s">
        <v>4010</v>
      </c>
      <c r="C511" s="66">
        <v>40010</v>
      </c>
      <c r="D511" s="3" t="s">
        <v>585</v>
      </c>
      <c r="E511" s="3" t="s">
        <v>586</v>
      </c>
      <c r="F511" s="87">
        <v>40010</v>
      </c>
      <c r="G511" s="88">
        <v>40283</v>
      </c>
      <c r="H511" s="3" t="s">
        <v>442</v>
      </c>
      <c r="I511" s="89">
        <f>7987028.05/0.875</f>
        <v>9128032.0571428575</v>
      </c>
      <c r="J511" s="89">
        <f>I511*0.125</f>
        <v>1141004.0071428572</v>
      </c>
      <c r="K511" s="119">
        <f>I511-J511</f>
        <v>7987028.0500000007</v>
      </c>
      <c r="L511" s="89"/>
      <c r="M511" s="89"/>
      <c r="N511" s="82"/>
      <c r="O511" s="89"/>
      <c r="R511" s="82"/>
      <c r="T511" s="56"/>
    </row>
    <row r="512" spans="1:258" s="41" customFormat="1">
      <c r="A512" s="34" t="s">
        <v>390</v>
      </c>
      <c r="B512" s="41" t="s">
        <v>4010</v>
      </c>
      <c r="C512" s="34" t="s">
        <v>13</v>
      </c>
      <c r="D512" s="35" t="s">
        <v>587</v>
      </c>
      <c r="E512" s="16" t="s">
        <v>588</v>
      </c>
      <c r="F512" s="34" t="s">
        <v>407</v>
      </c>
      <c r="G512" s="35" t="s">
        <v>14</v>
      </c>
      <c r="H512" s="35" t="s">
        <v>589</v>
      </c>
      <c r="I512" s="36">
        <v>128124.29714285713</v>
      </c>
      <c r="J512" s="36">
        <v>16015.537142857142</v>
      </c>
      <c r="K512" s="111">
        <v>112108.76</v>
      </c>
      <c r="L512" s="36"/>
      <c r="M512" s="37"/>
      <c r="N512" s="82"/>
      <c r="O512" s="37"/>
      <c r="P512" s="37"/>
      <c r="Q512" s="62"/>
      <c r="R512" s="37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  <c r="AE512" s="56"/>
      <c r="AF512" s="56"/>
      <c r="AG512" s="56"/>
      <c r="AH512" s="56"/>
      <c r="AI512" s="56"/>
      <c r="AJ512" s="56"/>
      <c r="AK512" s="56"/>
      <c r="AL512" s="56"/>
      <c r="AM512" s="56"/>
      <c r="AN512" s="56"/>
      <c r="AO512" s="56"/>
      <c r="AP512" s="56"/>
      <c r="AQ512" s="56"/>
      <c r="AR512" s="56"/>
      <c r="AS512" s="56"/>
      <c r="AT512" s="56"/>
      <c r="AU512" s="56"/>
      <c r="AV512" s="56"/>
      <c r="AW512" s="56"/>
      <c r="AX512" s="56"/>
      <c r="AY512" s="56"/>
      <c r="AZ512" s="56"/>
      <c r="BA512" s="56"/>
      <c r="BB512" s="56"/>
      <c r="BC512" s="56"/>
      <c r="BD512" s="56"/>
      <c r="BE512" s="56"/>
      <c r="BF512" s="56"/>
      <c r="BG512" s="56"/>
      <c r="BH512" s="56"/>
      <c r="BI512" s="56"/>
      <c r="BJ512" s="56"/>
      <c r="BK512" s="56"/>
      <c r="BL512" s="56"/>
      <c r="BM512" s="56"/>
      <c r="BN512" s="56"/>
      <c r="BO512" s="56"/>
      <c r="BP512" s="56"/>
      <c r="BQ512" s="56"/>
      <c r="BR512" s="56"/>
      <c r="BS512" s="56"/>
      <c r="BT512" s="56"/>
      <c r="BU512" s="56"/>
      <c r="BV512" s="56"/>
      <c r="BW512" s="56"/>
      <c r="BX512" s="56"/>
      <c r="BY512" s="56"/>
      <c r="BZ512" s="56"/>
      <c r="CA512" s="56"/>
      <c r="CB512" s="56"/>
      <c r="CC512" s="56"/>
      <c r="CD512" s="56"/>
      <c r="CE512" s="56"/>
      <c r="CF512" s="56"/>
      <c r="CG512" s="56"/>
      <c r="CH512" s="56"/>
      <c r="CI512" s="56"/>
      <c r="CJ512" s="56"/>
      <c r="CK512" s="56"/>
      <c r="CL512" s="56"/>
      <c r="CM512" s="56"/>
      <c r="CN512" s="56"/>
      <c r="CO512" s="56"/>
      <c r="CP512" s="56"/>
      <c r="CQ512" s="56"/>
      <c r="CR512" s="56"/>
      <c r="CS512" s="56"/>
      <c r="CT512" s="56"/>
      <c r="CU512" s="56"/>
      <c r="CV512" s="56"/>
      <c r="CW512" s="56"/>
      <c r="CX512" s="56"/>
      <c r="CY512" s="56"/>
      <c r="CZ512" s="56"/>
      <c r="DA512" s="56"/>
      <c r="DB512" s="56"/>
      <c r="DC512" s="56"/>
      <c r="DD512" s="56"/>
      <c r="DE512" s="56"/>
      <c r="DF512" s="56"/>
      <c r="DG512" s="56"/>
      <c r="DH512" s="56"/>
      <c r="DI512" s="56"/>
      <c r="DJ512" s="56"/>
      <c r="DK512" s="56"/>
      <c r="DL512" s="56"/>
      <c r="DM512" s="56"/>
      <c r="DN512" s="56"/>
      <c r="DO512" s="56"/>
      <c r="DP512" s="56"/>
      <c r="DQ512" s="56"/>
      <c r="DR512" s="56"/>
      <c r="DS512" s="56"/>
      <c r="DT512" s="56"/>
      <c r="DU512" s="56"/>
      <c r="DV512" s="56"/>
      <c r="DW512" s="56"/>
      <c r="DX512" s="56"/>
      <c r="DY512" s="56"/>
      <c r="DZ512" s="56"/>
      <c r="EA512" s="56"/>
      <c r="EB512" s="56"/>
      <c r="EC512" s="56"/>
      <c r="ED512" s="56"/>
      <c r="EE512" s="56"/>
      <c r="EF512" s="56"/>
      <c r="EG512" s="56"/>
      <c r="EH512" s="56"/>
      <c r="EI512" s="56"/>
      <c r="EJ512" s="56"/>
      <c r="EK512" s="56"/>
      <c r="EL512" s="56"/>
      <c r="EM512" s="56"/>
      <c r="EN512" s="56"/>
      <c r="EO512" s="56"/>
      <c r="EP512" s="56"/>
      <c r="EQ512" s="56"/>
      <c r="ER512" s="56"/>
      <c r="ES512" s="56"/>
      <c r="ET512" s="56"/>
      <c r="EU512" s="56"/>
      <c r="EV512" s="56"/>
      <c r="EW512" s="56"/>
      <c r="EX512" s="56"/>
      <c r="EY512" s="56"/>
      <c r="EZ512" s="56"/>
      <c r="FA512" s="56"/>
      <c r="FB512" s="56"/>
      <c r="FC512" s="56"/>
      <c r="FD512" s="56"/>
      <c r="FE512" s="56"/>
      <c r="FF512" s="56"/>
      <c r="FG512" s="56"/>
      <c r="FH512" s="56"/>
      <c r="FI512" s="56"/>
      <c r="FJ512" s="56"/>
      <c r="FK512" s="56"/>
      <c r="FL512" s="56"/>
      <c r="FM512" s="56"/>
      <c r="FN512" s="56"/>
      <c r="FO512" s="56"/>
      <c r="FP512" s="56"/>
      <c r="FQ512" s="56"/>
      <c r="FR512" s="56"/>
      <c r="FS512" s="56"/>
      <c r="FT512" s="56"/>
      <c r="FU512" s="56"/>
      <c r="FV512" s="56"/>
      <c r="FW512" s="56"/>
      <c r="FX512" s="56"/>
      <c r="FY512" s="56"/>
      <c r="FZ512" s="56"/>
      <c r="GA512" s="56"/>
      <c r="GB512" s="56"/>
      <c r="GC512" s="56"/>
      <c r="GD512" s="56"/>
      <c r="GE512" s="56"/>
      <c r="GF512" s="56"/>
      <c r="GG512" s="56"/>
      <c r="GH512" s="56"/>
      <c r="GI512" s="56"/>
      <c r="GJ512" s="56"/>
      <c r="GK512" s="56"/>
      <c r="GL512" s="56"/>
      <c r="GM512" s="56"/>
      <c r="GN512" s="56"/>
      <c r="GO512" s="56"/>
      <c r="GP512" s="56"/>
      <c r="GQ512" s="56"/>
      <c r="GR512" s="56"/>
      <c r="GS512" s="56"/>
      <c r="GT512" s="56"/>
      <c r="GU512" s="56"/>
      <c r="GV512" s="56"/>
      <c r="GW512" s="56"/>
      <c r="GX512" s="56"/>
      <c r="GY512" s="56"/>
      <c r="GZ512" s="56"/>
      <c r="HA512" s="56"/>
      <c r="HB512" s="56"/>
      <c r="HC512" s="56"/>
      <c r="HD512" s="56"/>
      <c r="HE512" s="56"/>
      <c r="HF512" s="56"/>
      <c r="HG512" s="56"/>
      <c r="HH512" s="56"/>
      <c r="HI512" s="56"/>
      <c r="HJ512" s="56"/>
      <c r="HK512" s="56"/>
      <c r="HL512" s="56"/>
      <c r="HM512" s="56"/>
      <c r="HN512" s="56"/>
      <c r="HO512" s="56"/>
      <c r="HP512" s="56"/>
      <c r="HQ512" s="56"/>
      <c r="HR512" s="56"/>
      <c r="HS512" s="56"/>
      <c r="HT512" s="56"/>
      <c r="HU512" s="56"/>
      <c r="HV512" s="56"/>
      <c r="HW512" s="56"/>
      <c r="HX512" s="56"/>
      <c r="HY512" s="56"/>
      <c r="HZ512" s="56"/>
      <c r="IA512" s="56"/>
      <c r="IB512" s="56"/>
      <c r="IC512" s="56"/>
      <c r="ID512" s="56"/>
      <c r="IE512" s="56"/>
      <c r="IF512" s="56"/>
      <c r="IG512" s="56"/>
      <c r="IH512" s="56"/>
      <c r="II512" s="56"/>
      <c r="IJ512" s="56"/>
      <c r="IK512" s="56"/>
      <c r="IL512" s="56"/>
      <c r="IM512" s="56"/>
      <c r="IN512" s="56"/>
      <c r="IO512" s="56"/>
      <c r="IP512" s="56"/>
      <c r="IQ512" s="56"/>
      <c r="IR512" s="56"/>
      <c r="IS512" s="56"/>
      <c r="IT512" s="56"/>
      <c r="IU512" s="56"/>
      <c r="IV512" s="56"/>
      <c r="IW512" s="56"/>
      <c r="IX512" s="56"/>
    </row>
    <row r="513" spans="1:258" s="41" customFormat="1">
      <c r="A513" s="34" t="s">
        <v>390</v>
      </c>
      <c r="B513" s="41" t="s">
        <v>4010</v>
      </c>
      <c r="C513" s="34" t="s">
        <v>13</v>
      </c>
      <c r="D513" s="35" t="s">
        <v>590</v>
      </c>
      <c r="E513" s="16" t="s">
        <v>583</v>
      </c>
      <c r="F513" s="34" t="s">
        <v>198</v>
      </c>
      <c r="G513" s="35" t="s">
        <v>187</v>
      </c>
      <c r="H513" s="35" t="s">
        <v>584</v>
      </c>
      <c r="I513" s="36">
        <v>119800</v>
      </c>
      <c r="J513" s="36">
        <v>14975</v>
      </c>
      <c r="K513" s="105">
        <v>104825</v>
      </c>
      <c r="L513" s="36"/>
      <c r="M513" s="37"/>
      <c r="N513" s="82"/>
      <c r="O513" s="37"/>
      <c r="P513" s="37"/>
      <c r="Q513" s="62"/>
      <c r="R513" s="37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V513" s="56"/>
      <c r="AW513" s="56"/>
      <c r="AX513" s="56"/>
      <c r="AY513" s="56"/>
      <c r="AZ513" s="56"/>
      <c r="BA513" s="56"/>
      <c r="BB513" s="56"/>
      <c r="BC513" s="56"/>
      <c r="BD513" s="56"/>
      <c r="BE513" s="56"/>
      <c r="BF513" s="56"/>
      <c r="BG513" s="56"/>
      <c r="BH513" s="56"/>
      <c r="BI513" s="56"/>
      <c r="BJ513" s="56"/>
      <c r="BK513" s="56"/>
      <c r="BL513" s="56"/>
      <c r="BM513" s="56"/>
      <c r="BN513" s="56"/>
      <c r="BO513" s="56"/>
      <c r="BP513" s="56"/>
      <c r="BQ513" s="56"/>
      <c r="BR513" s="56"/>
      <c r="BS513" s="56"/>
      <c r="BT513" s="56"/>
      <c r="BU513" s="56"/>
      <c r="BV513" s="56"/>
      <c r="BW513" s="56"/>
      <c r="BX513" s="56"/>
      <c r="BY513" s="56"/>
      <c r="BZ513" s="56"/>
      <c r="CA513" s="56"/>
      <c r="CB513" s="56"/>
      <c r="CC513" s="56"/>
      <c r="CD513" s="56"/>
      <c r="CE513" s="56"/>
      <c r="CF513" s="56"/>
      <c r="CG513" s="56"/>
      <c r="CH513" s="56"/>
      <c r="CI513" s="56"/>
      <c r="CJ513" s="56"/>
      <c r="CK513" s="56"/>
      <c r="CL513" s="56"/>
      <c r="CM513" s="56"/>
      <c r="CN513" s="56"/>
      <c r="CO513" s="56"/>
      <c r="CP513" s="56"/>
      <c r="CQ513" s="56"/>
      <c r="CR513" s="56"/>
      <c r="CS513" s="56"/>
      <c r="CT513" s="56"/>
      <c r="CU513" s="56"/>
      <c r="CV513" s="56"/>
      <c r="CW513" s="56"/>
      <c r="CX513" s="56"/>
      <c r="CY513" s="56"/>
      <c r="CZ513" s="56"/>
      <c r="DA513" s="56"/>
      <c r="DB513" s="56"/>
      <c r="DC513" s="56"/>
      <c r="DD513" s="56"/>
      <c r="DE513" s="56"/>
      <c r="DF513" s="56"/>
      <c r="DG513" s="56"/>
      <c r="DH513" s="56"/>
      <c r="DI513" s="56"/>
      <c r="DJ513" s="56"/>
      <c r="DK513" s="56"/>
      <c r="DL513" s="56"/>
      <c r="DM513" s="56"/>
      <c r="DN513" s="56"/>
      <c r="DO513" s="56"/>
      <c r="DP513" s="56"/>
      <c r="DQ513" s="56"/>
      <c r="DR513" s="56"/>
      <c r="DS513" s="56"/>
      <c r="DT513" s="56"/>
      <c r="DU513" s="56"/>
      <c r="DV513" s="56"/>
      <c r="DW513" s="56"/>
      <c r="DX513" s="56"/>
      <c r="DY513" s="56"/>
      <c r="DZ513" s="56"/>
      <c r="EA513" s="56"/>
      <c r="EB513" s="56"/>
      <c r="EC513" s="56"/>
      <c r="ED513" s="56"/>
      <c r="EE513" s="56"/>
      <c r="EF513" s="56"/>
      <c r="EG513" s="56"/>
      <c r="EH513" s="56"/>
      <c r="EI513" s="56"/>
      <c r="EJ513" s="56"/>
      <c r="EK513" s="56"/>
      <c r="EL513" s="56"/>
      <c r="EM513" s="56"/>
      <c r="EN513" s="56"/>
      <c r="EO513" s="56"/>
      <c r="EP513" s="56"/>
      <c r="EQ513" s="56"/>
      <c r="ER513" s="56"/>
      <c r="ES513" s="56"/>
      <c r="ET513" s="56"/>
      <c r="EU513" s="56"/>
      <c r="EV513" s="56"/>
      <c r="EW513" s="56"/>
      <c r="EX513" s="56"/>
      <c r="EY513" s="56"/>
      <c r="EZ513" s="56"/>
      <c r="FA513" s="56"/>
      <c r="FB513" s="56"/>
      <c r="FC513" s="56"/>
      <c r="FD513" s="56"/>
      <c r="FE513" s="56"/>
      <c r="FF513" s="56"/>
      <c r="FG513" s="56"/>
      <c r="FH513" s="56"/>
      <c r="FI513" s="56"/>
      <c r="FJ513" s="56"/>
      <c r="FK513" s="56"/>
      <c r="FL513" s="56"/>
      <c r="FM513" s="56"/>
      <c r="FN513" s="56"/>
      <c r="FO513" s="56"/>
      <c r="FP513" s="56"/>
      <c r="FQ513" s="56"/>
      <c r="FR513" s="56"/>
      <c r="FS513" s="56"/>
      <c r="FT513" s="56"/>
      <c r="FU513" s="56"/>
      <c r="FV513" s="56"/>
      <c r="FW513" s="56"/>
      <c r="FX513" s="56"/>
      <c r="FY513" s="56"/>
      <c r="FZ513" s="56"/>
      <c r="GA513" s="56"/>
      <c r="GB513" s="56"/>
      <c r="GC513" s="56"/>
      <c r="GD513" s="56"/>
      <c r="GE513" s="56"/>
      <c r="GF513" s="56"/>
      <c r="GG513" s="56"/>
      <c r="GH513" s="56"/>
      <c r="GI513" s="56"/>
      <c r="GJ513" s="56"/>
      <c r="GK513" s="56"/>
      <c r="GL513" s="56"/>
      <c r="GM513" s="56"/>
      <c r="GN513" s="56"/>
      <c r="GO513" s="56"/>
      <c r="GP513" s="56"/>
      <c r="GQ513" s="56"/>
      <c r="GR513" s="56"/>
      <c r="GS513" s="56"/>
      <c r="GT513" s="56"/>
      <c r="GU513" s="56"/>
      <c r="GV513" s="56"/>
      <c r="GW513" s="56"/>
      <c r="GX513" s="56"/>
      <c r="GY513" s="56"/>
      <c r="GZ513" s="56"/>
      <c r="HA513" s="56"/>
      <c r="HB513" s="56"/>
      <c r="HC513" s="56"/>
      <c r="HD513" s="56"/>
      <c r="HE513" s="56"/>
      <c r="HF513" s="56"/>
      <c r="HG513" s="56"/>
      <c r="HH513" s="56"/>
      <c r="HI513" s="56"/>
      <c r="HJ513" s="56"/>
      <c r="HK513" s="56"/>
      <c r="HL513" s="56"/>
      <c r="HM513" s="56"/>
      <c r="HN513" s="56"/>
      <c r="HO513" s="56"/>
      <c r="HP513" s="56"/>
      <c r="HQ513" s="56"/>
      <c r="HR513" s="56"/>
      <c r="HS513" s="56"/>
      <c r="HT513" s="56"/>
      <c r="HU513" s="56"/>
      <c r="HV513" s="56"/>
      <c r="HW513" s="56"/>
      <c r="HX513" s="56"/>
      <c r="HY513" s="56"/>
      <c r="HZ513" s="56"/>
      <c r="IA513" s="56"/>
      <c r="IB513" s="56"/>
      <c r="IC513" s="56"/>
      <c r="ID513" s="56"/>
      <c r="IE513" s="56"/>
      <c r="IF513" s="56"/>
      <c r="IG513" s="56"/>
      <c r="IH513" s="56"/>
      <c r="II513" s="56"/>
      <c r="IJ513" s="56"/>
      <c r="IK513" s="56"/>
      <c r="IL513" s="56"/>
      <c r="IM513" s="56"/>
      <c r="IN513" s="56"/>
      <c r="IO513" s="56"/>
      <c r="IP513" s="56"/>
      <c r="IQ513" s="56"/>
      <c r="IR513" s="56"/>
      <c r="IS513" s="56"/>
      <c r="IT513" s="56"/>
    </row>
    <row r="514" spans="1:258" s="41" customFormat="1">
      <c r="A514" s="34" t="s">
        <v>390</v>
      </c>
      <c r="B514" s="41" t="s">
        <v>4010</v>
      </c>
      <c r="C514" s="34" t="s">
        <v>14</v>
      </c>
      <c r="D514" s="35" t="s">
        <v>591</v>
      </c>
      <c r="E514" s="16" t="s">
        <v>592</v>
      </c>
      <c r="F514" s="34" t="s">
        <v>593</v>
      </c>
      <c r="G514" s="35" t="s">
        <v>594</v>
      </c>
      <c r="H514" s="35" t="s">
        <v>595</v>
      </c>
      <c r="I514" s="36">
        <v>142981.63749999998</v>
      </c>
      <c r="J514" s="36">
        <v>28596.327499999985</v>
      </c>
      <c r="K514" s="105">
        <v>114385.31</v>
      </c>
      <c r="L514" s="36"/>
      <c r="M514" s="85"/>
      <c r="N514" s="82"/>
      <c r="O514" s="37"/>
      <c r="P514" s="37"/>
      <c r="Q514" s="62"/>
      <c r="R514" s="37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  <c r="AE514" s="56"/>
      <c r="AF514" s="56"/>
      <c r="AG514" s="56"/>
      <c r="AH514" s="56"/>
      <c r="AI514" s="56"/>
      <c r="AJ514" s="56"/>
      <c r="AK514" s="56"/>
      <c r="AL514" s="56"/>
      <c r="AM514" s="56"/>
      <c r="AN514" s="56"/>
      <c r="AO514" s="56"/>
      <c r="AP514" s="56"/>
      <c r="AQ514" s="56"/>
      <c r="AR514" s="56"/>
      <c r="AS514" s="56"/>
      <c r="AT514" s="56"/>
      <c r="AU514" s="56"/>
      <c r="AV514" s="56"/>
      <c r="AW514" s="56"/>
      <c r="AX514" s="56"/>
      <c r="AY514" s="56"/>
      <c r="AZ514" s="56"/>
      <c r="BA514" s="56"/>
      <c r="BB514" s="56"/>
      <c r="BC514" s="56"/>
      <c r="BD514" s="56"/>
      <c r="BE514" s="56"/>
      <c r="BF514" s="56"/>
      <c r="BG514" s="56"/>
      <c r="BH514" s="56"/>
      <c r="BI514" s="56"/>
      <c r="BJ514" s="56"/>
      <c r="BK514" s="56"/>
      <c r="BL514" s="56"/>
      <c r="BM514" s="56"/>
      <c r="BN514" s="56"/>
      <c r="BO514" s="56"/>
      <c r="BP514" s="56"/>
      <c r="BQ514" s="56"/>
      <c r="BR514" s="56"/>
      <c r="BS514" s="56"/>
      <c r="BT514" s="56"/>
      <c r="BU514" s="56"/>
      <c r="BV514" s="56"/>
      <c r="BW514" s="56"/>
      <c r="BX514" s="56"/>
      <c r="BY514" s="56"/>
      <c r="BZ514" s="56"/>
      <c r="CA514" s="56"/>
      <c r="CB514" s="56"/>
      <c r="CC514" s="56"/>
      <c r="CD514" s="56"/>
      <c r="CE514" s="56"/>
      <c r="CF514" s="56"/>
      <c r="CG514" s="56"/>
      <c r="CH514" s="56"/>
      <c r="CI514" s="56"/>
      <c r="CJ514" s="56"/>
      <c r="CK514" s="56"/>
      <c r="CL514" s="56"/>
      <c r="CM514" s="56"/>
      <c r="CN514" s="56"/>
      <c r="CO514" s="56"/>
      <c r="CP514" s="56"/>
      <c r="CQ514" s="56"/>
      <c r="CR514" s="56"/>
      <c r="CS514" s="56"/>
      <c r="CT514" s="56"/>
      <c r="CU514" s="56"/>
      <c r="CV514" s="56"/>
      <c r="CW514" s="56"/>
      <c r="CX514" s="56"/>
      <c r="CY514" s="56"/>
      <c r="CZ514" s="56"/>
      <c r="DA514" s="56"/>
      <c r="DB514" s="56"/>
      <c r="DC514" s="56"/>
      <c r="DD514" s="56"/>
      <c r="DE514" s="56"/>
      <c r="DF514" s="56"/>
      <c r="DG514" s="56"/>
      <c r="DH514" s="56"/>
      <c r="DI514" s="56"/>
      <c r="DJ514" s="56"/>
      <c r="DK514" s="56"/>
      <c r="DL514" s="56"/>
      <c r="DM514" s="56"/>
      <c r="DN514" s="56"/>
      <c r="DO514" s="56"/>
      <c r="DP514" s="56"/>
      <c r="DQ514" s="56"/>
      <c r="DR514" s="56"/>
      <c r="DS514" s="56"/>
      <c r="DT514" s="56"/>
      <c r="DU514" s="56"/>
      <c r="DV514" s="56"/>
      <c r="DW514" s="56"/>
      <c r="DX514" s="56"/>
      <c r="DY514" s="56"/>
      <c r="DZ514" s="56"/>
      <c r="EA514" s="56"/>
      <c r="EB514" s="56"/>
      <c r="EC514" s="56"/>
      <c r="ED514" s="56"/>
      <c r="EE514" s="56"/>
      <c r="EF514" s="56"/>
      <c r="EG514" s="56"/>
      <c r="EH514" s="56"/>
      <c r="EI514" s="56"/>
      <c r="EJ514" s="56"/>
      <c r="EK514" s="56"/>
      <c r="EL514" s="56"/>
      <c r="EM514" s="56"/>
      <c r="EN514" s="56"/>
      <c r="EO514" s="56"/>
      <c r="EP514" s="56"/>
      <c r="EQ514" s="56"/>
      <c r="ER514" s="56"/>
      <c r="ES514" s="56"/>
      <c r="ET514" s="56"/>
      <c r="EU514" s="56"/>
      <c r="EV514" s="56"/>
      <c r="EW514" s="56"/>
      <c r="EX514" s="56"/>
      <c r="EY514" s="56"/>
      <c r="EZ514" s="56"/>
      <c r="FA514" s="56"/>
      <c r="FB514" s="56"/>
      <c r="FC514" s="56"/>
      <c r="FD514" s="56"/>
      <c r="FE514" s="56"/>
      <c r="FF514" s="56"/>
      <c r="FG514" s="56"/>
      <c r="FH514" s="56"/>
      <c r="FI514" s="56"/>
      <c r="FJ514" s="56"/>
      <c r="FK514" s="56"/>
      <c r="FL514" s="56"/>
      <c r="FM514" s="56"/>
      <c r="FN514" s="56"/>
      <c r="FO514" s="56"/>
      <c r="FP514" s="56"/>
      <c r="FQ514" s="56"/>
      <c r="FR514" s="56"/>
      <c r="FS514" s="56"/>
      <c r="FT514" s="56"/>
      <c r="FU514" s="56"/>
      <c r="FV514" s="56"/>
      <c r="FW514" s="56"/>
      <c r="FX514" s="56"/>
      <c r="FY514" s="56"/>
      <c r="FZ514" s="56"/>
      <c r="GA514" s="56"/>
      <c r="GB514" s="56"/>
      <c r="GC514" s="56"/>
      <c r="GD514" s="56"/>
      <c r="GE514" s="56"/>
      <c r="GF514" s="56"/>
      <c r="GG514" s="56"/>
      <c r="GH514" s="56"/>
      <c r="GI514" s="56"/>
      <c r="GJ514" s="56"/>
      <c r="GK514" s="56"/>
      <c r="GL514" s="56"/>
      <c r="GM514" s="56"/>
      <c r="GN514" s="56"/>
      <c r="GO514" s="56"/>
      <c r="GP514" s="56"/>
      <c r="GQ514" s="56"/>
      <c r="GR514" s="56"/>
      <c r="GS514" s="56"/>
      <c r="GT514" s="56"/>
      <c r="GU514" s="56"/>
      <c r="GV514" s="56"/>
      <c r="GW514" s="56"/>
      <c r="GX514" s="56"/>
      <c r="GY514" s="56"/>
      <c r="GZ514" s="56"/>
      <c r="HA514" s="56"/>
      <c r="HB514" s="56"/>
      <c r="HC514" s="56"/>
      <c r="HD514" s="56"/>
      <c r="HE514" s="56"/>
      <c r="HF514" s="56"/>
      <c r="HG514" s="56"/>
      <c r="HH514" s="56"/>
      <c r="HI514" s="56"/>
      <c r="HJ514" s="56"/>
      <c r="HK514" s="56"/>
      <c r="HL514" s="56"/>
      <c r="HM514" s="56"/>
      <c r="HN514" s="56"/>
      <c r="HO514" s="56"/>
      <c r="HP514" s="56"/>
      <c r="HQ514" s="56"/>
      <c r="HR514" s="56"/>
      <c r="HS514" s="56"/>
      <c r="HT514" s="56"/>
      <c r="HU514" s="56"/>
      <c r="HV514" s="56"/>
      <c r="HW514" s="56"/>
      <c r="HX514" s="56"/>
      <c r="HY514" s="56"/>
      <c r="HZ514" s="56"/>
      <c r="IA514" s="56"/>
      <c r="IB514" s="56"/>
      <c r="IC514" s="56"/>
      <c r="ID514" s="56"/>
      <c r="IE514" s="56"/>
      <c r="IF514" s="56"/>
      <c r="IG514" s="56"/>
      <c r="IH514" s="56"/>
      <c r="II514" s="56"/>
      <c r="IJ514" s="56"/>
      <c r="IK514" s="56"/>
      <c r="IL514" s="56"/>
      <c r="IM514" s="56"/>
      <c r="IN514" s="56"/>
      <c r="IO514" s="56"/>
      <c r="IP514" s="56"/>
      <c r="IQ514" s="56"/>
      <c r="IR514" s="56"/>
      <c r="IS514" s="56"/>
      <c r="IT514" s="56"/>
    </row>
    <row r="515" spans="1:258" s="41" customFormat="1">
      <c r="A515" s="34" t="s">
        <v>390</v>
      </c>
      <c r="B515" s="41" t="s">
        <v>4010</v>
      </c>
      <c r="C515" s="34" t="s">
        <v>17</v>
      </c>
      <c r="D515" s="35" t="s">
        <v>596</v>
      </c>
      <c r="E515" s="16" t="s">
        <v>592</v>
      </c>
      <c r="F515" s="34" t="s">
        <v>44</v>
      </c>
      <c r="G515" s="35" t="s">
        <v>337</v>
      </c>
      <c r="H515" s="35" t="s">
        <v>595</v>
      </c>
      <c r="I515" s="36">
        <v>210994.2285714286</v>
      </c>
      <c r="J515" s="36">
        <v>26374.278571428575</v>
      </c>
      <c r="K515" s="105">
        <v>184619.95</v>
      </c>
      <c r="L515" s="36"/>
      <c r="M515" s="85"/>
      <c r="N515" s="82"/>
      <c r="O515" s="37"/>
      <c r="P515" s="37"/>
      <c r="Q515" s="37"/>
      <c r="R515" s="37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V515" s="56"/>
      <c r="AW515" s="56"/>
      <c r="AX515" s="56"/>
      <c r="AY515" s="56"/>
      <c r="AZ515" s="56"/>
      <c r="BA515" s="56"/>
      <c r="BB515" s="56"/>
      <c r="BC515" s="56"/>
      <c r="BD515" s="56"/>
      <c r="BE515" s="56"/>
      <c r="BF515" s="56"/>
      <c r="BG515" s="56"/>
      <c r="BH515" s="56"/>
      <c r="BI515" s="56"/>
      <c r="BJ515" s="56"/>
      <c r="BK515" s="56"/>
      <c r="BL515" s="56"/>
      <c r="BM515" s="56"/>
      <c r="BN515" s="56"/>
      <c r="BO515" s="56"/>
      <c r="BP515" s="56"/>
      <c r="BQ515" s="56"/>
      <c r="BR515" s="56"/>
      <c r="BS515" s="56"/>
      <c r="BT515" s="56"/>
      <c r="BU515" s="56"/>
      <c r="BV515" s="56"/>
      <c r="BW515" s="56"/>
      <c r="BX515" s="56"/>
      <c r="BY515" s="56"/>
      <c r="BZ515" s="56"/>
      <c r="CA515" s="56"/>
      <c r="CB515" s="56"/>
      <c r="CC515" s="56"/>
      <c r="CD515" s="56"/>
      <c r="CE515" s="56"/>
      <c r="CF515" s="56"/>
      <c r="CG515" s="56"/>
      <c r="CH515" s="56"/>
      <c r="CI515" s="56"/>
      <c r="CJ515" s="56"/>
      <c r="CK515" s="56"/>
      <c r="CL515" s="56"/>
      <c r="CM515" s="56"/>
      <c r="CN515" s="56"/>
      <c r="CO515" s="56"/>
      <c r="CP515" s="56"/>
      <c r="CQ515" s="56"/>
      <c r="CR515" s="56"/>
      <c r="CS515" s="56"/>
      <c r="CT515" s="56"/>
      <c r="CU515" s="56"/>
      <c r="CV515" s="56"/>
      <c r="CW515" s="56"/>
      <c r="CX515" s="56"/>
      <c r="CY515" s="56"/>
      <c r="CZ515" s="56"/>
      <c r="DA515" s="56"/>
      <c r="DB515" s="56"/>
      <c r="DC515" s="56"/>
      <c r="DD515" s="56"/>
      <c r="DE515" s="56"/>
      <c r="DF515" s="56"/>
      <c r="DG515" s="56"/>
      <c r="DH515" s="56"/>
      <c r="DI515" s="56"/>
      <c r="DJ515" s="56"/>
      <c r="DK515" s="56"/>
      <c r="DL515" s="56"/>
      <c r="DM515" s="56"/>
      <c r="DN515" s="56"/>
      <c r="DO515" s="56"/>
      <c r="DP515" s="56"/>
      <c r="DQ515" s="56"/>
      <c r="DR515" s="56"/>
      <c r="DS515" s="56"/>
      <c r="DT515" s="56"/>
      <c r="DU515" s="56"/>
      <c r="DV515" s="56"/>
      <c r="DW515" s="56"/>
      <c r="DX515" s="56"/>
      <c r="DY515" s="56"/>
      <c r="DZ515" s="56"/>
      <c r="EA515" s="56"/>
      <c r="EB515" s="56"/>
      <c r="EC515" s="56"/>
      <c r="ED515" s="56"/>
      <c r="EE515" s="56"/>
      <c r="EF515" s="56"/>
      <c r="EG515" s="56"/>
      <c r="EH515" s="56"/>
      <c r="EI515" s="56"/>
      <c r="EJ515" s="56"/>
      <c r="EK515" s="56"/>
      <c r="EL515" s="56"/>
      <c r="EM515" s="56"/>
      <c r="EN515" s="56"/>
      <c r="EO515" s="56"/>
      <c r="EP515" s="56"/>
      <c r="EQ515" s="56"/>
      <c r="ER515" s="56"/>
      <c r="ES515" s="56"/>
      <c r="ET515" s="56"/>
      <c r="EU515" s="56"/>
      <c r="EV515" s="56"/>
      <c r="EW515" s="56"/>
      <c r="EX515" s="56"/>
      <c r="EY515" s="56"/>
      <c r="EZ515" s="56"/>
      <c r="FA515" s="56"/>
      <c r="FB515" s="56"/>
      <c r="FC515" s="56"/>
      <c r="FD515" s="56"/>
      <c r="FE515" s="56"/>
      <c r="FF515" s="56"/>
      <c r="FG515" s="56"/>
      <c r="FH515" s="56"/>
      <c r="FI515" s="56"/>
      <c r="FJ515" s="56"/>
      <c r="FK515" s="56"/>
      <c r="FL515" s="56"/>
      <c r="FM515" s="56"/>
      <c r="FN515" s="56"/>
      <c r="FO515" s="56"/>
      <c r="FP515" s="56"/>
      <c r="FQ515" s="56"/>
      <c r="FR515" s="56"/>
      <c r="FS515" s="56"/>
      <c r="FT515" s="56"/>
      <c r="FU515" s="56"/>
      <c r="FV515" s="56"/>
      <c r="FW515" s="56"/>
      <c r="FX515" s="56"/>
      <c r="FY515" s="56"/>
      <c r="FZ515" s="56"/>
      <c r="GA515" s="56"/>
      <c r="GB515" s="56"/>
      <c r="GC515" s="56"/>
      <c r="GD515" s="56"/>
      <c r="GE515" s="56"/>
      <c r="GF515" s="56"/>
      <c r="GG515" s="56"/>
      <c r="GH515" s="56"/>
      <c r="GI515" s="56"/>
      <c r="GJ515" s="56"/>
      <c r="GK515" s="56"/>
      <c r="GL515" s="56"/>
      <c r="GM515" s="56"/>
      <c r="GN515" s="56"/>
      <c r="GO515" s="56"/>
      <c r="GP515" s="56"/>
      <c r="GQ515" s="56"/>
      <c r="GR515" s="56"/>
      <c r="GS515" s="56"/>
      <c r="GT515" s="56"/>
      <c r="GU515" s="56"/>
      <c r="GV515" s="56"/>
      <c r="GW515" s="56"/>
      <c r="GX515" s="56"/>
      <c r="GY515" s="56"/>
      <c r="GZ515" s="56"/>
      <c r="HA515" s="56"/>
      <c r="HB515" s="56"/>
      <c r="HC515" s="56"/>
      <c r="HD515" s="56"/>
      <c r="HE515" s="56"/>
      <c r="HF515" s="56"/>
      <c r="HG515" s="56"/>
      <c r="HH515" s="56"/>
      <c r="HI515" s="56"/>
      <c r="HJ515" s="56"/>
      <c r="HK515" s="56"/>
      <c r="HL515" s="56"/>
      <c r="HM515" s="56"/>
      <c r="HN515" s="56"/>
      <c r="HO515" s="56"/>
      <c r="HP515" s="56"/>
      <c r="HQ515" s="56"/>
      <c r="HR515" s="56"/>
      <c r="HS515" s="56"/>
      <c r="HT515" s="56"/>
      <c r="HU515" s="56"/>
      <c r="HV515" s="56"/>
      <c r="HW515" s="56"/>
      <c r="HX515" s="56"/>
      <c r="HY515" s="56"/>
      <c r="HZ515" s="56"/>
      <c r="IA515" s="56"/>
      <c r="IB515" s="56"/>
      <c r="IC515" s="56"/>
      <c r="ID515" s="56"/>
      <c r="IE515" s="56"/>
      <c r="IF515" s="56"/>
      <c r="IG515" s="56"/>
      <c r="IH515" s="56"/>
      <c r="II515" s="56"/>
      <c r="IJ515" s="56"/>
      <c r="IK515" s="56"/>
      <c r="IL515" s="56"/>
      <c r="IM515" s="56"/>
      <c r="IN515" s="56"/>
      <c r="IO515" s="56"/>
      <c r="IP515" s="56"/>
      <c r="IQ515" s="56"/>
      <c r="IR515" s="56"/>
      <c r="IS515" s="56"/>
      <c r="IT515" s="56"/>
    </row>
    <row r="516" spans="1:258" s="41" customFormat="1">
      <c r="A516" s="34" t="s">
        <v>390</v>
      </c>
      <c r="B516" s="41" t="s">
        <v>4010</v>
      </c>
      <c r="C516" s="34" t="s">
        <v>17</v>
      </c>
      <c r="D516" s="35" t="s">
        <v>597</v>
      </c>
      <c r="E516" s="16" t="s">
        <v>592</v>
      </c>
      <c r="F516" s="34" t="s">
        <v>598</v>
      </c>
      <c r="G516" s="35" t="s">
        <v>599</v>
      </c>
      <c r="H516" s="35" t="s">
        <v>595</v>
      </c>
      <c r="I516" s="36">
        <v>409628.76</v>
      </c>
      <c r="J516" s="36">
        <v>51203.595000000001</v>
      </c>
      <c r="K516" s="105">
        <v>358425.16500000004</v>
      </c>
      <c r="L516" s="36"/>
      <c r="M516" s="85"/>
      <c r="N516" s="82"/>
      <c r="O516" s="37"/>
      <c r="P516" s="37"/>
      <c r="Q516" s="37"/>
      <c r="R516" s="37"/>
      <c r="T516" s="56"/>
    </row>
    <row r="517" spans="1:258" s="41" customFormat="1">
      <c r="A517" s="41" t="s">
        <v>3282</v>
      </c>
      <c r="B517" s="41" t="s">
        <v>3283</v>
      </c>
      <c r="C517" s="55" t="s">
        <v>15</v>
      </c>
      <c r="D517" s="41" t="s">
        <v>3284</v>
      </c>
      <c r="E517" s="41" t="s">
        <v>3285</v>
      </c>
      <c r="F517" s="41" t="s">
        <v>2772</v>
      </c>
      <c r="G517" s="41" t="s">
        <v>3286</v>
      </c>
      <c r="H517" s="41" t="s">
        <v>3287</v>
      </c>
      <c r="I517" s="4">
        <v>577500</v>
      </c>
      <c r="J517" s="4">
        <v>72187.5</v>
      </c>
      <c r="K517" s="111">
        <v>505312.5</v>
      </c>
      <c r="L517" s="4"/>
      <c r="M517" s="4"/>
      <c r="N517" s="4"/>
      <c r="O517" s="4"/>
      <c r="P517" s="4"/>
      <c r="Q517" s="4"/>
      <c r="R517" s="4"/>
    </row>
    <row r="518" spans="1:258" s="41" customFormat="1">
      <c r="A518" s="41" t="s">
        <v>3282</v>
      </c>
      <c r="B518" s="41" t="s">
        <v>3283</v>
      </c>
      <c r="C518" s="55" t="s">
        <v>15</v>
      </c>
      <c r="D518" s="41" t="s">
        <v>3288</v>
      </c>
      <c r="E518" s="41" t="s">
        <v>3289</v>
      </c>
      <c r="F518" s="41" t="s">
        <v>1922</v>
      </c>
      <c r="G518" s="41" t="s">
        <v>3290</v>
      </c>
      <c r="H518" s="41" t="s">
        <v>3291</v>
      </c>
      <c r="I518" s="4">
        <v>396000</v>
      </c>
      <c r="J518" s="4">
        <v>49500</v>
      </c>
      <c r="K518" s="111">
        <v>346500</v>
      </c>
      <c r="L518" s="4"/>
      <c r="M518" s="4"/>
      <c r="N518" s="4"/>
      <c r="O518" s="4"/>
      <c r="P518" s="4"/>
      <c r="Q518" s="4"/>
      <c r="R518" s="4"/>
    </row>
    <row r="519" spans="1:258" s="41" customFormat="1">
      <c r="A519" s="55" t="s">
        <v>3282</v>
      </c>
      <c r="B519" s="41" t="s">
        <v>3283</v>
      </c>
      <c r="C519" s="55" t="s">
        <v>15</v>
      </c>
      <c r="D519" s="41" t="s">
        <v>3935</v>
      </c>
      <c r="E519" s="41" t="s">
        <v>3936</v>
      </c>
      <c r="F519" s="41" t="s">
        <v>1922</v>
      </c>
      <c r="G519" s="41" t="s">
        <v>3290</v>
      </c>
      <c r="H519" s="41" t="s">
        <v>3937</v>
      </c>
      <c r="I519" s="4">
        <v>284900</v>
      </c>
      <c r="J519" s="4">
        <v>35612.5</v>
      </c>
      <c r="K519" s="111">
        <v>249287.5</v>
      </c>
      <c r="L519" s="4"/>
      <c r="M519" s="4"/>
      <c r="N519" s="4"/>
      <c r="O519" s="4"/>
      <c r="P519" s="4"/>
      <c r="Q519" s="4"/>
      <c r="R519" s="4"/>
    </row>
    <row r="520" spans="1:258" s="41" customFormat="1">
      <c r="A520" s="34" t="s">
        <v>64</v>
      </c>
      <c r="B520" s="13" t="s">
        <v>65</v>
      </c>
      <c r="C520" s="84">
        <v>40142</v>
      </c>
      <c r="D520" s="35" t="s">
        <v>1170</v>
      </c>
      <c r="E520" s="17" t="s">
        <v>1171</v>
      </c>
      <c r="F520" s="34" t="s">
        <v>22</v>
      </c>
      <c r="G520" s="35" t="s">
        <v>15</v>
      </c>
      <c r="H520" s="35" t="s">
        <v>432</v>
      </c>
      <c r="I520" s="36">
        <f>+K520/0.8</f>
        <v>2718.5</v>
      </c>
      <c r="J520" s="36">
        <f>+I520-K520</f>
        <v>543.69999999999982</v>
      </c>
      <c r="K520" s="110">
        <v>2174.8000000000002</v>
      </c>
      <c r="L520" s="36"/>
      <c r="M520" s="37"/>
      <c r="N520" s="85"/>
      <c r="O520" s="85"/>
      <c r="P520" s="37"/>
      <c r="Q520" s="37"/>
      <c r="R520" s="37"/>
      <c r="S520" s="35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6"/>
      <c r="AR520" s="56"/>
      <c r="AS520" s="56"/>
      <c r="AT520" s="56"/>
      <c r="AU520" s="56"/>
      <c r="AV520" s="56"/>
      <c r="AW520" s="56"/>
      <c r="AX520" s="56"/>
      <c r="AY520" s="56"/>
      <c r="AZ520" s="56"/>
      <c r="BA520" s="56"/>
      <c r="BB520" s="56"/>
      <c r="BC520" s="56"/>
      <c r="BD520" s="56"/>
      <c r="BE520" s="56"/>
      <c r="BF520" s="56"/>
      <c r="BG520" s="56"/>
      <c r="BH520" s="56"/>
      <c r="BI520" s="56"/>
      <c r="BJ520" s="56"/>
      <c r="BK520" s="56"/>
      <c r="BL520" s="56"/>
      <c r="BM520" s="56"/>
      <c r="BN520" s="56"/>
      <c r="BO520" s="56"/>
      <c r="BP520" s="56"/>
      <c r="BQ520" s="56"/>
      <c r="BR520" s="56"/>
      <c r="BS520" s="56"/>
      <c r="BT520" s="56"/>
      <c r="BU520" s="56"/>
      <c r="BV520" s="56"/>
      <c r="BW520" s="56"/>
      <c r="BX520" s="56"/>
      <c r="BY520" s="56"/>
      <c r="BZ520" s="56"/>
      <c r="CA520" s="56"/>
      <c r="CB520" s="56"/>
      <c r="CC520" s="56"/>
      <c r="CD520" s="56"/>
      <c r="CE520" s="56"/>
      <c r="CF520" s="56"/>
      <c r="CG520" s="56"/>
      <c r="CH520" s="56"/>
      <c r="CI520" s="56"/>
      <c r="CJ520" s="56"/>
      <c r="CK520" s="56"/>
      <c r="CL520" s="56"/>
      <c r="CM520" s="56"/>
      <c r="CN520" s="56"/>
      <c r="CO520" s="56"/>
      <c r="CP520" s="56"/>
      <c r="CQ520" s="56"/>
      <c r="CR520" s="56"/>
      <c r="CS520" s="56"/>
      <c r="CT520" s="56"/>
      <c r="CU520" s="56"/>
      <c r="CV520" s="56"/>
      <c r="CW520" s="56"/>
      <c r="CX520" s="56"/>
      <c r="CY520" s="56"/>
      <c r="CZ520" s="56"/>
      <c r="DA520" s="56"/>
      <c r="DB520" s="56"/>
      <c r="DC520" s="56"/>
      <c r="DD520" s="56"/>
      <c r="DE520" s="56"/>
      <c r="DF520" s="56"/>
      <c r="DG520" s="56"/>
      <c r="DH520" s="56"/>
      <c r="DI520" s="56"/>
      <c r="DJ520" s="56"/>
      <c r="DK520" s="56"/>
      <c r="DL520" s="56"/>
      <c r="DM520" s="56"/>
      <c r="DN520" s="56"/>
      <c r="DO520" s="56"/>
      <c r="DP520" s="56"/>
      <c r="DQ520" s="56"/>
      <c r="DR520" s="56"/>
      <c r="DS520" s="56"/>
      <c r="DT520" s="56"/>
      <c r="DU520" s="56"/>
      <c r="DV520" s="56"/>
      <c r="DW520" s="56"/>
      <c r="DX520" s="56"/>
      <c r="DY520" s="56"/>
      <c r="DZ520" s="56"/>
      <c r="EA520" s="56"/>
      <c r="EB520" s="56"/>
      <c r="EC520" s="56"/>
      <c r="ED520" s="56"/>
      <c r="EE520" s="56"/>
      <c r="EF520" s="56"/>
      <c r="EG520" s="56"/>
      <c r="EH520" s="56"/>
      <c r="EI520" s="56"/>
      <c r="EJ520" s="56"/>
      <c r="EK520" s="56"/>
      <c r="EL520" s="56"/>
      <c r="EM520" s="56"/>
      <c r="EN520" s="56"/>
      <c r="EO520" s="56"/>
      <c r="EP520" s="56"/>
      <c r="EQ520" s="56"/>
      <c r="ER520" s="56"/>
      <c r="ES520" s="56"/>
      <c r="ET520" s="56"/>
      <c r="EU520" s="56"/>
      <c r="EV520" s="56"/>
      <c r="EW520" s="56"/>
      <c r="EX520" s="56"/>
      <c r="EY520" s="56"/>
      <c r="EZ520" s="56"/>
      <c r="FA520" s="56"/>
      <c r="FB520" s="56"/>
      <c r="FC520" s="56"/>
      <c r="FD520" s="56"/>
      <c r="FE520" s="56"/>
      <c r="FF520" s="56"/>
      <c r="FG520" s="56"/>
      <c r="FH520" s="56"/>
      <c r="FI520" s="56"/>
      <c r="FJ520" s="56"/>
      <c r="FK520" s="56"/>
      <c r="FL520" s="56"/>
      <c r="FM520" s="56"/>
      <c r="FN520" s="56"/>
      <c r="FO520" s="56"/>
      <c r="FP520" s="56"/>
      <c r="FQ520" s="56"/>
      <c r="FR520" s="56"/>
      <c r="FS520" s="56"/>
      <c r="FT520" s="56"/>
      <c r="FU520" s="56"/>
      <c r="FV520" s="56"/>
      <c r="FW520" s="56"/>
      <c r="FX520" s="56"/>
      <c r="FY520" s="56"/>
      <c r="FZ520" s="56"/>
      <c r="GA520" s="56"/>
      <c r="GB520" s="56"/>
      <c r="GC520" s="56"/>
      <c r="GD520" s="56"/>
      <c r="GE520" s="56"/>
      <c r="GF520" s="56"/>
      <c r="GG520" s="56"/>
      <c r="GH520" s="56"/>
      <c r="GI520" s="56"/>
      <c r="GJ520" s="56"/>
      <c r="GK520" s="56"/>
      <c r="GL520" s="56"/>
      <c r="GM520" s="56"/>
      <c r="GN520" s="56"/>
      <c r="GO520" s="56"/>
      <c r="GP520" s="56"/>
      <c r="GQ520" s="56"/>
      <c r="GR520" s="56"/>
      <c r="GS520" s="56"/>
      <c r="GT520" s="56"/>
      <c r="GU520" s="56"/>
      <c r="GV520" s="56"/>
      <c r="GW520" s="56"/>
      <c r="GX520" s="56"/>
      <c r="GY520" s="56"/>
      <c r="GZ520" s="56"/>
      <c r="HA520" s="56"/>
      <c r="HB520" s="56"/>
      <c r="HC520" s="56"/>
      <c r="HD520" s="56"/>
      <c r="HE520" s="56"/>
      <c r="HF520" s="56"/>
      <c r="HG520" s="56"/>
      <c r="HH520" s="56"/>
      <c r="HI520" s="56"/>
      <c r="HJ520" s="56"/>
      <c r="HK520" s="56"/>
      <c r="HL520" s="56"/>
      <c r="HM520" s="56"/>
      <c r="HN520" s="56"/>
      <c r="HO520" s="56"/>
      <c r="HP520" s="56"/>
      <c r="HQ520" s="56"/>
      <c r="HR520" s="56"/>
      <c r="HS520" s="56"/>
      <c r="HT520" s="56"/>
      <c r="HU520" s="56"/>
      <c r="HV520" s="56"/>
      <c r="HW520" s="56"/>
      <c r="HX520" s="56"/>
      <c r="HY520" s="56"/>
      <c r="HZ520" s="56"/>
      <c r="IA520" s="56"/>
      <c r="IB520" s="56"/>
      <c r="IC520" s="56"/>
      <c r="ID520" s="56"/>
      <c r="IE520" s="56"/>
      <c r="IF520" s="56"/>
      <c r="IG520" s="56"/>
      <c r="IH520" s="56"/>
      <c r="II520" s="56"/>
      <c r="IJ520" s="56"/>
      <c r="IK520" s="56"/>
      <c r="IL520" s="56"/>
      <c r="IM520" s="56"/>
      <c r="IN520" s="56"/>
      <c r="IO520" s="56"/>
      <c r="IP520" s="56"/>
      <c r="IQ520" s="56"/>
      <c r="IR520" s="56"/>
      <c r="IS520" s="56"/>
      <c r="IT520" s="56"/>
      <c r="IU520" s="56"/>
      <c r="IV520" s="56"/>
      <c r="IW520" s="56"/>
      <c r="IX520" s="56"/>
    </row>
    <row r="521" spans="1:258" s="41" customFormat="1">
      <c r="A521" s="13" t="s">
        <v>64</v>
      </c>
      <c r="B521" s="13" t="s">
        <v>65</v>
      </c>
      <c r="C521" s="17" t="s">
        <v>212</v>
      </c>
      <c r="D521" s="13" t="s">
        <v>717</v>
      </c>
      <c r="E521" s="13" t="s">
        <v>718</v>
      </c>
      <c r="F521" s="17" t="s">
        <v>360</v>
      </c>
      <c r="G521" s="17" t="s">
        <v>338</v>
      </c>
      <c r="H521" s="13" t="s">
        <v>719</v>
      </c>
      <c r="I521" s="1">
        <v>176508.79</v>
      </c>
      <c r="J521" s="20">
        <v>35301.758000000002</v>
      </c>
      <c r="K521" s="109">
        <v>141207.03200000001</v>
      </c>
      <c r="L521" s="53"/>
      <c r="M521" s="53"/>
      <c r="N521" s="1"/>
      <c r="O521" s="1"/>
      <c r="P521" s="53"/>
      <c r="Q521" s="1"/>
      <c r="R521" s="1"/>
      <c r="S521" s="53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V521" s="56"/>
      <c r="AW521" s="56"/>
      <c r="AX521" s="56"/>
      <c r="AY521" s="56"/>
      <c r="AZ521" s="56"/>
      <c r="BA521" s="56"/>
      <c r="BB521" s="56"/>
      <c r="BC521" s="56"/>
      <c r="BD521" s="56"/>
      <c r="BE521" s="56"/>
      <c r="BF521" s="56"/>
      <c r="BG521" s="56"/>
      <c r="BH521" s="56"/>
      <c r="BI521" s="56"/>
      <c r="BJ521" s="56"/>
      <c r="BK521" s="56"/>
      <c r="BL521" s="56"/>
      <c r="BM521" s="56"/>
      <c r="BN521" s="56"/>
      <c r="BO521" s="56"/>
      <c r="BP521" s="56"/>
      <c r="BQ521" s="56"/>
      <c r="BR521" s="56"/>
      <c r="BS521" s="56"/>
      <c r="BT521" s="56"/>
      <c r="BU521" s="56"/>
      <c r="BV521" s="56"/>
      <c r="BW521" s="56"/>
      <c r="BX521" s="56"/>
      <c r="BY521" s="56"/>
      <c r="BZ521" s="56"/>
      <c r="CA521" s="56"/>
      <c r="CB521" s="56"/>
      <c r="CC521" s="56"/>
      <c r="CD521" s="56"/>
      <c r="CE521" s="56"/>
      <c r="CF521" s="56"/>
      <c r="CG521" s="56"/>
      <c r="CH521" s="56"/>
      <c r="CI521" s="56"/>
      <c r="CJ521" s="56"/>
      <c r="CK521" s="56"/>
      <c r="CL521" s="56"/>
      <c r="CM521" s="56"/>
      <c r="CN521" s="56"/>
      <c r="CO521" s="56"/>
      <c r="CP521" s="56"/>
      <c r="CQ521" s="56"/>
      <c r="CR521" s="56"/>
      <c r="CS521" s="56"/>
      <c r="CT521" s="56"/>
      <c r="CU521" s="56"/>
      <c r="CV521" s="56"/>
      <c r="CW521" s="56"/>
      <c r="CX521" s="56"/>
      <c r="CY521" s="56"/>
      <c r="CZ521" s="56"/>
      <c r="DA521" s="56"/>
      <c r="DB521" s="56"/>
      <c r="DC521" s="56"/>
      <c r="DD521" s="56"/>
      <c r="DE521" s="56"/>
      <c r="DF521" s="56"/>
      <c r="DG521" s="56"/>
      <c r="DH521" s="56"/>
      <c r="DI521" s="56"/>
      <c r="DJ521" s="56"/>
      <c r="DK521" s="56"/>
      <c r="DL521" s="56"/>
      <c r="DM521" s="56"/>
      <c r="DN521" s="56"/>
      <c r="DO521" s="56"/>
      <c r="DP521" s="56"/>
      <c r="DQ521" s="56"/>
      <c r="DR521" s="56"/>
      <c r="DS521" s="56"/>
      <c r="DT521" s="56"/>
      <c r="DU521" s="56"/>
      <c r="DV521" s="56"/>
      <c r="DW521" s="56"/>
      <c r="DX521" s="56"/>
      <c r="DY521" s="56"/>
      <c r="DZ521" s="56"/>
      <c r="EA521" s="56"/>
      <c r="EB521" s="56"/>
      <c r="EC521" s="56"/>
      <c r="ED521" s="56"/>
      <c r="EE521" s="56"/>
      <c r="EF521" s="56"/>
      <c r="EG521" s="56"/>
      <c r="EH521" s="56"/>
      <c r="EI521" s="56"/>
      <c r="EJ521" s="56"/>
      <c r="EK521" s="56"/>
      <c r="EL521" s="56"/>
      <c r="EM521" s="56"/>
      <c r="EN521" s="56"/>
      <c r="EO521" s="56"/>
      <c r="EP521" s="56"/>
      <c r="EQ521" s="56"/>
      <c r="ER521" s="56"/>
      <c r="ES521" s="56"/>
      <c r="ET521" s="56"/>
      <c r="EU521" s="56"/>
      <c r="EV521" s="56"/>
      <c r="EW521" s="56"/>
      <c r="EX521" s="56"/>
      <c r="EY521" s="56"/>
      <c r="EZ521" s="56"/>
      <c r="FA521" s="56"/>
      <c r="FB521" s="56"/>
      <c r="FC521" s="56"/>
      <c r="FD521" s="56"/>
      <c r="FE521" s="56"/>
      <c r="FF521" s="56"/>
      <c r="FG521" s="56"/>
      <c r="FH521" s="56"/>
      <c r="FI521" s="56"/>
      <c r="FJ521" s="56"/>
      <c r="FK521" s="56"/>
      <c r="FL521" s="56"/>
      <c r="FM521" s="56"/>
      <c r="FN521" s="56"/>
      <c r="FO521" s="56"/>
      <c r="FP521" s="56"/>
      <c r="FQ521" s="56"/>
      <c r="FR521" s="56"/>
      <c r="FS521" s="56"/>
      <c r="FT521" s="56"/>
      <c r="FU521" s="56"/>
      <c r="FV521" s="56"/>
      <c r="FW521" s="56"/>
      <c r="FX521" s="56"/>
      <c r="FY521" s="56"/>
      <c r="FZ521" s="56"/>
      <c r="GA521" s="56"/>
      <c r="GB521" s="56"/>
      <c r="GC521" s="56"/>
      <c r="GD521" s="56"/>
      <c r="GE521" s="56"/>
      <c r="GF521" s="56"/>
      <c r="GG521" s="56"/>
      <c r="GH521" s="56"/>
      <c r="GI521" s="56"/>
      <c r="GJ521" s="56"/>
      <c r="GK521" s="56"/>
      <c r="GL521" s="56"/>
      <c r="GM521" s="56"/>
      <c r="GN521" s="56"/>
      <c r="GO521" s="56"/>
      <c r="GP521" s="56"/>
      <c r="GQ521" s="56"/>
      <c r="GR521" s="56"/>
      <c r="GS521" s="56"/>
      <c r="GT521" s="56"/>
      <c r="GU521" s="56"/>
      <c r="GV521" s="56"/>
      <c r="GW521" s="56"/>
      <c r="GX521" s="56"/>
      <c r="GY521" s="56"/>
      <c r="GZ521" s="56"/>
      <c r="HA521" s="56"/>
      <c r="HB521" s="56"/>
      <c r="HC521" s="56"/>
      <c r="HD521" s="56"/>
      <c r="HE521" s="56"/>
      <c r="HF521" s="56"/>
      <c r="HG521" s="56"/>
      <c r="HH521" s="56"/>
      <c r="HI521" s="56"/>
      <c r="HJ521" s="56"/>
      <c r="HK521" s="56"/>
      <c r="HL521" s="56"/>
      <c r="HM521" s="56"/>
      <c r="HN521" s="56"/>
      <c r="HO521" s="56"/>
      <c r="HP521" s="56"/>
      <c r="HQ521" s="56"/>
      <c r="HR521" s="56"/>
      <c r="HS521" s="56"/>
      <c r="HT521" s="56"/>
      <c r="HU521" s="56"/>
      <c r="HV521" s="56"/>
      <c r="HW521" s="56"/>
      <c r="HX521" s="56"/>
      <c r="HY521" s="56"/>
      <c r="HZ521" s="56"/>
      <c r="IA521" s="56"/>
      <c r="IB521" s="56"/>
      <c r="IC521" s="56"/>
      <c r="ID521" s="56"/>
      <c r="IE521" s="56"/>
      <c r="IF521" s="56"/>
      <c r="IG521" s="56"/>
      <c r="IH521" s="56"/>
      <c r="II521" s="56"/>
      <c r="IJ521" s="56"/>
      <c r="IK521" s="56"/>
      <c r="IL521" s="56"/>
      <c r="IM521" s="56"/>
      <c r="IN521" s="56"/>
      <c r="IO521" s="56"/>
      <c r="IP521" s="56"/>
      <c r="IQ521" s="56"/>
      <c r="IR521" s="56"/>
      <c r="IS521" s="56"/>
      <c r="IT521" s="56"/>
      <c r="IU521" s="56"/>
      <c r="IV521" s="56"/>
      <c r="IW521" s="56"/>
      <c r="IX521" s="56"/>
    </row>
    <row r="522" spans="1:258" s="41" customFormat="1">
      <c r="A522" s="41" t="s">
        <v>64</v>
      </c>
      <c r="B522" s="41" t="s">
        <v>65</v>
      </c>
      <c r="C522" s="55" t="s">
        <v>2772</v>
      </c>
      <c r="D522" s="41" t="s">
        <v>2773</v>
      </c>
      <c r="E522" s="41" t="s">
        <v>2774</v>
      </c>
      <c r="F522" s="41" t="s">
        <v>22</v>
      </c>
      <c r="G522" s="41" t="s">
        <v>2775</v>
      </c>
      <c r="H522" s="41" t="s">
        <v>2776</v>
      </c>
      <c r="I522" s="4">
        <v>19024.650000000001</v>
      </c>
      <c r="J522" s="4">
        <v>2378.08</v>
      </c>
      <c r="K522" s="111">
        <v>16646.57</v>
      </c>
      <c r="L522" s="4"/>
      <c r="M522" s="4"/>
      <c r="N522" s="4"/>
      <c r="O522" s="4"/>
      <c r="P522" s="4"/>
      <c r="Q522" s="4"/>
      <c r="R522" s="4"/>
    </row>
    <row r="523" spans="1:258" s="41" customFormat="1">
      <c r="A523" s="41" t="s">
        <v>64</v>
      </c>
      <c r="B523" s="41" t="s">
        <v>65</v>
      </c>
      <c r="C523" s="55" t="s">
        <v>1500</v>
      </c>
      <c r="D523" s="41" t="s">
        <v>2777</v>
      </c>
      <c r="E523" s="41" t="s">
        <v>2778</v>
      </c>
      <c r="F523" s="41" t="s">
        <v>339</v>
      </c>
      <c r="G523" s="41" t="s">
        <v>297</v>
      </c>
      <c r="H523" s="41" t="s">
        <v>2779</v>
      </c>
      <c r="I523" s="4">
        <v>127622.46</v>
      </c>
      <c r="J523" s="4">
        <v>15952.807500000001</v>
      </c>
      <c r="K523" s="111">
        <v>111669.65250000001</v>
      </c>
      <c r="L523" s="4"/>
      <c r="M523" s="4"/>
      <c r="N523" s="4"/>
      <c r="O523" s="4"/>
      <c r="P523" s="4"/>
      <c r="Q523" s="4"/>
      <c r="R523" s="4"/>
    </row>
    <row r="524" spans="1:258" s="41" customFormat="1">
      <c r="A524" s="41" t="s">
        <v>64</v>
      </c>
      <c r="B524" s="41" t="s">
        <v>65</v>
      </c>
      <c r="C524" s="55" t="s">
        <v>2962</v>
      </c>
      <c r="D524" s="41" t="s">
        <v>2963</v>
      </c>
      <c r="E524" s="41" t="s">
        <v>2964</v>
      </c>
      <c r="F524" s="41" t="s">
        <v>358</v>
      </c>
      <c r="G524" s="41" t="s">
        <v>2965</v>
      </c>
      <c r="H524" s="41" t="s">
        <v>2966</v>
      </c>
      <c r="I524" s="4">
        <v>194370.49</v>
      </c>
      <c r="J524" s="4">
        <v>24296.311249999999</v>
      </c>
      <c r="K524" s="111">
        <v>170074.17874999999</v>
      </c>
      <c r="L524" s="4"/>
      <c r="M524" s="4"/>
      <c r="N524" s="4"/>
      <c r="O524" s="4"/>
      <c r="P524" s="4"/>
      <c r="Q524" s="4"/>
      <c r="R524" s="4"/>
    </row>
    <row r="525" spans="1:258" s="41" customFormat="1">
      <c r="A525" s="41" t="s">
        <v>64</v>
      </c>
      <c r="B525" s="41" t="s">
        <v>65</v>
      </c>
      <c r="C525" s="55" t="s">
        <v>2967</v>
      </c>
      <c r="D525" s="41" t="s">
        <v>2968</v>
      </c>
      <c r="E525" s="41" t="s">
        <v>2969</v>
      </c>
      <c r="F525" s="41" t="s">
        <v>2762</v>
      </c>
      <c r="G525" s="41" t="s">
        <v>1687</v>
      </c>
      <c r="H525" s="41" t="s">
        <v>2970</v>
      </c>
      <c r="I525" s="4">
        <v>5000</v>
      </c>
      <c r="J525" s="4">
        <v>625</v>
      </c>
      <c r="K525" s="111">
        <v>4375</v>
      </c>
      <c r="L525" s="4"/>
      <c r="M525" s="4"/>
      <c r="N525" s="4"/>
      <c r="O525" s="4"/>
      <c r="P525" s="4"/>
      <c r="Q525" s="4"/>
      <c r="R525" s="4"/>
    </row>
    <row r="526" spans="1:258" s="41" customFormat="1">
      <c r="A526" s="3" t="s">
        <v>64</v>
      </c>
      <c r="B526" s="3" t="s">
        <v>65</v>
      </c>
      <c r="C526" s="6" t="s">
        <v>96</v>
      </c>
      <c r="D526" s="3" t="s">
        <v>1507</v>
      </c>
      <c r="E526" s="3" t="s">
        <v>1508</v>
      </c>
      <c r="F526" s="3" t="s">
        <v>1509</v>
      </c>
      <c r="G526" s="3" t="s">
        <v>1510</v>
      </c>
      <c r="H526" s="3" t="s">
        <v>1511</v>
      </c>
      <c r="I526" s="2">
        <v>6000</v>
      </c>
      <c r="J526" s="2">
        <v>750</v>
      </c>
      <c r="K526" s="105">
        <v>5250</v>
      </c>
      <c r="L526" s="2"/>
      <c r="M526" s="2"/>
      <c r="N526" s="2"/>
      <c r="O526" s="2"/>
      <c r="P526" s="2"/>
      <c r="Q526" s="2"/>
      <c r="R526" s="2"/>
    </row>
    <row r="527" spans="1:258" s="41" customFormat="1">
      <c r="A527" s="3" t="s">
        <v>64</v>
      </c>
      <c r="B527" s="3" t="s">
        <v>65</v>
      </c>
      <c r="C527" s="6" t="s">
        <v>1512</v>
      </c>
      <c r="D527" s="3" t="s">
        <v>1513</v>
      </c>
      <c r="E527" s="3" t="s">
        <v>1514</v>
      </c>
      <c r="F527" s="3" t="s">
        <v>111</v>
      </c>
      <c r="G527" s="3" t="s">
        <v>88</v>
      </c>
      <c r="H527" s="3" t="s">
        <v>1515</v>
      </c>
      <c r="I527" s="2">
        <v>257350</v>
      </c>
      <c r="J527" s="2">
        <v>32168.75</v>
      </c>
      <c r="K527" s="105">
        <v>225181.25</v>
      </c>
      <c r="L527" s="2"/>
      <c r="M527" s="2"/>
      <c r="N527" s="2"/>
      <c r="O527" s="2"/>
      <c r="P527" s="2"/>
      <c r="Q527" s="2"/>
      <c r="R527" s="2"/>
    </row>
    <row r="528" spans="1:258" s="41" customFormat="1">
      <c r="A528" s="3" t="s">
        <v>64</v>
      </c>
      <c r="B528" s="3" t="s">
        <v>65</v>
      </c>
      <c r="C528" s="6" t="s">
        <v>1516</v>
      </c>
      <c r="D528" s="3" t="s">
        <v>1517</v>
      </c>
      <c r="E528" s="3" t="s">
        <v>1518</v>
      </c>
      <c r="F528" s="3" t="s">
        <v>1509</v>
      </c>
      <c r="G528" s="3" t="s">
        <v>1510</v>
      </c>
      <c r="H528" s="3" t="s">
        <v>1519</v>
      </c>
      <c r="I528" s="2">
        <v>474869.96</v>
      </c>
      <c r="J528" s="2">
        <v>190482.67</v>
      </c>
      <c r="K528" s="105">
        <v>284387.28999999998</v>
      </c>
      <c r="L528" s="2"/>
      <c r="M528" s="2"/>
      <c r="N528" s="2"/>
      <c r="O528" s="2"/>
      <c r="P528" s="2"/>
      <c r="Q528" s="2"/>
      <c r="R528" s="2"/>
    </row>
    <row r="529" spans="1:18" s="41" customFormat="1">
      <c r="A529" s="3" t="s">
        <v>64</v>
      </c>
      <c r="B529" s="3" t="s">
        <v>65</v>
      </c>
      <c r="C529" s="6" t="s">
        <v>1520</v>
      </c>
      <c r="D529" s="3" t="s">
        <v>1521</v>
      </c>
      <c r="E529" s="3" t="s">
        <v>1522</v>
      </c>
      <c r="F529" s="3" t="s">
        <v>1523</v>
      </c>
      <c r="G529" s="3" t="s">
        <v>1524</v>
      </c>
      <c r="H529" s="3" t="s">
        <v>1525</v>
      </c>
      <c r="I529" s="2">
        <f>249983.5/0.875</f>
        <v>285695.42857142858</v>
      </c>
      <c r="J529" s="2">
        <f>I529*0.125</f>
        <v>35711.928571428572</v>
      </c>
      <c r="K529" s="105">
        <f>I529-J529</f>
        <v>249983.5</v>
      </c>
      <c r="L529" s="2"/>
      <c r="M529" s="2"/>
      <c r="N529" s="2"/>
      <c r="O529" s="2"/>
      <c r="P529" s="2"/>
      <c r="Q529" s="2"/>
      <c r="R529" s="2"/>
    </row>
    <row r="530" spans="1:18" s="41" customFormat="1">
      <c r="A530" s="3" t="s">
        <v>64</v>
      </c>
      <c r="B530" s="3" t="s">
        <v>65</v>
      </c>
      <c r="C530" s="6" t="s">
        <v>1526</v>
      </c>
      <c r="D530" s="3" t="s">
        <v>1527</v>
      </c>
      <c r="E530" s="3" t="s">
        <v>1528</v>
      </c>
      <c r="F530" s="3" t="s">
        <v>22</v>
      </c>
      <c r="G530" s="3" t="s">
        <v>25</v>
      </c>
      <c r="H530" s="3" t="s">
        <v>1529</v>
      </c>
      <c r="I530" s="2">
        <v>78597.25</v>
      </c>
      <c r="J530" s="2">
        <v>15719.45</v>
      </c>
      <c r="K530" s="105">
        <v>62877.8</v>
      </c>
      <c r="L530" s="2"/>
      <c r="M530" s="2"/>
      <c r="N530" s="2"/>
      <c r="O530" s="2"/>
      <c r="P530" s="2"/>
      <c r="Q530" s="2"/>
      <c r="R530" s="2"/>
    </row>
    <row r="531" spans="1:18" s="41" customFormat="1">
      <c r="A531" s="3" t="s">
        <v>64</v>
      </c>
      <c r="B531" s="3" t="s">
        <v>65</v>
      </c>
      <c r="C531" s="6" t="s">
        <v>1526</v>
      </c>
      <c r="D531" s="3" t="s">
        <v>1530</v>
      </c>
      <c r="E531" s="3" t="s">
        <v>1514</v>
      </c>
      <c r="F531" s="3" t="s">
        <v>111</v>
      </c>
      <c r="G531" s="3" t="s">
        <v>88</v>
      </c>
      <c r="H531" s="3" t="s">
        <v>1515</v>
      </c>
      <c r="I531" s="2">
        <v>83562.5</v>
      </c>
      <c r="J531" s="2">
        <v>16712.5</v>
      </c>
      <c r="K531" s="105">
        <v>66850</v>
      </c>
      <c r="L531" s="2"/>
      <c r="M531" s="2"/>
      <c r="N531" s="2"/>
      <c r="O531" s="2"/>
      <c r="P531" s="2"/>
      <c r="Q531" s="2"/>
      <c r="R531" s="2"/>
    </row>
    <row r="532" spans="1:18" s="41" customFormat="1">
      <c r="A532" s="3" t="s">
        <v>64</v>
      </c>
      <c r="B532" s="3" t="s">
        <v>65</v>
      </c>
      <c r="C532" s="6" t="s">
        <v>1531</v>
      </c>
      <c r="D532" s="3" t="s">
        <v>1532</v>
      </c>
      <c r="E532" s="3" t="s">
        <v>1522</v>
      </c>
      <c r="F532" s="3" t="s">
        <v>1533</v>
      </c>
      <c r="G532" s="3" t="s">
        <v>1524</v>
      </c>
      <c r="H532" s="3" t="s">
        <v>1525</v>
      </c>
      <c r="I532" s="2">
        <v>97602.73</v>
      </c>
      <c r="J532" s="2">
        <v>12200.34</v>
      </c>
      <c r="K532" s="105">
        <v>85402.39</v>
      </c>
      <c r="L532" s="2"/>
      <c r="M532" s="2"/>
      <c r="N532" s="2"/>
      <c r="O532" s="2"/>
      <c r="P532" s="2"/>
      <c r="Q532" s="2"/>
      <c r="R532" s="2"/>
    </row>
    <row r="533" spans="1:18" s="41" customFormat="1">
      <c r="A533" s="3" t="s">
        <v>64</v>
      </c>
      <c r="B533" s="3" t="s">
        <v>65</v>
      </c>
      <c r="C533" s="6" t="s">
        <v>32</v>
      </c>
      <c r="D533" s="3" t="s">
        <v>1534</v>
      </c>
      <c r="E533" s="3" t="s">
        <v>1535</v>
      </c>
      <c r="F533" s="3" t="s">
        <v>1536</v>
      </c>
      <c r="G533" s="3" t="s">
        <v>312</v>
      </c>
      <c r="H533" s="3" t="s">
        <v>1511</v>
      </c>
      <c r="I533" s="2">
        <v>55094.834285714292</v>
      </c>
      <c r="J533" s="2">
        <v>6886.8542857142866</v>
      </c>
      <c r="K533" s="105">
        <v>48207.98</v>
      </c>
      <c r="L533" s="2"/>
      <c r="M533" s="2"/>
      <c r="N533" s="2"/>
      <c r="O533" s="2"/>
      <c r="P533" s="2"/>
      <c r="Q533" s="2"/>
      <c r="R533" s="2"/>
    </row>
    <row r="534" spans="1:18" s="41" customFormat="1">
      <c r="A534" s="3" t="s">
        <v>64</v>
      </c>
      <c r="B534" s="3" t="s">
        <v>65</v>
      </c>
      <c r="C534" s="6" t="s">
        <v>1537</v>
      </c>
      <c r="D534" s="3" t="s">
        <v>1538</v>
      </c>
      <c r="E534" s="3" t="s">
        <v>1539</v>
      </c>
      <c r="F534" s="3" t="s">
        <v>314</v>
      </c>
      <c r="G534" s="3" t="s">
        <v>221</v>
      </c>
      <c r="H534" s="3" t="s">
        <v>1540</v>
      </c>
      <c r="I534" s="2">
        <f>274637.37/0.8</f>
        <v>343296.71249999997</v>
      </c>
      <c r="J534" s="2">
        <f>I534*0.2</f>
        <v>68659.342499999999</v>
      </c>
      <c r="K534" s="105">
        <f>I534-J534</f>
        <v>274637.37</v>
      </c>
      <c r="L534" s="2"/>
      <c r="M534" s="2"/>
      <c r="N534" s="2"/>
      <c r="O534" s="2"/>
      <c r="P534" s="2"/>
      <c r="Q534" s="2"/>
      <c r="R534" s="2"/>
    </row>
    <row r="535" spans="1:18" s="41" customFormat="1">
      <c r="A535" s="3" t="s">
        <v>64</v>
      </c>
      <c r="B535" s="3" t="s">
        <v>65</v>
      </c>
      <c r="C535" s="6" t="s">
        <v>1541</v>
      </c>
      <c r="D535" s="3" t="s">
        <v>1542</v>
      </c>
      <c r="E535" s="3" t="s">
        <v>1539</v>
      </c>
      <c r="F535" s="3" t="s">
        <v>152</v>
      </c>
      <c r="G535" s="3" t="s">
        <v>314</v>
      </c>
      <c r="H535" s="3" t="s">
        <v>1540</v>
      </c>
      <c r="I535" s="2">
        <v>9129.82</v>
      </c>
      <c r="J535" s="2">
        <v>1825.9639999999999</v>
      </c>
      <c r="K535" s="105">
        <v>7303.8559999999998</v>
      </c>
      <c r="L535" s="2"/>
      <c r="M535" s="2"/>
      <c r="N535" s="2"/>
      <c r="O535" s="2"/>
      <c r="P535" s="2"/>
      <c r="Q535" s="2"/>
      <c r="R535" s="2"/>
    </row>
    <row r="536" spans="1:18" s="41" customFormat="1">
      <c r="A536" s="55" t="s">
        <v>64</v>
      </c>
      <c r="B536" s="41" t="s">
        <v>65</v>
      </c>
      <c r="C536" s="55" t="s">
        <v>3850</v>
      </c>
      <c r="D536" s="41" t="s">
        <v>3851</v>
      </c>
      <c r="E536" s="41" t="s">
        <v>3852</v>
      </c>
      <c r="F536" s="41" t="s">
        <v>423</v>
      </c>
      <c r="G536" s="41" t="s">
        <v>14</v>
      </c>
      <c r="H536" s="41" t="s">
        <v>3853</v>
      </c>
      <c r="I536" s="4">
        <v>34347.949999999997</v>
      </c>
      <c r="J536" s="4">
        <v>4293.49</v>
      </c>
      <c r="K536" s="111">
        <v>30054.46</v>
      </c>
      <c r="L536" s="4"/>
      <c r="M536" s="4"/>
      <c r="N536" s="4"/>
      <c r="O536" s="4"/>
      <c r="P536" s="4"/>
      <c r="Q536" s="4"/>
      <c r="R536" s="4"/>
    </row>
    <row r="537" spans="1:18" s="41" customFormat="1">
      <c r="A537" s="55" t="s">
        <v>64</v>
      </c>
      <c r="B537" s="41" t="s">
        <v>65</v>
      </c>
      <c r="C537" s="55" t="s">
        <v>1232</v>
      </c>
      <c r="D537" s="41" t="s">
        <v>3854</v>
      </c>
      <c r="E537" s="41" t="s">
        <v>3852</v>
      </c>
      <c r="F537" s="41" t="s">
        <v>8</v>
      </c>
      <c r="G537" s="41" t="s">
        <v>10</v>
      </c>
      <c r="H537" s="41" t="s">
        <v>3853</v>
      </c>
      <c r="I537" s="4">
        <v>84782.46</v>
      </c>
      <c r="J537" s="4">
        <v>10597.807500000001</v>
      </c>
      <c r="K537" s="111">
        <v>74184.652500000011</v>
      </c>
      <c r="L537" s="4"/>
      <c r="M537" s="4"/>
      <c r="N537" s="4"/>
      <c r="O537" s="4"/>
      <c r="P537" s="4"/>
      <c r="Q537" s="4"/>
      <c r="R537" s="4"/>
    </row>
    <row r="538" spans="1:18" s="41" customFormat="1">
      <c r="A538" s="55" t="s">
        <v>64</v>
      </c>
      <c r="B538" s="41" t="s">
        <v>65</v>
      </c>
      <c r="C538" s="55" t="s">
        <v>3349</v>
      </c>
      <c r="D538" s="41" t="s">
        <v>3856</v>
      </c>
      <c r="E538" s="41" t="s">
        <v>3857</v>
      </c>
      <c r="F538" s="41" t="s">
        <v>8</v>
      </c>
      <c r="G538" s="41" t="s">
        <v>10</v>
      </c>
      <c r="H538" s="41" t="s">
        <v>3858</v>
      </c>
      <c r="I538" s="4">
        <v>326248.98285714287</v>
      </c>
      <c r="J538" s="4">
        <v>40781.122857142858</v>
      </c>
      <c r="K538" s="111">
        <v>285467.86</v>
      </c>
      <c r="L538" s="4"/>
      <c r="M538" s="4"/>
      <c r="N538" s="4"/>
      <c r="O538" s="4"/>
      <c r="P538" s="4"/>
      <c r="Q538" s="4"/>
      <c r="R538" s="4"/>
    </row>
    <row r="539" spans="1:18" s="41" customFormat="1">
      <c r="A539" s="55" t="s">
        <v>64</v>
      </c>
      <c r="B539" s="41" t="s">
        <v>65</v>
      </c>
      <c r="C539" s="55" t="s">
        <v>391</v>
      </c>
      <c r="D539" s="41" t="s">
        <v>3855</v>
      </c>
      <c r="E539" s="41" t="s">
        <v>3852</v>
      </c>
      <c r="F539" s="41" t="s">
        <v>8</v>
      </c>
      <c r="G539" s="41" t="s">
        <v>10</v>
      </c>
      <c r="H539" s="41" t="s">
        <v>3853</v>
      </c>
      <c r="I539" s="4">
        <v>307285.73</v>
      </c>
      <c r="J539" s="4">
        <v>38410.716249999998</v>
      </c>
      <c r="K539" s="111">
        <v>268875.01374999998</v>
      </c>
      <c r="L539" s="4"/>
      <c r="M539" s="4"/>
      <c r="N539" s="4"/>
      <c r="O539" s="4"/>
      <c r="P539" s="4"/>
      <c r="Q539" s="4"/>
      <c r="R539" s="4"/>
    </row>
    <row r="540" spans="1:18" s="41" customFormat="1">
      <c r="A540" s="41" t="s">
        <v>64</v>
      </c>
      <c r="B540" s="41" t="s">
        <v>65</v>
      </c>
      <c r="C540" s="121" t="s">
        <v>284</v>
      </c>
      <c r="D540" s="28" t="s">
        <v>1199</v>
      </c>
      <c r="E540" s="28" t="s">
        <v>1200</v>
      </c>
      <c r="F540" s="28" t="s">
        <v>206</v>
      </c>
      <c r="G540" s="28" t="s">
        <v>55</v>
      </c>
      <c r="H540" s="28" t="s">
        <v>1201</v>
      </c>
      <c r="I540" s="31">
        <v>76551.33</v>
      </c>
      <c r="J540" s="31">
        <v>15310.266000000001</v>
      </c>
      <c r="K540" s="116">
        <v>61241.063999999998</v>
      </c>
      <c r="L540" s="2"/>
      <c r="M540" s="31"/>
      <c r="N540" s="31"/>
      <c r="O540" s="31"/>
      <c r="P540" s="31"/>
      <c r="Q540" s="31"/>
      <c r="R540" s="31"/>
    </row>
    <row r="541" spans="1:18" s="41" customFormat="1">
      <c r="A541" s="41" t="s">
        <v>3292</v>
      </c>
      <c r="B541" s="41" t="s">
        <v>3293</v>
      </c>
      <c r="C541" s="55" t="s">
        <v>2350</v>
      </c>
      <c r="D541" s="41" t="s">
        <v>3294</v>
      </c>
      <c r="E541" s="41" t="s">
        <v>3295</v>
      </c>
      <c r="F541" s="41" t="s">
        <v>3296</v>
      </c>
      <c r="G541" s="41" t="s">
        <v>3297</v>
      </c>
      <c r="H541" s="41" t="s">
        <v>3298</v>
      </c>
      <c r="I541" s="4">
        <v>1003809.87</v>
      </c>
      <c r="J541" s="4">
        <v>200761.97</v>
      </c>
      <c r="K541" s="111">
        <v>803047.9</v>
      </c>
      <c r="L541" s="4"/>
      <c r="M541" s="4"/>
      <c r="N541" s="4"/>
      <c r="O541" s="4"/>
      <c r="P541" s="4"/>
      <c r="Q541" s="4"/>
      <c r="R541" s="4"/>
    </row>
    <row r="542" spans="1:18" s="41" customFormat="1">
      <c r="A542" s="41" t="s">
        <v>3292</v>
      </c>
      <c r="B542" s="41" t="s">
        <v>3293</v>
      </c>
      <c r="C542" s="55" t="s">
        <v>32</v>
      </c>
      <c r="D542" s="41" t="s">
        <v>3299</v>
      </c>
      <c r="E542" s="41" t="s">
        <v>3300</v>
      </c>
      <c r="F542" s="41" t="s">
        <v>3296</v>
      </c>
      <c r="G542" s="41" t="s">
        <v>3297</v>
      </c>
      <c r="H542" s="41" t="s">
        <v>3301</v>
      </c>
      <c r="I542" s="4">
        <v>10000</v>
      </c>
      <c r="J542" s="4">
        <v>2000</v>
      </c>
      <c r="K542" s="111">
        <v>8000</v>
      </c>
      <c r="L542" s="4"/>
      <c r="M542" s="4"/>
      <c r="N542" s="4"/>
      <c r="O542" s="4"/>
      <c r="P542" s="4"/>
      <c r="Q542" s="4"/>
      <c r="R542" s="4"/>
    </row>
    <row r="543" spans="1:18" s="41" customFormat="1">
      <c r="A543" s="41" t="s">
        <v>3292</v>
      </c>
      <c r="B543" s="41" t="s">
        <v>3293</v>
      </c>
      <c r="C543" s="55" t="s">
        <v>32</v>
      </c>
      <c r="D543" s="41" t="s">
        <v>3302</v>
      </c>
      <c r="E543" s="41" t="s">
        <v>3303</v>
      </c>
      <c r="F543" s="41" t="s">
        <v>3296</v>
      </c>
      <c r="G543" s="41" t="s">
        <v>3297</v>
      </c>
      <c r="H543" s="41" t="s">
        <v>3304</v>
      </c>
      <c r="I543" s="4">
        <v>140000</v>
      </c>
      <c r="J543" s="4">
        <v>28000</v>
      </c>
      <c r="K543" s="111">
        <v>112000</v>
      </c>
      <c r="L543" s="4"/>
      <c r="M543" s="4"/>
      <c r="N543" s="4"/>
      <c r="O543" s="4"/>
      <c r="P543" s="4"/>
      <c r="Q543" s="4"/>
      <c r="R543" s="4"/>
    </row>
    <row r="544" spans="1:18" s="41" customFormat="1">
      <c r="A544" s="55" t="s">
        <v>3938</v>
      </c>
      <c r="B544" s="41" t="s">
        <v>3939</v>
      </c>
      <c r="C544" s="55" t="s">
        <v>137</v>
      </c>
      <c r="D544" s="41" t="s">
        <v>3940</v>
      </c>
      <c r="E544" s="41" t="s">
        <v>3941</v>
      </c>
      <c r="F544" s="41" t="s">
        <v>3942</v>
      </c>
      <c r="G544" s="41" t="s">
        <v>10</v>
      </c>
      <c r="H544" s="41" t="s">
        <v>3943</v>
      </c>
      <c r="I544" s="4">
        <v>5854.16</v>
      </c>
      <c r="J544" s="4">
        <v>731.77</v>
      </c>
      <c r="K544" s="111">
        <v>5122.3899999999994</v>
      </c>
      <c r="L544" s="4"/>
      <c r="M544" s="4"/>
      <c r="N544" s="4"/>
      <c r="O544" s="4"/>
      <c r="P544" s="4"/>
      <c r="Q544" s="4"/>
      <c r="R544" s="4"/>
    </row>
    <row r="545" spans="1:18" s="41" customFormat="1">
      <c r="A545" s="41" t="s">
        <v>70</v>
      </c>
      <c r="B545" s="41" t="s">
        <v>71</v>
      </c>
      <c r="C545" s="55" t="s">
        <v>1237</v>
      </c>
      <c r="D545" s="41" t="s">
        <v>2998</v>
      </c>
      <c r="E545" s="41" t="s">
        <v>2999</v>
      </c>
      <c r="F545" s="41" t="s">
        <v>3000</v>
      </c>
      <c r="G545" s="41" t="s">
        <v>2276</v>
      </c>
      <c r="H545" s="41" t="s">
        <v>3001</v>
      </c>
      <c r="I545" s="4">
        <v>34285.71</v>
      </c>
      <c r="J545" s="4">
        <v>4285.7137499999999</v>
      </c>
      <c r="K545" s="111">
        <v>29999.99625</v>
      </c>
      <c r="L545" s="4"/>
      <c r="M545" s="4"/>
      <c r="N545" s="4"/>
      <c r="O545" s="4"/>
      <c r="P545" s="4"/>
      <c r="Q545" s="4"/>
      <c r="R545" s="4"/>
    </row>
    <row r="546" spans="1:18" s="41" customFormat="1">
      <c r="A546" s="41" t="s">
        <v>70</v>
      </c>
      <c r="B546" s="41" t="s">
        <v>71</v>
      </c>
      <c r="C546" s="55" t="s">
        <v>10</v>
      </c>
      <c r="D546" s="41" t="s">
        <v>3002</v>
      </c>
      <c r="E546" s="41" t="s">
        <v>3003</v>
      </c>
      <c r="F546" s="41" t="s">
        <v>2367</v>
      </c>
      <c r="G546" s="41" t="s">
        <v>361</v>
      </c>
      <c r="H546" s="41" t="s">
        <v>3004</v>
      </c>
      <c r="I546" s="4">
        <v>37500</v>
      </c>
      <c r="J546" s="4">
        <v>4687.5</v>
      </c>
      <c r="K546" s="111">
        <v>32812.5</v>
      </c>
      <c r="L546" s="4"/>
      <c r="M546" s="4"/>
      <c r="N546" s="4"/>
      <c r="O546" s="4"/>
      <c r="P546" s="4"/>
      <c r="Q546" s="4"/>
      <c r="R546" s="4"/>
    </row>
    <row r="547" spans="1:18" s="41" customFormat="1">
      <c r="A547" s="41" t="s">
        <v>70</v>
      </c>
      <c r="B547" s="41" t="s">
        <v>71</v>
      </c>
      <c r="C547" s="55" t="s">
        <v>10</v>
      </c>
      <c r="D547" s="41" t="s">
        <v>3005</v>
      </c>
      <c r="E547" s="41" t="s">
        <v>3006</v>
      </c>
      <c r="F547" s="41" t="s">
        <v>1482</v>
      </c>
      <c r="G547" s="41" t="s">
        <v>361</v>
      </c>
      <c r="H547" s="41" t="s">
        <v>3007</v>
      </c>
      <c r="I547" s="4">
        <v>135000</v>
      </c>
      <c r="J547" s="4">
        <v>16875</v>
      </c>
      <c r="K547" s="111">
        <v>118125</v>
      </c>
      <c r="L547" s="4"/>
      <c r="M547" s="4"/>
      <c r="N547" s="4"/>
      <c r="O547" s="4"/>
      <c r="P547" s="4"/>
      <c r="Q547" s="4"/>
      <c r="R547" s="4"/>
    </row>
    <row r="548" spans="1:18" s="41" customFormat="1">
      <c r="A548" s="3" t="s">
        <v>70</v>
      </c>
      <c r="B548" s="3" t="s">
        <v>71</v>
      </c>
      <c r="C548" s="6" t="s">
        <v>304</v>
      </c>
      <c r="D548" s="3" t="s">
        <v>1767</v>
      </c>
      <c r="E548" s="3" t="s">
        <v>1768</v>
      </c>
      <c r="F548" s="3" t="s">
        <v>138</v>
      </c>
      <c r="G548" s="3" t="s">
        <v>1197</v>
      </c>
      <c r="H548" s="3" t="s">
        <v>1769</v>
      </c>
      <c r="I548" s="2">
        <v>7364.7</v>
      </c>
      <c r="J548" s="2">
        <v>1472.94</v>
      </c>
      <c r="K548" s="105">
        <v>5891.76</v>
      </c>
      <c r="L548" s="2"/>
      <c r="M548" s="2"/>
      <c r="N548" s="2"/>
      <c r="O548" s="2"/>
      <c r="P548" s="2"/>
      <c r="Q548" s="2"/>
      <c r="R548" s="2"/>
    </row>
    <row r="549" spans="1:18" s="41" customFormat="1">
      <c r="A549" s="13" t="s">
        <v>1023</v>
      </c>
      <c r="B549" s="13" t="s">
        <v>1024</v>
      </c>
      <c r="C549" s="21">
        <v>40543</v>
      </c>
      <c r="D549" s="13" t="s">
        <v>1025</v>
      </c>
      <c r="E549" s="13" t="s">
        <v>1026</v>
      </c>
      <c r="F549" s="22">
        <v>40534</v>
      </c>
      <c r="G549" s="22">
        <v>40898</v>
      </c>
      <c r="H549" s="13" t="s">
        <v>1027</v>
      </c>
      <c r="I549" s="14">
        <v>41750</v>
      </c>
      <c r="J549" s="14">
        <v>8500</v>
      </c>
      <c r="K549" s="107">
        <v>33250</v>
      </c>
      <c r="L549" s="14"/>
      <c r="M549" s="14"/>
      <c r="N549" s="14"/>
      <c r="O549" s="14"/>
      <c r="P549" s="14"/>
      <c r="Q549" s="14"/>
      <c r="R549" s="14"/>
    </row>
    <row r="550" spans="1:18" s="41" customFormat="1">
      <c r="A550" s="41" t="s">
        <v>106</v>
      </c>
      <c r="B550" s="41" t="s">
        <v>107</v>
      </c>
      <c r="C550" s="55" t="s">
        <v>50</v>
      </c>
      <c r="D550" s="41" t="s">
        <v>2828</v>
      </c>
      <c r="E550" s="41" t="s">
        <v>2829</v>
      </c>
      <c r="F550" s="41" t="s">
        <v>2830</v>
      </c>
      <c r="G550" s="41" t="s">
        <v>2831</v>
      </c>
      <c r="H550" s="41" t="s">
        <v>2832</v>
      </c>
      <c r="I550" s="4">
        <v>59632.79</v>
      </c>
      <c r="J550" s="4">
        <v>27431.25</v>
      </c>
      <c r="K550" s="111">
        <v>32201.54</v>
      </c>
      <c r="L550" s="4"/>
      <c r="M550" s="4"/>
      <c r="N550" s="4"/>
      <c r="O550" s="4"/>
      <c r="P550" s="4"/>
      <c r="Q550" s="4"/>
      <c r="R550" s="4"/>
    </row>
    <row r="551" spans="1:18" s="41" customFormat="1">
      <c r="A551" s="41" t="s">
        <v>106</v>
      </c>
      <c r="B551" s="41" t="s">
        <v>107</v>
      </c>
      <c r="C551" s="55" t="s">
        <v>2833</v>
      </c>
      <c r="D551" s="41" t="s">
        <v>2834</v>
      </c>
      <c r="E551" s="41" t="s">
        <v>2829</v>
      </c>
      <c r="F551" s="41" t="s">
        <v>2835</v>
      </c>
      <c r="G551" s="41" t="s">
        <v>2831</v>
      </c>
      <c r="H551" s="41" t="s">
        <v>2832</v>
      </c>
      <c r="I551" s="4">
        <v>64825.440000000002</v>
      </c>
      <c r="J551" s="4">
        <v>16819.669999999998</v>
      </c>
      <c r="K551" s="111">
        <v>48005.770000000004</v>
      </c>
      <c r="L551" s="4"/>
      <c r="M551" s="4"/>
      <c r="N551" s="4"/>
      <c r="O551" s="4"/>
      <c r="P551" s="4"/>
      <c r="Q551" s="4"/>
      <c r="R551" s="4"/>
    </row>
    <row r="552" spans="1:18" s="41" customFormat="1">
      <c r="A552" s="41" t="s">
        <v>106</v>
      </c>
      <c r="B552" s="41" t="s">
        <v>107</v>
      </c>
      <c r="C552" s="55" t="s">
        <v>10</v>
      </c>
      <c r="D552" s="41" t="s">
        <v>3236</v>
      </c>
      <c r="E552" s="41" t="s">
        <v>3237</v>
      </c>
      <c r="F552" s="41" t="s">
        <v>1500</v>
      </c>
      <c r="G552" s="41" t="s">
        <v>1945</v>
      </c>
      <c r="H552" s="41" t="s">
        <v>3238</v>
      </c>
      <c r="I552" s="4">
        <v>9540</v>
      </c>
      <c r="J552" s="4">
        <v>1908</v>
      </c>
      <c r="K552" s="111">
        <v>7632</v>
      </c>
      <c r="L552" s="4"/>
      <c r="M552" s="4"/>
      <c r="N552" s="4"/>
      <c r="O552" s="4"/>
      <c r="P552" s="4"/>
      <c r="Q552" s="4"/>
      <c r="R552" s="4"/>
    </row>
    <row r="553" spans="1:18" s="41" customFormat="1">
      <c r="A553" s="3" t="s">
        <v>106</v>
      </c>
      <c r="B553" s="3" t="s">
        <v>107</v>
      </c>
      <c r="C553" s="6" t="s">
        <v>209</v>
      </c>
      <c r="D553" s="3" t="s">
        <v>1940</v>
      </c>
      <c r="E553" s="3" t="s">
        <v>1941</v>
      </c>
      <c r="F553" s="3" t="s">
        <v>63</v>
      </c>
      <c r="G553" s="3" t="s">
        <v>75</v>
      </c>
      <c r="H553" s="3" t="s">
        <v>1942</v>
      </c>
      <c r="I553" s="2">
        <v>250861.46</v>
      </c>
      <c r="J553" s="2">
        <v>50172.292000000001</v>
      </c>
      <c r="K553" s="105">
        <v>200689.16800000001</v>
      </c>
      <c r="L553" s="2"/>
      <c r="M553" s="2"/>
      <c r="N553" s="2"/>
      <c r="O553" s="2"/>
      <c r="P553" s="2"/>
      <c r="Q553" s="2"/>
      <c r="R553" s="2"/>
    </row>
    <row r="554" spans="1:18" s="41" customFormat="1">
      <c r="A554" s="3" t="s">
        <v>106</v>
      </c>
      <c r="B554" s="3" t="s">
        <v>107</v>
      </c>
      <c r="C554" s="6" t="s">
        <v>315</v>
      </c>
      <c r="D554" s="3" t="s">
        <v>1943</v>
      </c>
      <c r="E554" s="3" t="s">
        <v>1944</v>
      </c>
      <c r="F554" s="3" t="s">
        <v>1500</v>
      </c>
      <c r="G554" s="3" t="s">
        <v>1945</v>
      </c>
      <c r="H554" s="3" t="s">
        <v>1946</v>
      </c>
      <c r="I554" s="2">
        <f>14400.36/0.8</f>
        <v>18000.45</v>
      </c>
      <c r="J554" s="2">
        <f>I554*0.2</f>
        <v>3600.09</v>
      </c>
      <c r="K554" s="105">
        <f>I554-J554</f>
        <v>14400.36</v>
      </c>
      <c r="L554" s="2"/>
      <c r="M554" s="2"/>
      <c r="N554" s="2"/>
      <c r="O554" s="2"/>
      <c r="P554" s="2"/>
      <c r="Q554" s="2"/>
      <c r="R554" s="2"/>
    </row>
    <row r="555" spans="1:18" s="41" customFormat="1">
      <c r="A555" s="3" t="s">
        <v>106</v>
      </c>
      <c r="B555" s="3" t="s">
        <v>107</v>
      </c>
      <c r="C555" s="6" t="s">
        <v>129</v>
      </c>
      <c r="D555" s="3" t="s">
        <v>1947</v>
      </c>
      <c r="E555" s="3" t="s">
        <v>1948</v>
      </c>
      <c r="F555" s="3" t="s">
        <v>150</v>
      </c>
      <c r="G555" s="3" t="s">
        <v>1949</v>
      </c>
      <c r="H555" s="3" t="s">
        <v>1950</v>
      </c>
      <c r="I555" s="2">
        <v>14160</v>
      </c>
      <c r="J555" s="2">
        <v>2832</v>
      </c>
      <c r="K555" s="105">
        <v>11328</v>
      </c>
      <c r="L555" s="2"/>
      <c r="M555" s="2"/>
      <c r="N555" s="2"/>
      <c r="O555" s="2"/>
      <c r="P555" s="2"/>
      <c r="Q555" s="2"/>
      <c r="R555" s="2"/>
    </row>
    <row r="556" spans="1:18" s="41" customFormat="1">
      <c r="A556" s="3" t="s">
        <v>106</v>
      </c>
      <c r="B556" s="3" t="s">
        <v>107</v>
      </c>
      <c r="C556" s="6" t="s">
        <v>1951</v>
      </c>
      <c r="D556" s="3" t="s">
        <v>1952</v>
      </c>
      <c r="E556" s="3" t="s">
        <v>1953</v>
      </c>
      <c r="F556" s="3" t="s">
        <v>1500</v>
      </c>
      <c r="G556" s="3" t="s">
        <v>1945</v>
      </c>
      <c r="H556" s="3" t="s">
        <v>1954</v>
      </c>
      <c r="I556" s="2">
        <v>12960</v>
      </c>
      <c r="J556" s="2">
        <v>2592</v>
      </c>
      <c r="K556" s="105">
        <v>10368</v>
      </c>
      <c r="L556" s="2"/>
      <c r="M556" s="2"/>
      <c r="N556" s="2"/>
      <c r="O556" s="2"/>
      <c r="P556" s="2"/>
      <c r="Q556" s="2"/>
      <c r="R556" s="2"/>
    </row>
    <row r="557" spans="1:18" s="41" customFormat="1">
      <c r="A557" s="3" t="s">
        <v>106</v>
      </c>
      <c r="B557" s="3" t="s">
        <v>107</v>
      </c>
      <c r="C557" s="6" t="s">
        <v>1951</v>
      </c>
      <c r="D557" s="3" t="s">
        <v>1955</v>
      </c>
      <c r="E557" s="3" t="s">
        <v>1956</v>
      </c>
      <c r="F557" s="3" t="s">
        <v>1500</v>
      </c>
      <c r="G557" s="3" t="s">
        <v>1945</v>
      </c>
      <c r="H557" s="3" t="s">
        <v>1957</v>
      </c>
      <c r="I557" s="2">
        <v>27720</v>
      </c>
      <c r="J557" s="2">
        <v>5544</v>
      </c>
      <c r="K557" s="105">
        <v>22176</v>
      </c>
      <c r="L557" s="2"/>
      <c r="M557" s="2"/>
      <c r="N557" s="2"/>
      <c r="O557" s="2"/>
      <c r="P557" s="2"/>
      <c r="Q557" s="2"/>
      <c r="R557" s="2"/>
    </row>
    <row r="558" spans="1:18" s="41" customFormat="1">
      <c r="A558" s="3" t="s">
        <v>1960</v>
      </c>
      <c r="B558" s="3" t="s">
        <v>1961</v>
      </c>
      <c r="C558" s="6" t="s">
        <v>15</v>
      </c>
      <c r="D558" s="3" t="s">
        <v>1962</v>
      </c>
      <c r="E558" s="3" t="s">
        <v>1963</v>
      </c>
      <c r="F558" s="3" t="s">
        <v>322</v>
      </c>
      <c r="G558" s="3" t="s">
        <v>36</v>
      </c>
      <c r="H558" s="3" t="s">
        <v>1964</v>
      </c>
      <c r="I558" s="2">
        <f>155767.74/0.8</f>
        <v>194709.67499999999</v>
      </c>
      <c r="J558" s="2">
        <f>I558*0.2</f>
        <v>38941.934999999998</v>
      </c>
      <c r="K558" s="105">
        <f>I558-J558</f>
        <v>155767.74</v>
      </c>
      <c r="L558" s="2"/>
      <c r="M558" s="2"/>
      <c r="N558" s="2"/>
      <c r="O558" s="2"/>
      <c r="P558" s="2"/>
      <c r="Q558" s="2"/>
      <c r="R558" s="2"/>
    </row>
    <row r="559" spans="1:18" s="41" customFormat="1">
      <c r="A559" s="3" t="s">
        <v>1960</v>
      </c>
      <c r="B559" s="3" t="s">
        <v>1961</v>
      </c>
      <c r="C559" s="6" t="s">
        <v>15</v>
      </c>
      <c r="D559" s="3" t="s">
        <v>1965</v>
      </c>
      <c r="E559" s="3" t="s">
        <v>1966</v>
      </c>
      <c r="F559" s="3" t="s">
        <v>319</v>
      </c>
      <c r="G559" s="3" t="s">
        <v>1967</v>
      </c>
      <c r="H559" s="3" t="s">
        <v>1968</v>
      </c>
      <c r="I559" s="2">
        <v>423440.9</v>
      </c>
      <c r="J559" s="2">
        <f>I559*0.2</f>
        <v>84688.180000000008</v>
      </c>
      <c r="K559" s="105">
        <f>I559-J559</f>
        <v>338752.72000000003</v>
      </c>
      <c r="L559" s="2"/>
      <c r="M559" s="2"/>
      <c r="N559" s="2"/>
      <c r="O559" s="2"/>
      <c r="P559" s="2"/>
      <c r="Q559" s="2"/>
      <c r="R559" s="2"/>
    </row>
    <row r="560" spans="1:18" s="41" customFormat="1">
      <c r="A560" s="3" t="s">
        <v>1960</v>
      </c>
      <c r="B560" s="3" t="s">
        <v>1961</v>
      </c>
      <c r="C560" s="6" t="s">
        <v>14</v>
      </c>
      <c r="D560" s="3" t="s">
        <v>1969</v>
      </c>
      <c r="E560" s="3" t="s">
        <v>1970</v>
      </c>
      <c r="F560" s="3" t="s">
        <v>36</v>
      </c>
      <c r="G560" s="3" t="s">
        <v>39</v>
      </c>
      <c r="H560" s="3" t="s">
        <v>1971</v>
      </c>
      <c r="I560" s="2">
        <v>62500</v>
      </c>
      <c r="J560" s="2">
        <f>I560*0.2</f>
        <v>12500</v>
      </c>
      <c r="K560" s="105">
        <f>I560-J560</f>
        <v>50000</v>
      </c>
      <c r="L560" s="2"/>
      <c r="M560" s="2"/>
      <c r="N560" s="2"/>
      <c r="O560" s="2"/>
      <c r="P560" s="2"/>
      <c r="Q560" s="2"/>
      <c r="R560" s="2"/>
    </row>
    <row r="561" spans="1:18" s="41" customFormat="1">
      <c r="A561" s="3" t="s">
        <v>1960</v>
      </c>
      <c r="B561" s="3" t="s">
        <v>1961</v>
      </c>
      <c r="C561" s="6" t="s">
        <v>14</v>
      </c>
      <c r="D561" s="3" t="s">
        <v>1972</v>
      </c>
      <c r="E561" s="3" t="s">
        <v>1963</v>
      </c>
      <c r="F561" s="3" t="s">
        <v>36</v>
      </c>
      <c r="G561" s="3" t="s">
        <v>1973</v>
      </c>
      <c r="H561" s="3" t="s">
        <v>1964</v>
      </c>
      <c r="I561" s="2">
        <v>739979.66</v>
      </c>
      <c r="J561" s="2">
        <v>147995.93</v>
      </c>
      <c r="K561" s="105">
        <v>591983.73</v>
      </c>
      <c r="L561" s="2"/>
      <c r="M561" s="2"/>
      <c r="N561" s="2"/>
      <c r="O561" s="2"/>
      <c r="P561" s="2"/>
      <c r="Q561" s="2"/>
      <c r="R561" s="2"/>
    </row>
    <row r="562" spans="1:18" s="41" customFormat="1">
      <c r="A562" s="41" t="s">
        <v>3305</v>
      </c>
      <c r="B562" s="41" t="s">
        <v>3306</v>
      </c>
      <c r="C562" s="55" t="s">
        <v>3307</v>
      </c>
      <c r="D562" s="41" t="s">
        <v>3308</v>
      </c>
      <c r="E562" s="41" t="s">
        <v>3309</v>
      </c>
      <c r="F562" s="41" t="s">
        <v>3310</v>
      </c>
      <c r="G562" s="41" t="s">
        <v>1622</v>
      </c>
      <c r="H562" s="41" t="s">
        <v>3311</v>
      </c>
      <c r="I562" s="4">
        <v>714.28</v>
      </c>
      <c r="J562" s="4">
        <v>89.284999999999997</v>
      </c>
      <c r="K562" s="111">
        <v>624.995</v>
      </c>
      <c r="L562" s="4"/>
      <c r="M562" s="4"/>
      <c r="N562" s="4"/>
      <c r="O562" s="4"/>
      <c r="P562" s="4"/>
      <c r="Q562" s="4"/>
      <c r="R562" s="4"/>
    </row>
    <row r="563" spans="1:18" s="41" customFormat="1">
      <c r="A563" s="41" t="s">
        <v>3312</v>
      </c>
      <c r="B563" s="41" t="s">
        <v>3313</v>
      </c>
      <c r="C563" s="55" t="s">
        <v>10</v>
      </c>
      <c r="D563" s="41" t="s">
        <v>3314</v>
      </c>
      <c r="E563" s="41" t="s">
        <v>3315</v>
      </c>
      <c r="F563" s="41" t="s">
        <v>391</v>
      </c>
      <c r="G563" s="41" t="s">
        <v>162</v>
      </c>
      <c r="H563" s="41" t="s">
        <v>3316</v>
      </c>
      <c r="I563" s="4">
        <v>115000</v>
      </c>
      <c r="J563" s="4">
        <v>14375</v>
      </c>
      <c r="K563" s="111">
        <v>100625</v>
      </c>
      <c r="L563" s="4"/>
      <c r="M563" s="4"/>
      <c r="N563" s="4"/>
      <c r="O563" s="4"/>
      <c r="P563" s="4"/>
      <c r="Q563" s="4"/>
      <c r="R563" s="4"/>
    </row>
    <row r="564" spans="1:18" s="41" customFormat="1">
      <c r="A564" s="13" t="s">
        <v>1031</v>
      </c>
      <c r="B564" s="13" t="s">
        <v>1032</v>
      </c>
      <c r="C564" s="17" t="s">
        <v>396</v>
      </c>
      <c r="D564" s="13" t="s">
        <v>1037</v>
      </c>
      <c r="E564" s="13" t="s">
        <v>1038</v>
      </c>
      <c r="F564" s="13" t="s">
        <v>1039</v>
      </c>
      <c r="G564" s="13" t="s">
        <v>423</v>
      </c>
      <c r="H564" s="13" t="s">
        <v>1040</v>
      </c>
      <c r="I564" s="14">
        <v>53863.01</v>
      </c>
      <c r="J564" s="14">
        <v>19232.88</v>
      </c>
      <c r="K564" s="107">
        <v>34630.129999999997</v>
      </c>
      <c r="L564" s="14"/>
      <c r="M564" s="14"/>
      <c r="N564" s="14"/>
      <c r="O564" s="14"/>
      <c r="P564" s="14"/>
      <c r="Q564" s="14"/>
      <c r="R564" s="14"/>
    </row>
    <row r="565" spans="1:18" s="41" customFormat="1">
      <c r="A565" s="13" t="s">
        <v>1031</v>
      </c>
      <c r="B565" s="13" t="s">
        <v>1032</v>
      </c>
      <c r="C565" s="17" t="s">
        <v>404</v>
      </c>
      <c r="D565" s="13" t="s">
        <v>1041</v>
      </c>
      <c r="E565" s="13" t="s">
        <v>1038</v>
      </c>
      <c r="F565" s="13" t="s">
        <v>1042</v>
      </c>
      <c r="G565" s="13" t="s">
        <v>423</v>
      </c>
      <c r="H565" s="13" t="s">
        <v>1040</v>
      </c>
      <c r="I565" s="14">
        <v>200000</v>
      </c>
      <c r="J565" s="14">
        <v>25000</v>
      </c>
      <c r="K565" s="107">
        <v>175000</v>
      </c>
      <c r="L565" s="14"/>
      <c r="M565" s="14"/>
      <c r="N565" s="14"/>
      <c r="O565" s="14"/>
      <c r="P565" s="14"/>
      <c r="Q565" s="14"/>
      <c r="R565" s="14"/>
    </row>
    <row r="566" spans="1:18" s="41" customFormat="1">
      <c r="A566" s="13" t="s">
        <v>1031</v>
      </c>
      <c r="B566" s="13" t="s">
        <v>1032</v>
      </c>
      <c r="C566" s="17" t="s">
        <v>15</v>
      </c>
      <c r="D566" s="13" t="s">
        <v>1033</v>
      </c>
      <c r="E566" s="13" t="s">
        <v>1034</v>
      </c>
      <c r="F566" s="13" t="s">
        <v>321</v>
      </c>
      <c r="G566" s="13" t="s">
        <v>1035</v>
      </c>
      <c r="H566" s="13" t="s">
        <v>1036</v>
      </c>
      <c r="I566" s="14">
        <v>150000</v>
      </c>
      <c r="J566" s="14">
        <v>18750</v>
      </c>
      <c r="K566" s="107">
        <v>131250</v>
      </c>
      <c r="L566" s="14"/>
      <c r="M566" s="14"/>
      <c r="N566" s="14"/>
      <c r="O566" s="14"/>
      <c r="P566" s="14"/>
      <c r="Q566" s="14"/>
      <c r="R566" s="14"/>
    </row>
    <row r="567" spans="1:18" s="41" customFormat="1">
      <c r="A567" s="41" t="s">
        <v>383</v>
      </c>
      <c r="B567" s="41" t="s">
        <v>384</v>
      </c>
      <c r="C567" s="55" t="s">
        <v>385</v>
      </c>
      <c r="D567" s="41" t="s">
        <v>3239</v>
      </c>
      <c r="E567" s="41" t="s">
        <v>3240</v>
      </c>
      <c r="F567" s="41" t="s">
        <v>3241</v>
      </c>
      <c r="G567" s="41" t="s">
        <v>1462</v>
      </c>
      <c r="H567" s="41" t="s">
        <v>3242</v>
      </c>
      <c r="I567" s="4">
        <v>5000</v>
      </c>
      <c r="J567" s="4">
        <v>625</v>
      </c>
      <c r="K567" s="111">
        <v>4375</v>
      </c>
      <c r="L567" s="4"/>
      <c r="M567" s="4"/>
      <c r="N567" s="4"/>
      <c r="O567" s="4"/>
      <c r="P567" s="4"/>
      <c r="Q567" s="4"/>
      <c r="R567" s="4"/>
    </row>
    <row r="568" spans="1:18" s="41" customFormat="1">
      <c r="A568" s="41" t="s">
        <v>383</v>
      </c>
      <c r="B568" s="41" t="s">
        <v>384</v>
      </c>
      <c r="C568" s="55" t="s">
        <v>14</v>
      </c>
      <c r="D568" s="41" t="s">
        <v>3243</v>
      </c>
      <c r="E568" s="41" t="s">
        <v>3244</v>
      </c>
      <c r="F568" s="41" t="s">
        <v>1652</v>
      </c>
      <c r="G568" s="41" t="s">
        <v>304</v>
      </c>
      <c r="H568" s="41" t="s">
        <v>3245</v>
      </c>
      <c r="I568" s="4">
        <v>18070.830000000002</v>
      </c>
      <c r="J568" s="4">
        <v>3614.1660000000002</v>
      </c>
      <c r="K568" s="111">
        <v>14456.664000000001</v>
      </c>
      <c r="L568" s="4"/>
      <c r="M568" s="4"/>
      <c r="N568" s="4"/>
      <c r="O568" s="4"/>
      <c r="P568" s="4"/>
      <c r="Q568" s="4"/>
      <c r="R568" s="4"/>
    </row>
    <row r="569" spans="1:18" s="41" customFormat="1">
      <c r="A569" s="13" t="s">
        <v>383</v>
      </c>
      <c r="B569" s="13" t="s">
        <v>384</v>
      </c>
      <c r="C569" s="17" t="s">
        <v>15</v>
      </c>
      <c r="D569" s="13" t="s">
        <v>1028</v>
      </c>
      <c r="E569" s="13" t="s">
        <v>1029</v>
      </c>
      <c r="F569" s="13" t="s">
        <v>339</v>
      </c>
      <c r="G569" s="13" t="s">
        <v>297</v>
      </c>
      <c r="H569" s="13" t="s">
        <v>1030</v>
      </c>
      <c r="I569" s="14">
        <v>105000</v>
      </c>
      <c r="J569" s="14">
        <v>13125</v>
      </c>
      <c r="K569" s="107">
        <v>91875</v>
      </c>
      <c r="L569" s="14"/>
      <c r="M569" s="14"/>
      <c r="N569" s="14"/>
      <c r="O569" s="14"/>
      <c r="P569" s="14"/>
      <c r="Q569" s="14"/>
      <c r="R569" s="14"/>
    </row>
    <row r="570" spans="1:18" s="41" customFormat="1">
      <c r="A570" s="55" t="s">
        <v>383</v>
      </c>
      <c r="B570" s="41" t="s">
        <v>384</v>
      </c>
      <c r="C570" s="55" t="s">
        <v>2086</v>
      </c>
      <c r="D570" s="41" t="s">
        <v>3922</v>
      </c>
      <c r="E570" s="41" t="s">
        <v>3923</v>
      </c>
      <c r="F570" s="41" t="s">
        <v>3268</v>
      </c>
      <c r="G570" s="41" t="s">
        <v>3217</v>
      </c>
      <c r="H570" s="41" t="s">
        <v>3924</v>
      </c>
      <c r="I570" s="4">
        <v>136250</v>
      </c>
      <c r="J570" s="4">
        <v>22500</v>
      </c>
      <c r="K570" s="111">
        <v>113750</v>
      </c>
      <c r="L570" s="4"/>
      <c r="M570" s="4"/>
      <c r="N570" s="4"/>
      <c r="O570" s="4"/>
      <c r="P570" s="4"/>
      <c r="Q570" s="4"/>
      <c r="R570" s="4"/>
    </row>
    <row r="571" spans="1:18" s="41" customFormat="1">
      <c r="A571" s="13" t="s">
        <v>1043</v>
      </c>
      <c r="B571" s="13" t="s">
        <v>1044</v>
      </c>
      <c r="C571" s="21">
        <v>40324</v>
      </c>
      <c r="D571" s="13" t="s">
        <v>1045</v>
      </c>
      <c r="E571" s="13" t="s">
        <v>1046</v>
      </c>
      <c r="F571" s="13" t="s">
        <v>1047</v>
      </c>
      <c r="G571" s="13" t="s">
        <v>188</v>
      </c>
      <c r="H571" s="13" t="s">
        <v>1048</v>
      </c>
      <c r="I571" s="14">
        <v>173568</v>
      </c>
      <c r="J571" s="14">
        <v>21696</v>
      </c>
      <c r="K571" s="107">
        <v>151872</v>
      </c>
      <c r="L571" s="14"/>
      <c r="M571" s="14"/>
      <c r="N571" s="14"/>
      <c r="O571" s="14"/>
      <c r="P571" s="14"/>
      <c r="Q571" s="14"/>
      <c r="R571" s="14"/>
    </row>
    <row r="572" spans="1:18" s="41" customFormat="1">
      <c r="A572" s="13" t="s">
        <v>1043</v>
      </c>
      <c r="B572" s="13" t="s">
        <v>1044</v>
      </c>
      <c r="C572" s="21">
        <v>40359</v>
      </c>
      <c r="D572" s="13" t="s">
        <v>1049</v>
      </c>
      <c r="E572" s="13" t="s">
        <v>1050</v>
      </c>
      <c r="F572" s="13" t="s">
        <v>318</v>
      </c>
      <c r="G572" s="13" t="s">
        <v>29</v>
      </c>
      <c r="H572" s="13" t="s">
        <v>1051</v>
      </c>
      <c r="I572" s="14">
        <v>782335.18</v>
      </c>
      <c r="J572" s="14">
        <v>156467.03600000002</v>
      </c>
      <c r="K572" s="107">
        <v>625868.14400000009</v>
      </c>
      <c r="L572" s="14"/>
      <c r="M572" s="14"/>
      <c r="N572" s="14"/>
      <c r="O572" s="14"/>
      <c r="P572" s="14"/>
      <c r="Q572" s="14"/>
      <c r="R572" s="14"/>
    </row>
    <row r="573" spans="1:18" s="41" customFormat="1">
      <c r="A573" s="13" t="s">
        <v>1043</v>
      </c>
      <c r="B573" s="13" t="s">
        <v>1044</v>
      </c>
      <c r="C573" s="21">
        <v>40359</v>
      </c>
      <c r="D573" s="13" t="s">
        <v>1052</v>
      </c>
      <c r="E573" s="13" t="s">
        <v>1053</v>
      </c>
      <c r="F573" s="13" t="s">
        <v>302</v>
      </c>
      <c r="G573" s="13" t="s">
        <v>1054</v>
      </c>
      <c r="H573" s="13" t="s">
        <v>1055</v>
      </c>
      <c r="I573" s="14">
        <v>362500</v>
      </c>
      <c r="J573" s="14">
        <v>45312.5</v>
      </c>
      <c r="K573" s="107">
        <v>317187.5</v>
      </c>
      <c r="L573" s="14"/>
      <c r="M573" s="14"/>
      <c r="N573" s="14"/>
      <c r="O573" s="14"/>
      <c r="P573" s="14"/>
      <c r="Q573" s="14"/>
      <c r="R573" s="14"/>
    </row>
    <row r="574" spans="1:18" s="41" customFormat="1">
      <c r="A574" s="13" t="s">
        <v>1043</v>
      </c>
      <c r="B574" s="13" t="s">
        <v>1044</v>
      </c>
      <c r="C574" s="21">
        <v>40359</v>
      </c>
      <c r="D574" s="13" t="s">
        <v>1056</v>
      </c>
      <c r="E574" s="13" t="s">
        <v>1057</v>
      </c>
      <c r="F574" s="13" t="s">
        <v>726</v>
      </c>
      <c r="G574" s="13" t="s">
        <v>1058</v>
      </c>
      <c r="H574" s="13" t="s">
        <v>1059</v>
      </c>
      <c r="I574" s="14">
        <v>194702.85714285713</v>
      </c>
      <c r="J574" s="14">
        <v>24337.857142857141</v>
      </c>
      <c r="K574" s="107">
        <v>170365</v>
      </c>
      <c r="L574" s="14"/>
      <c r="M574" s="14"/>
      <c r="N574" s="14"/>
      <c r="O574" s="14"/>
      <c r="P574" s="14"/>
      <c r="Q574" s="14"/>
      <c r="R574" s="14"/>
    </row>
    <row r="575" spans="1:18" s="41" customFormat="1">
      <c r="A575" s="13" t="s">
        <v>1043</v>
      </c>
      <c r="B575" s="13" t="s">
        <v>1044</v>
      </c>
      <c r="C575" s="51">
        <v>40543</v>
      </c>
      <c r="D575" s="12" t="s">
        <v>1060</v>
      </c>
      <c r="E575" s="12" t="s">
        <v>1061</v>
      </c>
      <c r="F575" s="13" t="s">
        <v>1047</v>
      </c>
      <c r="G575" s="13" t="s">
        <v>188</v>
      </c>
      <c r="H575" s="12" t="s">
        <v>1062</v>
      </c>
      <c r="I575" s="10">
        <v>579625.11</v>
      </c>
      <c r="J575" s="10">
        <v>115925.022</v>
      </c>
      <c r="K575" s="107">
        <v>463700.08799999999</v>
      </c>
      <c r="L575" s="58"/>
      <c r="M575" s="14"/>
      <c r="N575" s="14"/>
      <c r="O575" s="14"/>
      <c r="P575" s="14"/>
      <c r="Q575" s="14"/>
      <c r="R575" s="14"/>
    </row>
    <row r="576" spans="1:18" s="41" customFormat="1">
      <c r="A576" s="13" t="s">
        <v>1043</v>
      </c>
      <c r="B576" s="13" t="s">
        <v>1044</v>
      </c>
      <c r="C576" s="23" t="s">
        <v>10</v>
      </c>
      <c r="D576" s="12" t="s">
        <v>1063</v>
      </c>
      <c r="E576" s="12" t="s">
        <v>1064</v>
      </c>
      <c r="F576" s="12" t="s">
        <v>327</v>
      </c>
      <c r="G576" s="12" t="s">
        <v>27</v>
      </c>
      <c r="H576" s="12" t="s">
        <v>1065</v>
      </c>
      <c r="I576" s="10">
        <v>10500</v>
      </c>
      <c r="J576" s="10">
        <v>1312.5</v>
      </c>
      <c r="K576" s="112">
        <v>9187.5</v>
      </c>
      <c r="L576" s="10"/>
      <c r="M576" s="10"/>
      <c r="N576" s="14"/>
      <c r="O576" s="14"/>
      <c r="P576" s="14"/>
      <c r="Q576" s="14"/>
      <c r="R576" s="14"/>
    </row>
    <row r="577" spans="1:258" s="41" customFormat="1">
      <c r="A577" s="13" t="s">
        <v>1043</v>
      </c>
      <c r="B577" s="13" t="s">
        <v>1044</v>
      </c>
      <c r="C577" s="23" t="s">
        <v>10</v>
      </c>
      <c r="D577" s="12" t="s">
        <v>1066</v>
      </c>
      <c r="E577" s="12" t="s">
        <v>1067</v>
      </c>
      <c r="F577" s="12" t="s">
        <v>324</v>
      </c>
      <c r="G577" s="12" t="s">
        <v>226</v>
      </c>
      <c r="H577" s="12" t="s">
        <v>1068</v>
      </c>
      <c r="I577" s="10">
        <v>735000</v>
      </c>
      <c r="J577" s="10">
        <v>147000</v>
      </c>
      <c r="K577" s="112">
        <v>588000</v>
      </c>
      <c r="L577" s="10"/>
      <c r="M577" s="10"/>
      <c r="N577" s="14"/>
      <c r="O577" s="14"/>
      <c r="P577" s="14"/>
      <c r="Q577" s="14"/>
      <c r="R577" s="14"/>
    </row>
    <row r="578" spans="1:258" s="41" customFormat="1">
      <c r="A578" s="34" t="s">
        <v>98</v>
      </c>
      <c r="B578" s="41" t="s">
        <v>99</v>
      </c>
      <c r="C578" s="34" t="s">
        <v>501</v>
      </c>
      <c r="D578" s="35" t="s">
        <v>502</v>
      </c>
      <c r="E578" s="13" t="s">
        <v>503</v>
      </c>
      <c r="F578" s="34" t="s">
        <v>335</v>
      </c>
      <c r="G578" s="35" t="s">
        <v>504</v>
      </c>
      <c r="H578" s="35" t="s">
        <v>505</v>
      </c>
      <c r="I578" s="36">
        <v>34200</v>
      </c>
      <c r="J578" s="36">
        <v>4275</v>
      </c>
      <c r="K578" s="110">
        <v>29925</v>
      </c>
      <c r="L578" s="36"/>
      <c r="M578" s="37"/>
      <c r="N578" s="62"/>
      <c r="O578" s="62"/>
      <c r="P578" s="62"/>
      <c r="Q578" s="35"/>
      <c r="R578" s="37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  <c r="AS578" s="35"/>
      <c r="AT578" s="35"/>
      <c r="AU578" s="35"/>
      <c r="AV578" s="35"/>
      <c r="AW578" s="35"/>
      <c r="AX578" s="35"/>
      <c r="AY578" s="35"/>
      <c r="AZ578" s="35"/>
      <c r="BA578" s="35"/>
      <c r="BB578" s="35"/>
      <c r="BC578" s="35"/>
      <c r="BD578" s="35"/>
      <c r="BE578" s="35"/>
      <c r="BF578" s="35"/>
      <c r="BG578" s="35"/>
      <c r="BH578" s="35"/>
      <c r="BI578" s="35"/>
      <c r="BJ578" s="35"/>
      <c r="BK578" s="35"/>
      <c r="BL578" s="35"/>
      <c r="BM578" s="35"/>
      <c r="BN578" s="35"/>
      <c r="BO578" s="35"/>
      <c r="BP578" s="35"/>
      <c r="BQ578" s="35"/>
      <c r="BR578" s="35"/>
      <c r="BS578" s="35"/>
      <c r="BT578" s="35"/>
      <c r="BU578" s="35"/>
      <c r="BV578" s="35"/>
      <c r="BW578" s="35"/>
      <c r="BX578" s="35"/>
      <c r="BY578" s="35"/>
      <c r="BZ578" s="35"/>
      <c r="CA578" s="35"/>
      <c r="CB578" s="35"/>
      <c r="CC578" s="35"/>
      <c r="CD578" s="35"/>
      <c r="CE578" s="35"/>
      <c r="CF578" s="35"/>
      <c r="CG578" s="35"/>
      <c r="CH578" s="35"/>
      <c r="CI578" s="35"/>
      <c r="CJ578" s="35"/>
      <c r="CK578" s="35"/>
      <c r="CL578" s="35"/>
      <c r="CM578" s="35"/>
      <c r="CN578" s="35"/>
      <c r="CO578" s="35"/>
      <c r="CP578" s="35"/>
      <c r="CQ578" s="35"/>
      <c r="CR578" s="35"/>
      <c r="CS578" s="35"/>
      <c r="CT578" s="35"/>
      <c r="CU578" s="35"/>
      <c r="CV578" s="35"/>
      <c r="CW578" s="35"/>
      <c r="CX578" s="35"/>
      <c r="CY578" s="35"/>
      <c r="CZ578" s="35"/>
      <c r="DA578" s="35"/>
      <c r="DB578" s="35"/>
      <c r="DC578" s="35"/>
      <c r="DD578" s="35"/>
      <c r="DE578" s="35"/>
      <c r="DF578" s="35"/>
      <c r="DG578" s="35"/>
      <c r="DH578" s="35"/>
      <c r="DI578" s="35"/>
      <c r="DJ578" s="35"/>
      <c r="DK578" s="35"/>
      <c r="DL578" s="35"/>
      <c r="DM578" s="35"/>
      <c r="DN578" s="35"/>
      <c r="DO578" s="35"/>
      <c r="DP578" s="35"/>
      <c r="DQ578" s="35"/>
      <c r="DR578" s="35"/>
      <c r="DS578" s="35"/>
      <c r="DT578" s="35"/>
      <c r="DU578" s="35"/>
      <c r="DV578" s="35"/>
      <c r="DW578" s="35"/>
      <c r="DX578" s="35"/>
      <c r="DY578" s="35"/>
      <c r="DZ578" s="35"/>
      <c r="EA578" s="35"/>
      <c r="EB578" s="35"/>
      <c r="EC578" s="35"/>
      <c r="ED578" s="35"/>
      <c r="EE578" s="35"/>
      <c r="EF578" s="35"/>
      <c r="EG578" s="35"/>
      <c r="EH578" s="35"/>
      <c r="EI578" s="35"/>
      <c r="EJ578" s="35"/>
      <c r="EK578" s="35"/>
      <c r="EL578" s="35"/>
      <c r="EM578" s="35"/>
      <c r="EN578" s="35"/>
      <c r="EO578" s="35"/>
      <c r="EP578" s="35"/>
      <c r="EQ578" s="35"/>
      <c r="ER578" s="35"/>
      <c r="ES578" s="35"/>
      <c r="ET578" s="35"/>
      <c r="EU578" s="35"/>
      <c r="EV578" s="35"/>
      <c r="EW578" s="35"/>
      <c r="EX578" s="35"/>
      <c r="EY578" s="35"/>
      <c r="EZ578" s="35"/>
      <c r="FA578" s="35"/>
      <c r="FB578" s="35"/>
      <c r="FC578" s="35"/>
      <c r="FD578" s="35"/>
      <c r="FE578" s="35"/>
      <c r="FF578" s="35"/>
      <c r="FG578" s="35"/>
      <c r="FH578" s="35"/>
      <c r="FI578" s="35"/>
      <c r="FJ578" s="35"/>
      <c r="FK578" s="35"/>
      <c r="FL578" s="35"/>
      <c r="FM578" s="35"/>
      <c r="FN578" s="35"/>
      <c r="FO578" s="35"/>
      <c r="FP578" s="35"/>
      <c r="FQ578" s="35"/>
      <c r="FR578" s="35"/>
      <c r="FS578" s="35"/>
      <c r="FT578" s="35"/>
      <c r="FU578" s="35"/>
      <c r="FV578" s="35"/>
      <c r="FW578" s="35"/>
      <c r="FX578" s="35"/>
      <c r="FY578" s="35"/>
      <c r="FZ578" s="35"/>
      <c r="GA578" s="35"/>
      <c r="GB578" s="35"/>
      <c r="GC578" s="35"/>
      <c r="GD578" s="35"/>
      <c r="GE578" s="35"/>
      <c r="GF578" s="35"/>
      <c r="GG578" s="35"/>
      <c r="GH578" s="35"/>
      <c r="GI578" s="35"/>
      <c r="GJ578" s="35"/>
      <c r="GK578" s="35"/>
      <c r="GL578" s="35"/>
      <c r="GM578" s="35"/>
      <c r="GN578" s="35"/>
      <c r="GO578" s="35"/>
      <c r="GP578" s="35"/>
      <c r="GQ578" s="35"/>
      <c r="GR578" s="35"/>
      <c r="GS578" s="35"/>
      <c r="GT578" s="35"/>
      <c r="GU578" s="35"/>
      <c r="GV578" s="35"/>
      <c r="GW578" s="35"/>
      <c r="GX578" s="35"/>
      <c r="GY578" s="35"/>
      <c r="GZ578" s="35"/>
      <c r="HA578" s="35"/>
      <c r="HB578" s="35"/>
      <c r="HC578" s="35"/>
      <c r="HD578" s="35"/>
      <c r="HE578" s="35"/>
      <c r="HF578" s="35"/>
      <c r="HG578" s="35"/>
      <c r="HH578" s="35"/>
      <c r="HI578" s="35"/>
      <c r="HJ578" s="35"/>
      <c r="HK578" s="35"/>
      <c r="HL578" s="35"/>
      <c r="HM578" s="35"/>
      <c r="HN578" s="35"/>
      <c r="HO578" s="35"/>
      <c r="HP578" s="35"/>
      <c r="HQ578" s="35"/>
      <c r="HR578" s="35"/>
      <c r="HS578" s="35"/>
      <c r="HT578" s="35"/>
      <c r="HU578" s="35"/>
      <c r="HV578" s="35"/>
      <c r="HW578" s="35"/>
      <c r="HX578" s="35"/>
      <c r="HY578" s="35"/>
      <c r="HZ578" s="35"/>
      <c r="IA578" s="35"/>
      <c r="IB578" s="35"/>
      <c r="IC578" s="35"/>
      <c r="ID578" s="35"/>
      <c r="IE578" s="35"/>
      <c r="IF578" s="35"/>
      <c r="IG578" s="35"/>
      <c r="IH578" s="35"/>
      <c r="II578" s="35"/>
      <c r="IJ578" s="35"/>
      <c r="IK578" s="35"/>
      <c r="IL578" s="35"/>
      <c r="IM578" s="35"/>
      <c r="IN578" s="35"/>
      <c r="IO578" s="35"/>
      <c r="IP578" s="35"/>
      <c r="IQ578" s="35"/>
      <c r="IR578" s="35"/>
      <c r="IS578" s="35"/>
      <c r="IT578" s="35"/>
    </row>
    <row r="579" spans="1:258" s="56" customFormat="1">
      <c r="A579" s="34" t="s">
        <v>98</v>
      </c>
      <c r="B579" s="41" t="s">
        <v>99</v>
      </c>
      <c r="C579" s="34" t="s">
        <v>15</v>
      </c>
      <c r="D579" s="35" t="s">
        <v>506</v>
      </c>
      <c r="E579" s="13" t="s">
        <v>507</v>
      </c>
      <c r="F579" s="34" t="s">
        <v>508</v>
      </c>
      <c r="G579" s="35" t="s">
        <v>509</v>
      </c>
      <c r="H579" s="35" t="s">
        <v>510</v>
      </c>
      <c r="I579" s="36">
        <v>93589.74</v>
      </c>
      <c r="J579" s="36">
        <v>14250</v>
      </c>
      <c r="K579" s="108">
        <v>79339.740000000005</v>
      </c>
      <c r="L579" s="36"/>
      <c r="M579" s="37"/>
      <c r="N579" s="62"/>
      <c r="O579" s="62"/>
      <c r="P579" s="90"/>
      <c r="Q579" s="67"/>
      <c r="R579" s="37"/>
      <c r="S579" s="35"/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  <c r="AE579" s="67"/>
      <c r="AF579" s="67"/>
      <c r="AG579" s="67"/>
      <c r="AH579" s="67"/>
      <c r="AI579" s="67"/>
      <c r="AJ579" s="67"/>
      <c r="AK579" s="67"/>
      <c r="AL579" s="67"/>
      <c r="AM579" s="67"/>
      <c r="AN579" s="67"/>
      <c r="AO579" s="67"/>
      <c r="AP579" s="67"/>
      <c r="AQ579" s="67"/>
      <c r="AR579" s="67"/>
      <c r="AS579" s="67"/>
      <c r="AT579" s="67"/>
      <c r="AU579" s="67"/>
      <c r="AV579" s="67"/>
      <c r="AW579" s="67"/>
      <c r="AX579" s="67"/>
      <c r="AY579" s="67"/>
      <c r="AZ579" s="67"/>
      <c r="BA579" s="67"/>
      <c r="BB579" s="67"/>
      <c r="BC579" s="67"/>
      <c r="BD579" s="67"/>
      <c r="BE579" s="67"/>
      <c r="BF579" s="67"/>
      <c r="BG579" s="67"/>
      <c r="BH579" s="67"/>
      <c r="BI579" s="67"/>
      <c r="BJ579" s="67"/>
      <c r="BK579" s="67"/>
      <c r="BL579" s="67"/>
      <c r="BM579" s="67"/>
      <c r="BN579" s="67"/>
      <c r="BO579" s="67"/>
      <c r="BP579" s="67"/>
      <c r="BQ579" s="67"/>
      <c r="BR579" s="67"/>
      <c r="BS579" s="67"/>
      <c r="BT579" s="67"/>
      <c r="BU579" s="67"/>
      <c r="BV579" s="67"/>
      <c r="BW579" s="67"/>
      <c r="BX579" s="67"/>
      <c r="BY579" s="67"/>
      <c r="BZ579" s="67"/>
      <c r="CA579" s="67"/>
      <c r="CB579" s="67"/>
      <c r="CC579" s="67"/>
      <c r="CD579" s="67"/>
      <c r="CE579" s="67"/>
      <c r="CF579" s="67"/>
      <c r="CG579" s="67"/>
      <c r="CH579" s="67"/>
      <c r="CI579" s="67"/>
      <c r="CJ579" s="67"/>
      <c r="CK579" s="67"/>
      <c r="CL579" s="67"/>
      <c r="CM579" s="67"/>
      <c r="CN579" s="67"/>
      <c r="CO579" s="67"/>
      <c r="CP579" s="67"/>
      <c r="CQ579" s="67"/>
      <c r="CR579" s="67"/>
      <c r="CS579" s="67"/>
      <c r="CT579" s="67"/>
      <c r="CU579" s="67"/>
      <c r="CV579" s="67"/>
      <c r="CW579" s="67"/>
      <c r="CX579" s="67"/>
      <c r="CY579" s="67"/>
      <c r="CZ579" s="67"/>
      <c r="DA579" s="67"/>
      <c r="DB579" s="67"/>
      <c r="DC579" s="67"/>
      <c r="DD579" s="67"/>
      <c r="DE579" s="67"/>
      <c r="DF579" s="67"/>
      <c r="DG579" s="67"/>
      <c r="DH579" s="67"/>
      <c r="DI579" s="67"/>
      <c r="DJ579" s="67"/>
      <c r="DK579" s="67"/>
      <c r="DL579" s="67"/>
      <c r="DM579" s="67"/>
      <c r="DN579" s="67"/>
      <c r="DO579" s="67"/>
      <c r="DP579" s="67"/>
      <c r="DQ579" s="67"/>
      <c r="DR579" s="67"/>
      <c r="DS579" s="67"/>
      <c r="DT579" s="67"/>
      <c r="DU579" s="67"/>
      <c r="DV579" s="67"/>
      <c r="DW579" s="67"/>
      <c r="DX579" s="67"/>
      <c r="DY579" s="67"/>
      <c r="DZ579" s="67"/>
      <c r="EA579" s="67"/>
      <c r="EB579" s="67"/>
      <c r="EC579" s="67"/>
      <c r="ED579" s="67"/>
      <c r="EE579" s="67"/>
      <c r="EF579" s="67"/>
      <c r="EG579" s="67"/>
      <c r="EH579" s="67"/>
      <c r="EI579" s="67"/>
      <c r="EJ579" s="67"/>
      <c r="EK579" s="67"/>
      <c r="EL579" s="67"/>
      <c r="EM579" s="67"/>
      <c r="EN579" s="67"/>
      <c r="EO579" s="67"/>
      <c r="EP579" s="67"/>
      <c r="EQ579" s="67"/>
      <c r="ER579" s="67"/>
      <c r="ES579" s="67"/>
      <c r="ET579" s="67"/>
      <c r="EU579" s="67"/>
      <c r="EV579" s="67"/>
      <c r="EW579" s="67"/>
      <c r="EX579" s="67"/>
      <c r="EY579" s="67"/>
      <c r="EZ579" s="67"/>
      <c r="FA579" s="67"/>
      <c r="FB579" s="67"/>
      <c r="FC579" s="67"/>
      <c r="FD579" s="67"/>
      <c r="FE579" s="67"/>
      <c r="FF579" s="67"/>
      <c r="FG579" s="67"/>
      <c r="FH579" s="67"/>
      <c r="FI579" s="67"/>
      <c r="FJ579" s="67"/>
      <c r="FK579" s="67"/>
      <c r="FL579" s="67"/>
      <c r="FM579" s="67"/>
      <c r="FN579" s="67"/>
      <c r="FO579" s="67"/>
      <c r="FP579" s="67"/>
      <c r="FQ579" s="67"/>
      <c r="FR579" s="67"/>
      <c r="FS579" s="67"/>
      <c r="FT579" s="67"/>
      <c r="FU579" s="67"/>
      <c r="FV579" s="67"/>
      <c r="FW579" s="67"/>
      <c r="FX579" s="67"/>
      <c r="FY579" s="67"/>
      <c r="FZ579" s="67"/>
      <c r="GA579" s="67"/>
      <c r="GB579" s="67"/>
      <c r="GC579" s="67"/>
      <c r="GD579" s="67"/>
      <c r="GE579" s="67"/>
      <c r="GF579" s="67"/>
      <c r="GG579" s="67"/>
      <c r="GH579" s="67"/>
      <c r="GI579" s="67"/>
      <c r="GJ579" s="67"/>
      <c r="GK579" s="67"/>
      <c r="GL579" s="67"/>
      <c r="GM579" s="67"/>
      <c r="GN579" s="67"/>
      <c r="GO579" s="67"/>
      <c r="GP579" s="67"/>
      <c r="GQ579" s="67"/>
      <c r="GR579" s="67"/>
      <c r="GS579" s="67"/>
      <c r="GT579" s="67"/>
      <c r="GU579" s="67"/>
      <c r="GV579" s="67"/>
      <c r="GW579" s="67"/>
      <c r="GX579" s="67"/>
      <c r="GY579" s="67"/>
      <c r="GZ579" s="67"/>
      <c r="HA579" s="67"/>
      <c r="HB579" s="67"/>
      <c r="HC579" s="67"/>
      <c r="HD579" s="67"/>
      <c r="HE579" s="67"/>
      <c r="HF579" s="67"/>
      <c r="HG579" s="67"/>
      <c r="HH579" s="67"/>
      <c r="HI579" s="67"/>
      <c r="HJ579" s="67"/>
      <c r="HK579" s="67"/>
      <c r="HL579" s="67"/>
      <c r="HM579" s="67"/>
      <c r="HN579" s="67"/>
      <c r="HO579" s="67"/>
      <c r="HP579" s="67"/>
      <c r="HQ579" s="67"/>
      <c r="HR579" s="67"/>
      <c r="HS579" s="67"/>
      <c r="HT579" s="67"/>
      <c r="HU579" s="67"/>
      <c r="HV579" s="67"/>
      <c r="HW579" s="67"/>
      <c r="HX579" s="67"/>
      <c r="HY579" s="67"/>
      <c r="HZ579" s="67"/>
      <c r="IA579" s="67"/>
      <c r="IB579" s="67"/>
      <c r="IC579" s="67"/>
      <c r="ID579" s="67"/>
      <c r="IE579" s="67"/>
      <c r="IF579" s="67"/>
      <c r="IG579" s="67"/>
      <c r="IH579" s="67"/>
      <c r="II579" s="67"/>
      <c r="IJ579" s="67"/>
      <c r="IK579" s="67"/>
      <c r="IL579" s="67"/>
      <c r="IM579" s="67"/>
      <c r="IN579" s="67"/>
      <c r="IO579" s="67"/>
      <c r="IP579" s="67"/>
      <c r="IQ579" s="67"/>
      <c r="IR579" s="67"/>
      <c r="IS579" s="67"/>
      <c r="IT579" s="67"/>
      <c r="IU579" s="41"/>
      <c r="IV579" s="41"/>
      <c r="IW579" s="41"/>
      <c r="IX579" s="41"/>
    </row>
    <row r="580" spans="1:258" s="56" customFormat="1">
      <c r="A580" s="34" t="s">
        <v>98</v>
      </c>
      <c r="B580" s="41" t="s">
        <v>99</v>
      </c>
      <c r="C580" s="34" t="s">
        <v>15</v>
      </c>
      <c r="D580" s="35" t="s">
        <v>511</v>
      </c>
      <c r="E580" s="13" t="s">
        <v>512</v>
      </c>
      <c r="F580" s="34" t="s">
        <v>37</v>
      </c>
      <c r="G580" s="35" t="s">
        <v>400</v>
      </c>
      <c r="H580" s="35" t="s">
        <v>513</v>
      </c>
      <c r="I580" s="36">
        <v>5000</v>
      </c>
      <c r="J580" s="36">
        <v>625</v>
      </c>
      <c r="K580" s="108">
        <v>4375</v>
      </c>
      <c r="L580" s="36"/>
      <c r="M580" s="37"/>
      <c r="N580" s="62"/>
      <c r="O580" s="62"/>
      <c r="P580" s="90"/>
      <c r="Q580" s="35"/>
      <c r="R580" s="37"/>
      <c r="S580" s="35"/>
      <c r="T580" s="67"/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  <c r="AE580" s="67"/>
      <c r="AF580" s="67"/>
      <c r="AG580" s="67"/>
      <c r="AH580" s="67"/>
      <c r="AI580" s="67"/>
      <c r="AJ580" s="67"/>
      <c r="AK580" s="67"/>
      <c r="AL580" s="67"/>
      <c r="AM580" s="67"/>
      <c r="AN580" s="67"/>
      <c r="AO580" s="67"/>
      <c r="AP580" s="67"/>
      <c r="AQ580" s="67"/>
      <c r="AR580" s="67"/>
      <c r="AS580" s="67"/>
      <c r="AT580" s="67"/>
      <c r="AU580" s="67"/>
      <c r="AV580" s="67"/>
      <c r="AW580" s="67"/>
      <c r="AX580" s="67"/>
      <c r="AY580" s="67"/>
      <c r="AZ580" s="67"/>
      <c r="BA580" s="67"/>
      <c r="BB580" s="67"/>
      <c r="BC580" s="67"/>
      <c r="BD580" s="67"/>
      <c r="BE580" s="67"/>
      <c r="BF580" s="67"/>
      <c r="BG580" s="67"/>
      <c r="BH580" s="67"/>
      <c r="BI580" s="67"/>
      <c r="BJ580" s="67"/>
      <c r="BK580" s="67"/>
      <c r="BL580" s="67"/>
      <c r="BM580" s="67"/>
      <c r="BN580" s="67"/>
      <c r="BO580" s="67"/>
      <c r="BP580" s="67"/>
      <c r="BQ580" s="67"/>
      <c r="BR580" s="67"/>
      <c r="BS580" s="67"/>
      <c r="BT580" s="67"/>
      <c r="BU580" s="67"/>
      <c r="BV580" s="67"/>
      <c r="BW580" s="67"/>
      <c r="BX580" s="67"/>
      <c r="BY580" s="67"/>
      <c r="BZ580" s="67"/>
      <c r="CA580" s="67"/>
      <c r="CB580" s="67"/>
      <c r="CC580" s="67"/>
      <c r="CD580" s="67"/>
      <c r="CE580" s="67"/>
      <c r="CF580" s="67"/>
      <c r="CG580" s="67"/>
      <c r="CH580" s="67"/>
      <c r="CI580" s="67"/>
      <c r="CJ580" s="67"/>
      <c r="CK580" s="67"/>
      <c r="CL580" s="67"/>
      <c r="CM580" s="67"/>
      <c r="CN580" s="67"/>
      <c r="CO580" s="67"/>
      <c r="CP580" s="67"/>
      <c r="CQ580" s="67"/>
      <c r="CR580" s="67"/>
      <c r="CS580" s="67"/>
      <c r="CT580" s="67"/>
      <c r="CU580" s="67"/>
      <c r="CV580" s="67"/>
      <c r="CW580" s="67"/>
      <c r="CX580" s="67"/>
      <c r="CY580" s="67"/>
      <c r="CZ580" s="67"/>
      <c r="DA580" s="67"/>
      <c r="DB580" s="67"/>
      <c r="DC580" s="67"/>
      <c r="DD580" s="67"/>
      <c r="DE580" s="67"/>
      <c r="DF580" s="67"/>
      <c r="DG580" s="67"/>
      <c r="DH580" s="67"/>
      <c r="DI580" s="67"/>
      <c r="DJ580" s="67"/>
      <c r="DK580" s="67"/>
      <c r="DL580" s="67"/>
      <c r="DM580" s="67"/>
      <c r="DN580" s="67"/>
      <c r="DO580" s="67"/>
      <c r="DP580" s="67"/>
      <c r="DQ580" s="67"/>
      <c r="DR580" s="67"/>
      <c r="DS580" s="67"/>
      <c r="DT580" s="67"/>
      <c r="DU580" s="67"/>
      <c r="DV580" s="67"/>
      <c r="DW580" s="67"/>
      <c r="DX580" s="67"/>
      <c r="DY580" s="67"/>
      <c r="DZ580" s="67"/>
      <c r="EA580" s="67"/>
      <c r="EB580" s="67"/>
      <c r="EC580" s="67"/>
      <c r="ED580" s="67"/>
      <c r="EE580" s="67"/>
      <c r="EF580" s="67"/>
      <c r="EG580" s="67"/>
      <c r="EH580" s="67"/>
      <c r="EI580" s="67"/>
      <c r="EJ580" s="67"/>
      <c r="EK580" s="67"/>
      <c r="EL580" s="67"/>
      <c r="EM580" s="67"/>
      <c r="EN580" s="67"/>
      <c r="EO580" s="67"/>
      <c r="EP580" s="67"/>
      <c r="EQ580" s="67"/>
      <c r="ER580" s="67"/>
      <c r="ES580" s="67"/>
      <c r="ET580" s="67"/>
      <c r="EU580" s="67"/>
      <c r="EV580" s="67"/>
      <c r="EW580" s="67"/>
      <c r="EX580" s="67"/>
      <c r="EY580" s="67"/>
      <c r="EZ580" s="67"/>
      <c r="FA580" s="67"/>
      <c r="FB580" s="67"/>
      <c r="FC580" s="67"/>
      <c r="FD580" s="67"/>
      <c r="FE580" s="67"/>
      <c r="FF580" s="67"/>
      <c r="FG580" s="67"/>
      <c r="FH580" s="67"/>
      <c r="FI580" s="67"/>
      <c r="FJ580" s="67"/>
      <c r="FK580" s="67"/>
      <c r="FL580" s="67"/>
      <c r="FM580" s="67"/>
      <c r="FN580" s="67"/>
      <c r="FO580" s="67"/>
      <c r="FP580" s="67"/>
      <c r="FQ580" s="67"/>
      <c r="FR580" s="67"/>
      <c r="FS580" s="67"/>
      <c r="FT580" s="67"/>
      <c r="FU580" s="67"/>
      <c r="FV580" s="67"/>
      <c r="FW580" s="67"/>
      <c r="FX580" s="67"/>
      <c r="FY580" s="67"/>
      <c r="FZ580" s="67"/>
      <c r="GA580" s="67"/>
      <c r="GB580" s="67"/>
      <c r="GC580" s="67"/>
      <c r="GD580" s="67"/>
      <c r="GE580" s="67"/>
      <c r="GF580" s="67"/>
      <c r="GG580" s="67"/>
      <c r="GH580" s="67"/>
      <c r="GI580" s="67"/>
      <c r="GJ580" s="67"/>
      <c r="GK580" s="67"/>
      <c r="GL580" s="67"/>
      <c r="GM580" s="67"/>
      <c r="GN580" s="67"/>
      <c r="GO580" s="67"/>
      <c r="GP580" s="67"/>
      <c r="GQ580" s="67"/>
      <c r="GR580" s="67"/>
      <c r="GS580" s="67"/>
      <c r="GT580" s="67"/>
      <c r="GU580" s="67"/>
      <c r="GV580" s="67"/>
      <c r="GW580" s="67"/>
      <c r="GX580" s="67"/>
      <c r="GY580" s="67"/>
      <c r="GZ580" s="67"/>
      <c r="HA580" s="67"/>
      <c r="HB580" s="67"/>
      <c r="HC580" s="67"/>
      <c r="HD580" s="67"/>
      <c r="HE580" s="67"/>
      <c r="HF580" s="67"/>
      <c r="HG580" s="67"/>
      <c r="HH580" s="67"/>
      <c r="HI580" s="67"/>
      <c r="HJ580" s="67"/>
      <c r="HK580" s="67"/>
      <c r="HL580" s="67"/>
      <c r="HM580" s="67"/>
      <c r="HN580" s="67"/>
      <c r="HO580" s="67"/>
      <c r="HP580" s="67"/>
      <c r="HQ580" s="67"/>
      <c r="HR580" s="67"/>
      <c r="HS580" s="67"/>
      <c r="HT580" s="67"/>
      <c r="HU580" s="67"/>
      <c r="HV580" s="67"/>
      <c r="HW580" s="67"/>
      <c r="HX580" s="67"/>
      <c r="HY580" s="67"/>
      <c r="HZ580" s="67"/>
      <c r="IA580" s="67"/>
      <c r="IB580" s="67"/>
      <c r="IC580" s="67"/>
      <c r="ID580" s="67"/>
      <c r="IE580" s="67"/>
      <c r="IF580" s="67"/>
      <c r="IG580" s="67"/>
      <c r="IH580" s="67"/>
      <c r="II580" s="67"/>
      <c r="IJ580" s="67"/>
      <c r="IK580" s="67"/>
      <c r="IL580" s="67"/>
      <c r="IM580" s="67"/>
      <c r="IN580" s="67"/>
      <c r="IO580" s="67"/>
      <c r="IP580" s="67"/>
      <c r="IQ580" s="67"/>
      <c r="IR580" s="67"/>
      <c r="IS580" s="67"/>
      <c r="IT580" s="67"/>
      <c r="IU580" s="41"/>
      <c r="IV580" s="41"/>
      <c r="IW580" s="41"/>
      <c r="IX580" s="41"/>
    </row>
    <row r="581" spans="1:258" s="41" customFormat="1">
      <c r="A581" s="34" t="s">
        <v>98</v>
      </c>
      <c r="B581" s="41" t="s">
        <v>99</v>
      </c>
      <c r="C581" s="34" t="s">
        <v>188</v>
      </c>
      <c r="D581" s="35" t="s">
        <v>514</v>
      </c>
      <c r="E581" s="13" t="s">
        <v>515</v>
      </c>
      <c r="F581" s="34" t="s">
        <v>30</v>
      </c>
      <c r="G581" s="35" t="s">
        <v>52</v>
      </c>
      <c r="H581" s="35" t="s">
        <v>516</v>
      </c>
      <c r="I581" s="36">
        <v>107500</v>
      </c>
      <c r="J581" s="36">
        <v>21500</v>
      </c>
      <c r="K581" s="110">
        <v>86000</v>
      </c>
      <c r="L581" s="54"/>
      <c r="M581" s="85"/>
      <c r="N581" s="62"/>
      <c r="O581" s="62"/>
      <c r="P581" s="62"/>
      <c r="Q581" s="35"/>
      <c r="R581" s="37"/>
    </row>
    <row r="582" spans="1:258" s="41" customFormat="1">
      <c r="A582" s="34" t="s">
        <v>98</v>
      </c>
      <c r="B582" s="41" t="s">
        <v>99</v>
      </c>
      <c r="C582" s="34" t="s">
        <v>135</v>
      </c>
      <c r="D582" s="35" t="s">
        <v>517</v>
      </c>
      <c r="E582" s="13" t="s">
        <v>518</v>
      </c>
      <c r="F582" s="34" t="s">
        <v>152</v>
      </c>
      <c r="G582" s="35" t="s">
        <v>189</v>
      </c>
      <c r="H582" s="35" t="s">
        <v>519</v>
      </c>
      <c r="I582" s="19">
        <v>90000</v>
      </c>
      <c r="J582" s="19">
        <v>11250</v>
      </c>
      <c r="K582" s="108">
        <v>78750</v>
      </c>
      <c r="L582" s="36"/>
      <c r="M582" s="67"/>
      <c r="N582" s="62"/>
      <c r="O582" s="62"/>
      <c r="P582" s="90"/>
      <c r="Q582" s="35"/>
      <c r="R582" s="37"/>
    </row>
    <row r="583" spans="1:258" s="41" customFormat="1">
      <c r="A583" s="41" t="s">
        <v>98</v>
      </c>
      <c r="B583" s="41" t="s">
        <v>99</v>
      </c>
      <c r="C583" s="55" t="s">
        <v>15</v>
      </c>
      <c r="D583" s="41" t="s">
        <v>2802</v>
      </c>
      <c r="E583" s="41" t="s">
        <v>2803</v>
      </c>
      <c r="F583" s="41" t="s">
        <v>2804</v>
      </c>
      <c r="G583" s="41" t="s">
        <v>1531</v>
      </c>
      <c r="H583" s="41" t="s">
        <v>2805</v>
      </c>
      <c r="I583" s="4">
        <v>79200</v>
      </c>
      <c r="J583" s="4">
        <v>11880</v>
      </c>
      <c r="K583" s="111">
        <v>67320</v>
      </c>
      <c r="L583" s="4"/>
      <c r="M583" s="4"/>
      <c r="N583" s="4"/>
      <c r="O583" s="4"/>
      <c r="P583" s="4"/>
      <c r="Q583" s="4"/>
      <c r="R583" s="4"/>
    </row>
    <row r="584" spans="1:258" s="41" customFormat="1">
      <c r="A584" s="41" t="s">
        <v>98</v>
      </c>
      <c r="B584" s="41" t="s">
        <v>99</v>
      </c>
      <c r="C584" s="55" t="s">
        <v>15</v>
      </c>
      <c r="D584" s="41" t="s">
        <v>2806</v>
      </c>
      <c r="E584" s="41" t="s">
        <v>2807</v>
      </c>
      <c r="F584" s="41" t="s">
        <v>1178</v>
      </c>
      <c r="G584" s="41" t="s">
        <v>2808</v>
      </c>
      <c r="H584" s="41" t="s">
        <v>2809</v>
      </c>
      <c r="I584" s="4">
        <v>728596.15</v>
      </c>
      <c r="J584" s="4">
        <v>177719.23</v>
      </c>
      <c r="K584" s="111">
        <v>550876.92000000004</v>
      </c>
      <c r="L584" s="4"/>
      <c r="M584" s="4"/>
      <c r="N584" s="4"/>
      <c r="O584" s="4"/>
      <c r="P584" s="4"/>
      <c r="Q584" s="4"/>
      <c r="R584" s="4"/>
    </row>
    <row r="585" spans="1:258" s="41" customFormat="1">
      <c r="A585" s="41" t="s">
        <v>98</v>
      </c>
      <c r="B585" s="41" t="s">
        <v>99</v>
      </c>
      <c r="C585" s="55" t="s">
        <v>15</v>
      </c>
      <c r="D585" s="41" t="s">
        <v>2810</v>
      </c>
      <c r="E585" s="41" t="s">
        <v>2811</v>
      </c>
      <c r="F585" s="41" t="s">
        <v>1178</v>
      </c>
      <c r="G585" s="41" t="s">
        <v>2808</v>
      </c>
      <c r="H585" s="41" t="s">
        <v>2809</v>
      </c>
      <c r="I585" s="4">
        <v>196454.6</v>
      </c>
      <c r="J585" s="4">
        <v>71290.92</v>
      </c>
      <c r="K585" s="111">
        <v>125163.68000000001</v>
      </c>
      <c r="L585" s="4"/>
      <c r="M585" s="4"/>
      <c r="N585" s="4"/>
      <c r="O585" s="4"/>
      <c r="P585" s="4"/>
      <c r="Q585" s="4"/>
      <c r="R585" s="4"/>
    </row>
    <row r="586" spans="1:258" s="41" customFormat="1">
      <c r="A586" s="41" t="s">
        <v>98</v>
      </c>
      <c r="B586" s="41" t="s">
        <v>99</v>
      </c>
      <c r="C586" s="55" t="s">
        <v>15</v>
      </c>
      <c r="D586" s="41" t="s">
        <v>2812</v>
      </c>
      <c r="E586" s="41" t="s">
        <v>2813</v>
      </c>
      <c r="F586" s="41" t="s">
        <v>1178</v>
      </c>
      <c r="G586" s="41" t="s">
        <v>2808</v>
      </c>
      <c r="H586" s="41" t="s">
        <v>2809</v>
      </c>
      <c r="I586" s="4">
        <v>394949.25</v>
      </c>
      <c r="J586" s="4">
        <v>110989.85</v>
      </c>
      <c r="K586" s="111">
        <v>283959.40000000002</v>
      </c>
      <c r="L586" s="4"/>
      <c r="M586" s="4"/>
      <c r="N586" s="4"/>
      <c r="O586" s="4"/>
      <c r="P586" s="4"/>
      <c r="Q586" s="4"/>
      <c r="R586" s="4"/>
    </row>
    <row r="587" spans="1:258" s="41" customFormat="1">
      <c r="A587" s="41" t="s">
        <v>98</v>
      </c>
      <c r="B587" s="41" t="s">
        <v>99</v>
      </c>
      <c r="C587" s="55" t="s">
        <v>362</v>
      </c>
      <c r="D587" s="41" t="s">
        <v>3008</v>
      </c>
      <c r="E587" s="41" t="s">
        <v>3009</v>
      </c>
      <c r="F587" s="41" t="s">
        <v>363</v>
      </c>
      <c r="G587" s="41" t="s">
        <v>3010</v>
      </c>
      <c r="H587" s="41" t="s">
        <v>3011</v>
      </c>
      <c r="I587" s="4">
        <v>49750</v>
      </c>
      <c r="J587" s="4">
        <v>7312.5</v>
      </c>
      <c r="K587" s="111">
        <v>42437.5</v>
      </c>
      <c r="L587" s="4"/>
      <c r="M587" s="4"/>
      <c r="N587" s="4"/>
      <c r="O587" s="4"/>
      <c r="P587" s="4"/>
      <c r="Q587" s="4"/>
      <c r="R587" s="4"/>
    </row>
    <row r="588" spans="1:258" s="41" customFormat="1">
      <c r="A588" s="41" t="s">
        <v>98</v>
      </c>
      <c r="B588" s="41" t="s">
        <v>99</v>
      </c>
      <c r="C588" s="55" t="s">
        <v>3012</v>
      </c>
      <c r="D588" s="41" t="s">
        <v>3013</v>
      </c>
      <c r="E588" s="41" t="s">
        <v>3014</v>
      </c>
      <c r="F588" s="41" t="s">
        <v>2656</v>
      </c>
      <c r="G588" s="41" t="s">
        <v>1747</v>
      </c>
      <c r="H588" s="41" t="s">
        <v>3015</v>
      </c>
      <c r="I588" s="4">
        <v>79312.5</v>
      </c>
      <c r="J588" s="4">
        <v>28125</v>
      </c>
      <c r="K588" s="111">
        <v>51187.5</v>
      </c>
      <c r="L588" s="4"/>
      <c r="M588" s="4"/>
      <c r="N588" s="4"/>
      <c r="O588" s="4"/>
      <c r="P588" s="4"/>
      <c r="Q588" s="4"/>
      <c r="R588" s="4"/>
    </row>
    <row r="589" spans="1:258" s="41" customFormat="1">
      <c r="A589" s="41" t="s">
        <v>98</v>
      </c>
      <c r="B589" s="41" t="s">
        <v>99</v>
      </c>
      <c r="C589" s="55" t="s">
        <v>3016</v>
      </c>
      <c r="D589" s="41" t="s">
        <v>3017</v>
      </c>
      <c r="E589" s="41" t="s">
        <v>3018</v>
      </c>
      <c r="F589" s="41" t="s">
        <v>2741</v>
      </c>
      <c r="G589" s="41" t="s">
        <v>302</v>
      </c>
      <c r="H589" s="41" t="s">
        <v>3019</v>
      </c>
      <c r="I589" s="4">
        <v>33571.428571428572</v>
      </c>
      <c r="J589" s="4">
        <v>4196.4285714285716</v>
      </c>
      <c r="K589" s="111">
        <v>29375</v>
      </c>
      <c r="L589" s="4"/>
      <c r="M589" s="4"/>
      <c r="N589" s="4"/>
      <c r="O589" s="4"/>
      <c r="P589" s="4"/>
      <c r="Q589" s="4"/>
      <c r="R589" s="4"/>
    </row>
    <row r="590" spans="1:258" s="41" customFormat="1">
      <c r="A590" s="41" t="s">
        <v>98</v>
      </c>
      <c r="B590" s="41" t="s">
        <v>99</v>
      </c>
      <c r="C590" s="55" t="s">
        <v>3551</v>
      </c>
      <c r="D590" s="41" t="s">
        <v>3020</v>
      </c>
      <c r="E590" s="41" t="s">
        <v>3021</v>
      </c>
      <c r="F590" s="41" t="s">
        <v>366</v>
      </c>
      <c r="G590" s="41">
        <v>40437</v>
      </c>
      <c r="H590" s="41" t="s">
        <v>3022</v>
      </c>
      <c r="I590" s="4">
        <v>75000</v>
      </c>
      <c r="J590" s="4">
        <v>9375</v>
      </c>
      <c r="K590" s="111">
        <v>65625</v>
      </c>
      <c r="L590" s="4"/>
      <c r="M590" s="4"/>
      <c r="N590" s="4"/>
      <c r="O590" s="4"/>
      <c r="P590" s="4"/>
      <c r="Q590" s="4"/>
      <c r="R590" s="4"/>
    </row>
    <row r="591" spans="1:258" s="41" customFormat="1">
      <c r="A591" s="41" t="s">
        <v>98</v>
      </c>
      <c r="B591" s="41" t="s">
        <v>99</v>
      </c>
      <c r="C591" s="55" t="s">
        <v>3023</v>
      </c>
      <c r="D591" s="41" t="s">
        <v>3024</v>
      </c>
      <c r="E591" s="41" t="s">
        <v>3025</v>
      </c>
      <c r="F591" s="41" t="s">
        <v>2544</v>
      </c>
      <c r="G591" s="41" t="s">
        <v>3026</v>
      </c>
      <c r="H591" s="41" t="s">
        <v>3027</v>
      </c>
      <c r="I591" s="4">
        <v>89687.5</v>
      </c>
      <c r="J591" s="4">
        <v>13125</v>
      </c>
      <c r="K591" s="111">
        <v>76562.5</v>
      </c>
      <c r="L591" s="4"/>
      <c r="M591" s="4"/>
      <c r="N591" s="4"/>
      <c r="O591" s="4"/>
      <c r="P591" s="4"/>
      <c r="Q591" s="4"/>
      <c r="R591" s="4"/>
    </row>
    <row r="592" spans="1:258" s="41" customFormat="1">
      <c r="A592" s="41" t="s">
        <v>98</v>
      </c>
      <c r="B592" s="41" t="s">
        <v>99</v>
      </c>
      <c r="C592" s="55" t="s">
        <v>3023</v>
      </c>
      <c r="D592" s="41" t="s">
        <v>3028</v>
      </c>
      <c r="E592" s="41" t="s">
        <v>3029</v>
      </c>
      <c r="F592" s="41" t="s">
        <v>364</v>
      </c>
      <c r="G592" s="41" t="s">
        <v>365</v>
      </c>
      <c r="H592" s="41" t="s">
        <v>3030</v>
      </c>
      <c r="I592" s="4">
        <v>31250</v>
      </c>
      <c r="J592" s="4">
        <v>9375</v>
      </c>
      <c r="K592" s="111">
        <v>21875</v>
      </c>
      <c r="L592" s="4"/>
      <c r="M592" s="4"/>
      <c r="N592" s="4"/>
      <c r="O592" s="4"/>
      <c r="P592" s="4"/>
      <c r="Q592" s="4"/>
      <c r="R592" s="4"/>
    </row>
    <row r="593" spans="1:18" s="41" customFormat="1">
      <c r="A593" s="41" t="s">
        <v>98</v>
      </c>
      <c r="B593" s="41" t="s">
        <v>99</v>
      </c>
      <c r="C593" s="55" t="s">
        <v>3023</v>
      </c>
      <c r="D593" s="41" t="s">
        <v>3031</v>
      </c>
      <c r="E593" s="41" t="s">
        <v>3032</v>
      </c>
      <c r="F593" s="41" t="s">
        <v>3033</v>
      </c>
      <c r="G593" s="41" t="s">
        <v>2456</v>
      </c>
      <c r="H593" s="41" t="s">
        <v>3034</v>
      </c>
      <c r="I593" s="4">
        <v>15000</v>
      </c>
      <c r="J593" s="4">
        <v>1875</v>
      </c>
      <c r="K593" s="111">
        <v>13125</v>
      </c>
      <c r="L593" s="4"/>
      <c r="M593" s="4"/>
      <c r="N593" s="4"/>
      <c r="O593" s="4"/>
      <c r="P593" s="4"/>
      <c r="Q593" s="4"/>
      <c r="R593" s="4"/>
    </row>
    <row r="594" spans="1:18" s="41" customFormat="1">
      <c r="A594" s="41" t="s">
        <v>98</v>
      </c>
      <c r="B594" s="41" t="s">
        <v>99</v>
      </c>
      <c r="C594" s="55" t="s">
        <v>15</v>
      </c>
      <c r="D594" s="41" t="s">
        <v>3035</v>
      </c>
      <c r="E594" s="41" t="s">
        <v>3036</v>
      </c>
      <c r="F594" s="41" t="s">
        <v>3037</v>
      </c>
      <c r="G594" s="41" t="s">
        <v>1914</v>
      </c>
      <c r="H594" s="41" t="s">
        <v>3038</v>
      </c>
      <c r="I594" s="4">
        <v>32500</v>
      </c>
      <c r="J594" s="4">
        <v>4062.5</v>
      </c>
      <c r="K594" s="111">
        <v>28437.5</v>
      </c>
      <c r="L594" s="4"/>
      <c r="M594" s="4"/>
      <c r="N594" s="4"/>
      <c r="O594" s="4"/>
      <c r="P594" s="4"/>
      <c r="Q594" s="4"/>
      <c r="R594" s="4"/>
    </row>
    <row r="595" spans="1:18" s="41" customFormat="1">
      <c r="A595" s="41" t="s">
        <v>98</v>
      </c>
      <c r="B595" s="41" t="s">
        <v>99</v>
      </c>
      <c r="C595" s="55" t="s">
        <v>15</v>
      </c>
      <c r="D595" s="41" t="s">
        <v>3039</v>
      </c>
      <c r="E595" s="41" t="s">
        <v>3040</v>
      </c>
      <c r="F595" s="41" t="s">
        <v>3033</v>
      </c>
      <c r="G595" s="41" t="s">
        <v>2456</v>
      </c>
      <c r="H595" s="41" t="s">
        <v>3041</v>
      </c>
      <c r="I595" s="4">
        <v>5000</v>
      </c>
      <c r="J595" s="4">
        <v>625</v>
      </c>
      <c r="K595" s="111">
        <v>4375</v>
      </c>
      <c r="L595" s="4"/>
      <c r="M595" s="4"/>
      <c r="N595" s="4"/>
      <c r="O595" s="4"/>
      <c r="P595" s="4"/>
      <c r="Q595" s="4"/>
      <c r="R595" s="4"/>
    </row>
    <row r="596" spans="1:18" s="41" customFormat="1">
      <c r="A596" s="41" t="s">
        <v>98</v>
      </c>
      <c r="B596" s="41" t="s">
        <v>99</v>
      </c>
      <c r="C596" s="55" t="s">
        <v>15</v>
      </c>
      <c r="D596" s="41" t="s">
        <v>3042</v>
      </c>
      <c r="E596" s="41" t="s">
        <v>3043</v>
      </c>
      <c r="F596" s="41" t="s">
        <v>3033</v>
      </c>
      <c r="G596" s="41" t="s">
        <v>2456</v>
      </c>
      <c r="H596" s="41" t="s">
        <v>3044</v>
      </c>
      <c r="I596" s="4">
        <v>20000</v>
      </c>
      <c r="J596" s="4">
        <v>2500</v>
      </c>
      <c r="K596" s="111">
        <v>17500</v>
      </c>
      <c r="L596" s="4"/>
      <c r="M596" s="4"/>
      <c r="N596" s="4"/>
      <c r="O596" s="4"/>
      <c r="P596" s="4"/>
      <c r="Q596" s="4"/>
      <c r="R596" s="4"/>
    </row>
    <row r="597" spans="1:18" s="41" customFormat="1">
      <c r="A597" s="41" t="s">
        <v>98</v>
      </c>
      <c r="B597" s="41" t="s">
        <v>99</v>
      </c>
      <c r="C597" s="55" t="s">
        <v>15</v>
      </c>
      <c r="D597" s="41" t="s">
        <v>3045</v>
      </c>
      <c r="E597" s="41" t="s">
        <v>3046</v>
      </c>
      <c r="F597" s="41" t="s">
        <v>3047</v>
      </c>
      <c r="G597" s="41" t="s">
        <v>2000</v>
      </c>
      <c r="H597" s="41" t="s">
        <v>3048</v>
      </c>
      <c r="I597" s="4">
        <v>27000</v>
      </c>
      <c r="J597" s="4">
        <v>3375</v>
      </c>
      <c r="K597" s="111">
        <v>23625</v>
      </c>
      <c r="L597" s="4"/>
      <c r="M597" s="4"/>
      <c r="N597" s="4"/>
      <c r="O597" s="4"/>
      <c r="P597" s="4"/>
      <c r="Q597" s="4"/>
      <c r="R597" s="4"/>
    </row>
    <row r="598" spans="1:18" s="41" customFormat="1">
      <c r="A598" s="41" t="s">
        <v>98</v>
      </c>
      <c r="B598" s="41" t="s">
        <v>99</v>
      </c>
      <c r="C598" s="55" t="s">
        <v>15</v>
      </c>
      <c r="D598" s="41" t="s">
        <v>3049</v>
      </c>
      <c r="E598" s="41" t="s">
        <v>3050</v>
      </c>
      <c r="F598" s="41" t="s">
        <v>3051</v>
      </c>
      <c r="G598" s="41" t="s">
        <v>3052</v>
      </c>
      <c r="H598" s="41" t="s">
        <v>3053</v>
      </c>
      <c r="I598" s="4">
        <v>150000</v>
      </c>
      <c r="J598" s="4">
        <v>18750</v>
      </c>
      <c r="K598" s="111">
        <v>131250</v>
      </c>
      <c r="L598" s="4"/>
      <c r="M598" s="4"/>
      <c r="N598" s="4"/>
      <c r="O598" s="4"/>
      <c r="P598" s="4"/>
      <c r="Q598" s="4"/>
      <c r="R598" s="4"/>
    </row>
    <row r="599" spans="1:18" s="41" customFormat="1">
      <c r="A599" s="41" t="s">
        <v>98</v>
      </c>
      <c r="B599" s="41" t="s">
        <v>99</v>
      </c>
      <c r="C599" s="55" t="s">
        <v>15</v>
      </c>
      <c r="D599" s="41" t="s">
        <v>3054</v>
      </c>
      <c r="E599" s="41" t="s">
        <v>3055</v>
      </c>
      <c r="F599" s="41" t="s">
        <v>303</v>
      </c>
      <c r="G599" s="41" t="s">
        <v>3056</v>
      </c>
      <c r="H599" s="41" t="s">
        <v>3057</v>
      </c>
      <c r="I599" s="4">
        <v>26000</v>
      </c>
      <c r="J599" s="4">
        <v>3250</v>
      </c>
      <c r="K599" s="111">
        <v>22750</v>
      </c>
      <c r="L599" s="4"/>
      <c r="M599" s="4"/>
      <c r="N599" s="4"/>
      <c r="O599" s="4"/>
      <c r="P599" s="4"/>
      <c r="Q599" s="4"/>
      <c r="R599" s="4"/>
    </row>
    <row r="600" spans="1:18" s="41" customFormat="1">
      <c r="A600" s="41" t="s">
        <v>98</v>
      </c>
      <c r="B600" s="41" t="s">
        <v>99</v>
      </c>
      <c r="C600" s="55" t="s">
        <v>15</v>
      </c>
      <c r="D600" s="41" t="s">
        <v>3058</v>
      </c>
      <c r="E600" s="41" t="s">
        <v>3032</v>
      </c>
      <c r="F600" s="41" t="s">
        <v>3059</v>
      </c>
      <c r="G600" s="41" t="s">
        <v>2456</v>
      </c>
      <c r="H600" s="41" t="s">
        <v>3034</v>
      </c>
      <c r="I600" s="4">
        <v>1643.89</v>
      </c>
      <c r="J600" s="4">
        <v>205.48625000000001</v>
      </c>
      <c r="K600" s="111">
        <v>1438.4037500000002</v>
      </c>
      <c r="L600" s="4"/>
      <c r="M600" s="4"/>
      <c r="N600" s="4"/>
      <c r="O600" s="4"/>
      <c r="P600" s="4"/>
      <c r="Q600" s="4"/>
      <c r="R600" s="4"/>
    </row>
    <row r="601" spans="1:18" s="41" customFormat="1">
      <c r="A601" s="41" t="s">
        <v>98</v>
      </c>
      <c r="B601" s="41" t="s">
        <v>99</v>
      </c>
      <c r="C601" s="55" t="s">
        <v>15</v>
      </c>
      <c r="D601" s="41" t="s">
        <v>3060</v>
      </c>
      <c r="E601" s="41" t="s">
        <v>3061</v>
      </c>
      <c r="F601" s="41" t="s">
        <v>366</v>
      </c>
      <c r="G601" s="41" t="s">
        <v>3062</v>
      </c>
      <c r="H601" s="41" t="s">
        <v>3063</v>
      </c>
      <c r="I601" s="4">
        <v>46750</v>
      </c>
      <c r="J601" s="4">
        <v>8250</v>
      </c>
      <c r="K601" s="111">
        <v>38500</v>
      </c>
      <c r="L601" s="4"/>
      <c r="M601" s="4"/>
      <c r="N601" s="4"/>
      <c r="O601" s="4"/>
      <c r="P601" s="4"/>
      <c r="Q601" s="4"/>
      <c r="R601" s="4"/>
    </row>
    <row r="602" spans="1:18" s="41" customFormat="1">
      <c r="A602" s="41" t="s">
        <v>98</v>
      </c>
      <c r="B602" s="41" t="s">
        <v>99</v>
      </c>
      <c r="C602" s="55" t="s">
        <v>15</v>
      </c>
      <c r="D602" s="41" t="s">
        <v>3064</v>
      </c>
      <c r="E602" s="41" t="s">
        <v>3065</v>
      </c>
      <c r="F602" s="41" t="s">
        <v>3066</v>
      </c>
      <c r="G602" s="41" t="s">
        <v>3067</v>
      </c>
      <c r="H602" s="41" t="s">
        <v>3068</v>
      </c>
      <c r="I602" s="4">
        <v>80000</v>
      </c>
      <c r="J602" s="4">
        <v>10000</v>
      </c>
      <c r="K602" s="111">
        <v>70000</v>
      </c>
      <c r="L602" s="4"/>
      <c r="M602" s="4"/>
      <c r="N602" s="4"/>
      <c r="O602" s="4"/>
      <c r="P602" s="4"/>
      <c r="Q602" s="4"/>
      <c r="R602" s="4"/>
    </row>
    <row r="603" spans="1:18" s="41" customFormat="1">
      <c r="A603" s="41" t="s">
        <v>98</v>
      </c>
      <c r="B603" s="41" t="s">
        <v>99</v>
      </c>
      <c r="C603" s="55" t="s">
        <v>15</v>
      </c>
      <c r="D603" s="41" t="s">
        <v>3069</v>
      </c>
      <c r="E603" s="41" t="s">
        <v>3070</v>
      </c>
      <c r="F603" s="41" t="s">
        <v>3071</v>
      </c>
      <c r="G603" s="41" t="s">
        <v>367</v>
      </c>
      <c r="H603" s="41" t="s">
        <v>3072</v>
      </c>
      <c r="I603" s="4">
        <v>27000</v>
      </c>
      <c r="J603" s="4">
        <v>3375</v>
      </c>
      <c r="K603" s="111">
        <v>23625</v>
      </c>
      <c r="L603" s="4"/>
      <c r="M603" s="4"/>
      <c r="N603" s="4"/>
      <c r="O603" s="4"/>
      <c r="P603" s="4"/>
      <c r="Q603" s="4"/>
      <c r="R603" s="4"/>
    </row>
    <row r="604" spans="1:18" s="41" customFormat="1">
      <c r="A604" s="41" t="s">
        <v>98</v>
      </c>
      <c r="B604" s="41" t="s">
        <v>99</v>
      </c>
      <c r="C604" s="55" t="s">
        <v>15</v>
      </c>
      <c r="D604" s="41" t="s">
        <v>3073</v>
      </c>
      <c r="E604" s="41" t="s">
        <v>3074</v>
      </c>
      <c r="F604" s="41" t="s">
        <v>23</v>
      </c>
      <c r="G604" s="41" t="s">
        <v>1889</v>
      </c>
      <c r="H604" s="41" t="s">
        <v>3075</v>
      </c>
      <c r="I604" s="4">
        <v>120000</v>
      </c>
      <c r="J604" s="4">
        <v>15000</v>
      </c>
      <c r="K604" s="111">
        <v>105000</v>
      </c>
      <c r="L604" s="4"/>
      <c r="M604" s="4"/>
      <c r="N604" s="4"/>
      <c r="O604" s="4"/>
      <c r="P604" s="4"/>
      <c r="Q604" s="4"/>
      <c r="R604" s="4"/>
    </row>
    <row r="605" spans="1:18" s="41" customFormat="1">
      <c r="A605" s="41" t="s">
        <v>98</v>
      </c>
      <c r="B605" s="41" t="s">
        <v>99</v>
      </c>
      <c r="C605" s="55" t="s">
        <v>3076</v>
      </c>
      <c r="D605" s="41" t="s">
        <v>3077</v>
      </c>
      <c r="E605" s="41" t="s">
        <v>3078</v>
      </c>
      <c r="F605" s="41" t="s">
        <v>1895</v>
      </c>
      <c r="G605" s="41" t="s">
        <v>1610</v>
      </c>
      <c r="H605" s="41" t="s">
        <v>3079</v>
      </c>
      <c r="I605" s="4">
        <v>17875</v>
      </c>
      <c r="J605" s="4">
        <v>6500</v>
      </c>
      <c r="K605" s="111">
        <v>11375</v>
      </c>
      <c r="L605" s="4"/>
      <c r="M605" s="4"/>
      <c r="N605" s="4"/>
      <c r="O605" s="4"/>
      <c r="P605" s="4"/>
      <c r="Q605" s="4"/>
      <c r="R605" s="4"/>
    </row>
    <row r="606" spans="1:18" s="41" customFormat="1">
      <c r="A606" s="41" t="s">
        <v>98</v>
      </c>
      <c r="B606" s="41" t="s">
        <v>99</v>
      </c>
      <c r="C606" s="55" t="s">
        <v>13</v>
      </c>
      <c r="D606" s="41" t="s">
        <v>3080</v>
      </c>
      <c r="E606" s="41" t="s">
        <v>3081</v>
      </c>
      <c r="F606" s="41" t="s">
        <v>2206</v>
      </c>
      <c r="G606" s="41" t="s">
        <v>244</v>
      </c>
      <c r="H606" s="41" t="s">
        <v>3082</v>
      </c>
      <c r="I606" s="4">
        <v>139026.54999999999</v>
      </c>
      <c r="J606" s="4">
        <v>17378.318749999999</v>
      </c>
      <c r="K606" s="111">
        <v>121648.23124999998</v>
      </c>
      <c r="L606" s="4"/>
      <c r="M606" s="4"/>
      <c r="N606" s="4"/>
      <c r="O606" s="4"/>
      <c r="P606" s="4"/>
      <c r="Q606" s="4"/>
      <c r="R606" s="4"/>
    </row>
    <row r="607" spans="1:18" s="41" customFormat="1">
      <c r="A607" s="41" t="s">
        <v>98</v>
      </c>
      <c r="B607" s="41" t="s">
        <v>99</v>
      </c>
      <c r="C607" s="55" t="s">
        <v>13</v>
      </c>
      <c r="D607" s="41" t="s">
        <v>3083</v>
      </c>
      <c r="E607" s="41" t="s">
        <v>3018</v>
      </c>
      <c r="F607" s="41" t="s">
        <v>297</v>
      </c>
      <c r="G607" s="41" t="s">
        <v>262</v>
      </c>
      <c r="H607" s="41" t="s">
        <v>3019</v>
      </c>
      <c r="I607" s="4">
        <v>120000</v>
      </c>
      <c r="J607" s="4">
        <v>15000</v>
      </c>
      <c r="K607" s="111">
        <v>105000</v>
      </c>
      <c r="L607" s="4"/>
      <c r="M607" s="4"/>
      <c r="N607" s="4"/>
      <c r="O607" s="4"/>
      <c r="P607" s="4"/>
      <c r="Q607" s="4"/>
      <c r="R607" s="4"/>
    </row>
    <row r="608" spans="1:18" s="41" customFormat="1">
      <c r="A608" s="41" t="s">
        <v>98</v>
      </c>
      <c r="B608" s="41" t="s">
        <v>99</v>
      </c>
      <c r="C608" s="55" t="s">
        <v>13</v>
      </c>
      <c r="D608" s="41" t="s">
        <v>3084</v>
      </c>
      <c r="E608" s="41" t="s">
        <v>3018</v>
      </c>
      <c r="F608" s="41" t="s">
        <v>3085</v>
      </c>
      <c r="G608" s="41" t="s">
        <v>1792</v>
      </c>
      <c r="H608" s="41" t="s">
        <v>3019</v>
      </c>
      <c r="I608" s="4">
        <v>36000</v>
      </c>
      <c r="J608" s="4">
        <v>4500</v>
      </c>
      <c r="K608" s="111">
        <v>31500</v>
      </c>
      <c r="L608" s="4"/>
      <c r="M608" s="4"/>
      <c r="N608" s="4"/>
      <c r="O608" s="4"/>
      <c r="P608" s="4"/>
      <c r="Q608" s="4"/>
      <c r="R608" s="4"/>
    </row>
    <row r="609" spans="1:18" s="41" customFormat="1">
      <c r="A609" s="41" t="s">
        <v>98</v>
      </c>
      <c r="B609" s="41" t="s">
        <v>99</v>
      </c>
      <c r="C609" s="55" t="s">
        <v>13</v>
      </c>
      <c r="D609" s="41" t="s">
        <v>3086</v>
      </c>
      <c r="E609" s="41" t="s">
        <v>3087</v>
      </c>
      <c r="F609" s="41" t="s">
        <v>2548</v>
      </c>
      <c r="G609" s="41" t="s">
        <v>1911</v>
      </c>
      <c r="H609" s="41" t="s">
        <v>3088</v>
      </c>
      <c r="I609" s="4">
        <v>179750</v>
      </c>
      <c r="J609" s="4">
        <v>22468.75</v>
      </c>
      <c r="K609" s="111">
        <v>157281.25</v>
      </c>
      <c r="L609" s="4"/>
      <c r="M609" s="4"/>
      <c r="N609" s="4"/>
      <c r="O609" s="4"/>
      <c r="P609" s="4"/>
      <c r="Q609" s="4"/>
      <c r="R609" s="4"/>
    </row>
    <row r="610" spans="1:18" s="41" customFormat="1">
      <c r="A610" s="41" t="s">
        <v>98</v>
      </c>
      <c r="B610" s="41" t="s">
        <v>99</v>
      </c>
      <c r="C610" s="55" t="s">
        <v>13</v>
      </c>
      <c r="D610" s="41" t="s">
        <v>3089</v>
      </c>
      <c r="E610" s="41" t="s">
        <v>3090</v>
      </c>
      <c r="F610" s="41" t="s">
        <v>3091</v>
      </c>
      <c r="G610" s="41" t="s">
        <v>3092</v>
      </c>
      <c r="H610" s="41" t="s">
        <v>3093</v>
      </c>
      <c r="I610" s="4">
        <v>60000</v>
      </c>
      <c r="J610" s="4">
        <v>7500</v>
      </c>
      <c r="K610" s="111">
        <v>52500</v>
      </c>
      <c r="L610" s="4"/>
      <c r="M610" s="4"/>
      <c r="N610" s="4"/>
      <c r="O610" s="4"/>
      <c r="P610" s="4"/>
      <c r="Q610" s="4"/>
      <c r="R610" s="4"/>
    </row>
    <row r="611" spans="1:18" s="41" customFormat="1">
      <c r="A611" s="41" t="s">
        <v>98</v>
      </c>
      <c r="B611" s="41" t="s">
        <v>99</v>
      </c>
      <c r="C611" s="55" t="s">
        <v>3094</v>
      </c>
      <c r="D611" s="41" t="s">
        <v>3095</v>
      </c>
      <c r="E611" s="41" t="s">
        <v>3096</v>
      </c>
      <c r="F611" s="41" t="s">
        <v>3097</v>
      </c>
      <c r="G611" s="41" t="s">
        <v>368</v>
      </c>
      <c r="H611" s="41" t="s">
        <v>3098</v>
      </c>
      <c r="I611" s="4">
        <v>81250</v>
      </c>
      <c r="J611" s="4">
        <v>15625</v>
      </c>
      <c r="K611" s="111">
        <v>65625</v>
      </c>
      <c r="L611" s="4"/>
      <c r="M611" s="4"/>
      <c r="N611" s="4"/>
      <c r="O611" s="4"/>
      <c r="P611" s="4"/>
      <c r="Q611" s="4"/>
      <c r="R611" s="4"/>
    </row>
    <row r="612" spans="1:18" s="41" customFormat="1">
      <c r="A612" s="41" t="s">
        <v>98</v>
      </c>
      <c r="B612" s="41" t="s">
        <v>99</v>
      </c>
      <c r="C612" s="55" t="s">
        <v>14</v>
      </c>
      <c r="D612" s="41" t="s">
        <v>3099</v>
      </c>
      <c r="E612" s="41" t="s">
        <v>3100</v>
      </c>
      <c r="F612" s="41" t="s">
        <v>3062</v>
      </c>
      <c r="G612" s="41" t="s">
        <v>47</v>
      </c>
      <c r="H612" s="41" t="s">
        <v>3101</v>
      </c>
      <c r="I612" s="4">
        <v>240000</v>
      </c>
      <c r="J612" s="4">
        <v>30000</v>
      </c>
      <c r="K612" s="111">
        <v>210000</v>
      </c>
      <c r="L612" s="4"/>
      <c r="M612" s="4"/>
      <c r="N612" s="4"/>
      <c r="O612" s="4"/>
      <c r="P612" s="4"/>
      <c r="Q612" s="4"/>
      <c r="R612" s="4"/>
    </row>
    <row r="613" spans="1:18" s="41" customFormat="1">
      <c r="A613" s="41" t="s">
        <v>98</v>
      </c>
      <c r="B613" s="41" t="s">
        <v>99</v>
      </c>
      <c r="C613" s="55" t="s">
        <v>14</v>
      </c>
      <c r="D613" s="41" t="s">
        <v>3102</v>
      </c>
      <c r="E613" s="41" t="s">
        <v>3018</v>
      </c>
      <c r="F613" s="41" t="s">
        <v>2329</v>
      </c>
      <c r="G613" s="41" t="s">
        <v>1387</v>
      </c>
      <c r="H613" s="41" t="s">
        <v>3019</v>
      </c>
      <c r="I613" s="4">
        <v>287500</v>
      </c>
      <c r="J613" s="4">
        <v>35937.5</v>
      </c>
      <c r="K613" s="111">
        <v>251562.5</v>
      </c>
      <c r="L613" s="4"/>
      <c r="M613" s="4"/>
      <c r="N613" s="4"/>
      <c r="O613" s="4"/>
      <c r="P613" s="4"/>
      <c r="Q613" s="4"/>
      <c r="R613" s="4"/>
    </row>
    <row r="614" spans="1:18" s="41" customFormat="1">
      <c r="A614" s="41" t="s">
        <v>98</v>
      </c>
      <c r="B614" s="41" t="s">
        <v>99</v>
      </c>
      <c r="C614" s="55" t="s">
        <v>14</v>
      </c>
      <c r="D614" s="41" t="s">
        <v>3103</v>
      </c>
      <c r="E614" s="41" t="s">
        <v>3104</v>
      </c>
      <c r="F614" s="41" t="s">
        <v>1271</v>
      </c>
      <c r="G614" s="41" t="s">
        <v>3105</v>
      </c>
      <c r="H614" s="41" t="s">
        <v>3106</v>
      </c>
      <c r="I614" s="4">
        <v>220000</v>
      </c>
      <c r="J614" s="4">
        <v>27500</v>
      </c>
      <c r="K614" s="111">
        <v>192500</v>
      </c>
      <c r="L614" s="4"/>
      <c r="M614" s="4"/>
      <c r="N614" s="4"/>
      <c r="O614" s="4"/>
      <c r="P614" s="4"/>
      <c r="Q614" s="4"/>
      <c r="R614" s="4"/>
    </row>
    <row r="615" spans="1:18" s="41" customFormat="1">
      <c r="A615" s="41" t="s">
        <v>98</v>
      </c>
      <c r="B615" s="41" t="s">
        <v>99</v>
      </c>
      <c r="C615" s="55" t="s">
        <v>14</v>
      </c>
      <c r="D615" s="41" t="s">
        <v>3107</v>
      </c>
      <c r="E615" s="41" t="s">
        <v>3021</v>
      </c>
      <c r="F615" s="41" t="s">
        <v>3108</v>
      </c>
      <c r="G615" s="41" t="s">
        <v>135</v>
      </c>
      <c r="H615" s="41" t="s">
        <v>3022</v>
      </c>
      <c r="I615" s="4">
        <v>64800</v>
      </c>
      <c r="J615" s="4">
        <v>8100</v>
      </c>
      <c r="K615" s="111">
        <v>56700</v>
      </c>
      <c r="L615" s="4"/>
      <c r="M615" s="4"/>
      <c r="N615" s="4"/>
      <c r="O615" s="4"/>
      <c r="P615" s="4"/>
      <c r="Q615" s="4"/>
      <c r="R615" s="4"/>
    </row>
    <row r="616" spans="1:18" s="41" customFormat="1">
      <c r="A616" s="41" t="s">
        <v>98</v>
      </c>
      <c r="B616" s="41" t="s">
        <v>99</v>
      </c>
      <c r="C616" s="55" t="s">
        <v>14</v>
      </c>
      <c r="D616" s="41" t="s">
        <v>3109</v>
      </c>
      <c r="E616" s="41" t="s">
        <v>3110</v>
      </c>
      <c r="F616" s="41" t="s">
        <v>369</v>
      </c>
      <c r="G616" s="41" t="s">
        <v>150</v>
      </c>
      <c r="H616" s="41" t="s">
        <v>3111</v>
      </c>
      <c r="I616" s="4">
        <v>36000</v>
      </c>
      <c r="J616" s="4">
        <v>4500</v>
      </c>
      <c r="K616" s="111">
        <v>31500</v>
      </c>
      <c r="L616" s="4"/>
      <c r="M616" s="4"/>
      <c r="N616" s="4"/>
      <c r="O616" s="4"/>
      <c r="P616" s="4"/>
      <c r="Q616" s="4"/>
      <c r="R616" s="4"/>
    </row>
    <row r="617" spans="1:18" s="41" customFormat="1">
      <c r="A617" s="41" t="s">
        <v>98</v>
      </c>
      <c r="B617" s="41" t="s">
        <v>99</v>
      </c>
      <c r="C617" s="55" t="s">
        <v>14</v>
      </c>
      <c r="D617" s="41" t="s">
        <v>3112</v>
      </c>
      <c r="E617" s="41" t="s">
        <v>3113</v>
      </c>
      <c r="F617" s="41" t="s">
        <v>370</v>
      </c>
      <c r="G617" s="41" t="s">
        <v>3114</v>
      </c>
      <c r="H617" s="41" t="s">
        <v>3115</v>
      </c>
      <c r="I617" s="4">
        <v>5000</v>
      </c>
      <c r="J617" s="4">
        <v>625</v>
      </c>
      <c r="K617" s="111">
        <v>4375</v>
      </c>
      <c r="L617" s="4"/>
      <c r="M617" s="4"/>
      <c r="N617" s="4"/>
      <c r="O617" s="4"/>
      <c r="P617" s="4"/>
      <c r="Q617" s="4"/>
      <c r="R617" s="4"/>
    </row>
    <row r="618" spans="1:18" s="41" customFormat="1">
      <c r="A618" s="41" t="s">
        <v>98</v>
      </c>
      <c r="B618" s="41" t="s">
        <v>99</v>
      </c>
      <c r="C618" s="55" t="s">
        <v>14</v>
      </c>
      <c r="D618" s="41" t="s">
        <v>3116</v>
      </c>
      <c r="E618" s="41" t="s">
        <v>3117</v>
      </c>
      <c r="F618" s="41" t="s">
        <v>370</v>
      </c>
      <c r="G618" s="41" t="s">
        <v>3114</v>
      </c>
      <c r="H618" s="41" t="s">
        <v>3118</v>
      </c>
      <c r="I618" s="4">
        <v>60000</v>
      </c>
      <c r="J618" s="4">
        <v>7500</v>
      </c>
      <c r="K618" s="111">
        <v>52500</v>
      </c>
      <c r="L618" s="4"/>
      <c r="M618" s="4"/>
      <c r="N618" s="4"/>
      <c r="O618" s="4"/>
      <c r="P618" s="4"/>
      <c r="Q618" s="4"/>
      <c r="R618" s="4"/>
    </row>
    <row r="619" spans="1:18" s="41" customFormat="1">
      <c r="A619" s="41" t="s">
        <v>98</v>
      </c>
      <c r="B619" s="41" t="s">
        <v>99</v>
      </c>
      <c r="C619" s="55" t="s">
        <v>14</v>
      </c>
      <c r="D619" s="41" t="s">
        <v>3119</v>
      </c>
      <c r="E619" s="41" t="s">
        <v>3120</v>
      </c>
      <c r="F619" s="41" t="s">
        <v>1652</v>
      </c>
      <c r="G619" s="41" t="s">
        <v>304</v>
      </c>
      <c r="H619" s="41" t="s">
        <v>3121</v>
      </c>
      <c r="I619" s="4">
        <v>269200</v>
      </c>
      <c r="J619" s="4">
        <v>33650</v>
      </c>
      <c r="K619" s="111">
        <v>235550</v>
      </c>
      <c r="L619" s="4"/>
      <c r="M619" s="4"/>
      <c r="N619" s="4"/>
      <c r="O619" s="4"/>
      <c r="P619" s="4"/>
      <c r="Q619" s="4"/>
      <c r="R619" s="4"/>
    </row>
    <row r="620" spans="1:18" s="41" customFormat="1">
      <c r="A620" s="41" t="s">
        <v>98</v>
      </c>
      <c r="B620" s="41" t="s">
        <v>99</v>
      </c>
      <c r="C620" s="55" t="s">
        <v>1585</v>
      </c>
      <c r="D620" s="41" t="s">
        <v>3122</v>
      </c>
      <c r="E620" s="41" t="s">
        <v>3123</v>
      </c>
      <c r="F620" s="41" t="s">
        <v>1641</v>
      </c>
      <c r="G620" s="41" t="s">
        <v>1605</v>
      </c>
      <c r="H620" s="41" t="s">
        <v>3124</v>
      </c>
      <c r="I620" s="4">
        <v>81000</v>
      </c>
      <c r="J620" s="4">
        <v>10125</v>
      </c>
      <c r="K620" s="111">
        <v>70875</v>
      </c>
      <c r="L620" s="4"/>
      <c r="M620" s="4"/>
      <c r="N620" s="4"/>
      <c r="O620" s="4"/>
      <c r="P620" s="4"/>
      <c r="Q620" s="4"/>
      <c r="R620" s="4"/>
    </row>
    <row r="621" spans="1:18" s="41" customFormat="1">
      <c r="A621" s="41" t="s">
        <v>98</v>
      </c>
      <c r="B621" s="41" t="s">
        <v>99</v>
      </c>
      <c r="C621" s="55" t="s">
        <v>1585</v>
      </c>
      <c r="D621" s="41" t="s">
        <v>3125</v>
      </c>
      <c r="E621" s="41" t="s">
        <v>3126</v>
      </c>
      <c r="F621" s="41" t="s">
        <v>1641</v>
      </c>
      <c r="G621" s="41" t="s">
        <v>1605</v>
      </c>
      <c r="H621" s="41" t="s">
        <v>3127</v>
      </c>
      <c r="I621" s="4">
        <v>31500</v>
      </c>
      <c r="J621" s="4">
        <v>3937.5</v>
      </c>
      <c r="K621" s="111">
        <v>27562.5</v>
      </c>
      <c r="L621" s="4"/>
      <c r="M621" s="4"/>
      <c r="N621" s="4"/>
      <c r="O621" s="4"/>
      <c r="P621" s="4"/>
      <c r="Q621" s="4"/>
      <c r="R621" s="4"/>
    </row>
    <row r="622" spans="1:18" s="41" customFormat="1">
      <c r="A622" s="41" t="s">
        <v>98</v>
      </c>
      <c r="B622" s="41" t="s">
        <v>99</v>
      </c>
      <c r="C622" s="55" t="s">
        <v>1232</v>
      </c>
      <c r="D622" s="41" t="s">
        <v>3128</v>
      </c>
      <c r="E622" s="41" t="s">
        <v>3129</v>
      </c>
      <c r="F622" s="41" t="s">
        <v>3130</v>
      </c>
      <c r="G622" s="41" t="s">
        <v>175</v>
      </c>
      <c r="H622" s="41" t="s">
        <v>3131</v>
      </c>
      <c r="I622" s="4">
        <v>25000</v>
      </c>
      <c r="J622" s="4">
        <v>3125</v>
      </c>
      <c r="K622" s="111">
        <v>21875</v>
      </c>
      <c r="L622" s="4"/>
      <c r="M622" s="4"/>
      <c r="N622" s="4"/>
      <c r="O622" s="4"/>
      <c r="P622" s="4"/>
      <c r="Q622" s="4"/>
      <c r="R622" s="4"/>
    </row>
    <row r="623" spans="1:18" s="41" customFormat="1">
      <c r="A623" s="41" t="s">
        <v>98</v>
      </c>
      <c r="B623" s="41" t="s">
        <v>99</v>
      </c>
      <c r="C623" s="55" t="s">
        <v>54</v>
      </c>
      <c r="D623" s="41" t="s">
        <v>3132</v>
      </c>
      <c r="E623" s="41" t="s">
        <v>3133</v>
      </c>
      <c r="F623" s="41" t="s">
        <v>1889</v>
      </c>
      <c r="G623" s="41" t="s">
        <v>1390</v>
      </c>
      <c r="H623" s="41" t="s">
        <v>3134</v>
      </c>
      <c r="I623" s="4">
        <v>42500</v>
      </c>
      <c r="J623" s="4">
        <v>5312.5</v>
      </c>
      <c r="K623" s="111">
        <v>37187.5</v>
      </c>
      <c r="L623" s="4"/>
      <c r="M623" s="4"/>
      <c r="N623" s="4"/>
      <c r="O623" s="4"/>
      <c r="P623" s="4"/>
      <c r="Q623" s="4"/>
      <c r="R623" s="4"/>
    </row>
    <row r="624" spans="1:18" s="41" customFormat="1">
      <c r="A624" s="41" t="s">
        <v>98</v>
      </c>
      <c r="B624" s="41" t="s">
        <v>99</v>
      </c>
      <c r="C624" s="55" t="s">
        <v>54</v>
      </c>
      <c r="D624" s="41" t="s">
        <v>3135</v>
      </c>
      <c r="E624" s="41" t="s">
        <v>3136</v>
      </c>
      <c r="F624" s="41" t="s">
        <v>1889</v>
      </c>
      <c r="G624" s="41" t="s">
        <v>1390</v>
      </c>
      <c r="H624" s="41" t="s">
        <v>3137</v>
      </c>
      <c r="I624" s="4">
        <v>53720</v>
      </c>
      <c r="J624" s="4">
        <v>6715</v>
      </c>
      <c r="K624" s="111">
        <v>47005</v>
      </c>
      <c r="L624" s="4"/>
      <c r="M624" s="4"/>
      <c r="N624" s="4"/>
      <c r="O624" s="4"/>
      <c r="P624" s="4"/>
      <c r="Q624" s="4"/>
      <c r="R624" s="4"/>
    </row>
    <row r="625" spans="1:18" s="41" customFormat="1">
      <c r="A625" s="41" t="s">
        <v>98</v>
      </c>
      <c r="B625" s="41" t="s">
        <v>99</v>
      </c>
      <c r="C625" s="55" t="s">
        <v>91</v>
      </c>
      <c r="D625" s="41" t="s">
        <v>3138</v>
      </c>
      <c r="E625" s="41" t="s">
        <v>3139</v>
      </c>
      <c r="F625" s="41" t="s">
        <v>1641</v>
      </c>
      <c r="G625" s="41" t="s">
        <v>1605</v>
      </c>
      <c r="H625" s="41" t="s">
        <v>3140</v>
      </c>
      <c r="I625" s="4">
        <v>80000.009999999995</v>
      </c>
      <c r="J625" s="4">
        <v>10000.001249999999</v>
      </c>
      <c r="K625" s="111">
        <v>70000.008749999994</v>
      </c>
      <c r="L625" s="4"/>
      <c r="M625" s="4"/>
      <c r="N625" s="4"/>
      <c r="O625" s="4"/>
      <c r="P625" s="4"/>
      <c r="Q625" s="4"/>
      <c r="R625" s="4"/>
    </row>
    <row r="626" spans="1:18" s="41" customFormat="1">
      <c r="A626" s="41" t="s">
        <v>98</v>
      </c>
      <c r="B626" s="41" t="s">
        <v>99</v>
      </c>
      <c r="C626" s="55" t="s">
        <v>296</v>
      </c>
      <c r="D626" s="41" t="s">
        <v>3141</v>
      </c>
      <c r="E626" s="41" t="s">
        <v>3142</v>
      </c>
      <c r="F626" s="41" t="s">
        <v>262</v>
      </c>
      <c r="G626" s="41" t="s">
        <v>305</v>
      </c>
      <c r="H626" s="41" t="s">
        <v>3143</v>
      </c>
      <c r="I626" s="4">
        <v>21714.28</v>
      </c>
      <c r="J626" s="4">
        <v>2714.2849999999999</v>
      </c>
      <c r="K626" s="111">
        <v>18999.994999999999</v>
      </c>
      <c r="L626" s="4"/>
      <c r="M626" s="4"/>
      <c r="N626" s="4"/>
      <c r="O626" s="4"/>
      <c r="P626" s="4"/>
      <c r="Q626" s="4"/>
      <c r="R626" s="4"/>
    </row>
    <row r="627" spans="1:18" s="41" customFormat="1">
      <c r="A627" s="41" t="s">
        <v>98</v>
      </c>
      <c r="B627" s="41" t="s">
        <v>99</v>
      </c>
      <c r="C627" s="55" t="s">
        <v>2311</v>
      </c>
      <c r="D627" s="41" t="s">
        <v>3144</v>
      </c>
      <c r="E627" s="41" t="s">
        <v>3145</v>
      </c>
      <c r="F627" s="41" t="s">
        <v>3146</v>
      </c>
      <c r="G627" s="41" t="s">
        <v>289</v>
      </c>
      <c r="H627" s="41" t="s">
        <v>3147</v>
      </c>
      <c r="I627" s="4">
        <v>52141.96</v>
      </c>
      <c r="J627" s="4">
        <v>6517.7449999999999</v>
      </c>
      <c r="K627" s="111">
        <v>45624.214999999997</v>
      </c>
      <c r="L627" s="4"/>
      <c r="M627" s="4"/>
      <c r="N627" s="4"/>
      <c r="O627" s="4"/>
      <c r="P627" s="4"/>
      <c r="Q627" s="4"/>
      <c r="R627" s="4"/>
    </row>
    <row r="628" spans="1:18" s="41" customFormat="1">
      <c r="A628" s="41" t="s">
        <v>98</v>
      </c>
      <c r="B628" s="41" t="s">
        <v>99</v>
      </c>
      <c r="C628" s="55" t="s">
        <v>17</v>
      </c>
      <c r="D628" s="41" t="s">
        <v>3148</v>
      </c>
      <c r="E628" s="41" t="s">
        <v>3149</v>
      </c>
      <c r="F628" s="41" t="s">
        <v>371</v>
      </c>
      <c r="G628" s="41" t="s">
        <v>372</v>
      </c>
      <c r="H628" s="41" t="s">
        <v>3150</v>
      </c>
      <c r="I628" s="4">
        <v>32400</v>
      </c>
      <c r="J628" s="4">
        <v>4050</v>
      </c>
      <c r="K628" s="111">
        <v>28350</v>
      </c>
      <c r="L628" s="4"/>
      <c r="M628" s="4"/>
      <c r="N628" s="4"/>
      <c r="O628" s="4"/>
      <c r="P628" s="4"/>
      <c r="Q628" s="4"/>
      <c r="R628" s="4"/>
    </row>
    <row r="629" spans="1:18" s="41" customFormat="1">
      <c r="A629" s="41" t="s">
        <v>98</v>
      </c>
      <c r="B629" s="41" t="s">
        <v>99</v>
      </c>
      <c r="C629" s="55" t="s">
        <v>17</v>
      </c>
      <c r="D629" s="41" t="s">
        <v>3151</v>
      </c>
      <c r="E629" s="41" t="s">
        <v>3152</v>
      </c>
      <c r="F629" s="41" t="s">
        <v>371</v>
      </c>
      <c r="G629" s="41" t="s">
        <v>372</v>
      </c>
      <c r="H629" s="41" t="s">
        <v>3153</v>
      </c>
      <c r="I629" s="4">
        <v>13142.85</v>
      </c>
      <c r="J629" s="4">
        <v>1642.85625</v>
      </c>
      <c r="K629" s="111">
        <v>11499.99375</v>
      </c>
      <c r="L629" s="4"/>
      <c r="M629" s="4"/>
      <c r="N629" s="4"/>
      <c r="O629" s="4"/>
      <c r="P629" s="4"/>
      <c r="Q629" s="4"/>
      <c r="R629" s="4"/>
    </row>
    <row r="630" spans="1:18" s="41" customFormat="1">
      <c r="A630" s="41" t="s">
        <v>98</v>
      </c>
      <c r="B630" s="41" t="s">
        <v>99</v>
      </c>
      <c r="C630" s="55" t="s">
        <v>2027</v>
      </c>
      <c r="D630" s="41" t="s">
        <v>3154</v>
      </c>
      <c r="E630" s="41" t="s">
        <v>3155</v>
      </c>
      <c r="F630" s="41" t="s">
        <v>3156</v>
      </c>
      <c r="G630" s="41" t="s">
        <v>3157</v>
      </c>
      <c r="H630" s="41" t="s">
        <v>3158</v>
      </c>
      <c r="I630" s="4">
        <v>26000</v>
      </c>
      <c r="J630" s="4">
        <v>3250</v>
      </c>
      <c r="K630" s="111">
        <v>22750</v>
      </c>
      <c r="L630" s="4"/>
      <c r="M630" s="4"/>
      <c r="N630" s="4"/>
      <c r="O630" s="4"/>
      <c r="P630" s="4"/>
      <c r="Q630" s="4"/>
      <c r="R630" s="4"/>
    </row>
    <row r="631" spans="1:18" s="41" customFormat="1">
      <c r="A631" s="41" t="s">
        <v>98</v>
      </c>
      <c r="B631" s="41" t="s">
        <v>99</v>
      </c>
      <c r="C631" s="55" t="s">
        <v>373</v>
      </c>
      <c r="D631" s="41" t="s">
        <v>3159</v>
      </c>
      <c r="E631" s="41" t="s">
        <v>3160</v>
      </c>
      <c r="F631" s="41" t="s">
        <v>1822</v>
      </c>
      <c r="G631" s="41" t="s">
        <v>1697</v>
      </c>
      <c r="H631" s="41" t="s">
        <v>3161</v>
      </c>
      <c r="I631" s="4">
        <v>10000</v>
      </c>
      <c r="J631" s="4">
        <v>1250</v>
      </c>
      <c r="K631" s="111">
        <v>8750</v>
      </c>
      <c r="L631" s="4"/>
      <c r="M631" s="4"/>
      <c r="N631" s="4"/>
      <c r="O631" s="4"/>
      <c r="P631" s="4"/>
      <c r="Q631" s="4"/>
      <c r="R631" s="4"/>
    </row>
    <row r="632" spans="1:18" s="41" customFormat="1">
      <c r="A632" s="41" t="s">
        <v>98</v>
      </c>
      <c r="B632" s="41" t="s">
        <v>99</v>
      </c>
      <c r="C632" s="55" t="s">
        <v>10</v>
      </c>
      <c r="D632" s="41" t="s">
        <v>3162</v>
      </c>
      <c r="E632" s="41" t="s">
        <v>3163</v>
      </c>
      <c r="F632" s="41" t="s">
        <v>1193</v>
      </c>
      <c r="G632" s="41" t="s">
        <v>1194</v>
      </c>
      <c r="H632" s="41" t="s">
        <v>3164</v>
      </c>
      <c r="I632" s="4">
        <v>24500</v>
      </c>
      <c r="J632" s="4">
        <v>4900</v>
      </c>
      <c r="K632" s="111">
        <v>19600</v>
      </c>
      <c r="L632" s="4"/>
      <c r="M632" s="4"/>
      <c r="N632" s="4"/>
      <c r="O632" s="4"/>
      <c r="P632" s="4"/>
      <c r="Q632" s="4"/>
      <c r="R632" s="4"/>
    </row>
    <row r="633" spans="1:18" s="41" customFormat="1">
      <c r="A633" s="41" t="s">
        <v>98</v>
      </c>
      <c r="B633" s="41" t="s">
        <v>99</v>
      </c>
      <c r="C633" s="55" t="s">
        <v>10</v>
      </c>
      <c r="D633" s="41" t="s">
        <v>3165</v>
      </c>
      <c r="E633" s="41" t="s">
        <v>3166</v>
      </c>
      <c r="F633" s="41" t="s">
        <v>1196</v>
      </c>
      <c r="G633" s="41" t="s">
        <v>280</v>
      </c>
      <c r="H633" s="41" t="s">
        <v>3167</v>
      </c>
      <c r="I633" s="4">
        <v>40250</v>
      </c>
      <c r="J633" s="4">
        <v>5031.25</v>
      </c>
      <c r="K633" s="111">
        <v>35218.75</v>
      </c>
      <c r="L633" s="4"/>
      <c r="M633" s="4"/>
      <c r="N633" s="4"/>
      <c r="O633" s="4"/>
      <c r="P633" s="4"/>
      <c r="Q633" s="4"/>
      <c r="R633" s="4"/>
    </row>
    <row r="634" spans="1:18" s="41" customFormat="1">
      <c r="A634" s="3" t="s">
        <v>98</v>
      </c>
      <c r="B634" s="3" t="s">
        <v>99</v>
      </c>
      <c r="C634" s="6" t="s">
        <v>1771</v>
      </c>
      <c r="D634" s="3" t="s">
        <v>1772</v>
      </c>
      <c r="E634" s="3" t="s">
        <v>1773</v>
      </c>
      <c r="F634" s="3" t="s">
        <v>1774</v>
      </c>
      <c r="G634" s="3" t="s">
        <v>1775</v>
      </c>
      <c r="H634" s="3" t="s">
        <v>1776</v>
      </c>
      <c r="I634" s="2">
        <v>229831.25</v>
      </c>
      <c r="J634" s="2">
        <v>45966.25</v>
      </c>
      <c r="K634" s="105">
        <v>183865</v>
      </c>
      <c r="L634" s="2"/>
      <c r="M634" s="2"/>
      <c r="N634" s="2"/>
      <c r="O634" s="2"/>
      <c r="P634" s="2"/>
      <c r="Q634" s="2"/>
      <c r="R634" s="2"/>
    </row>
    <row r="635" spans="1:18" s="41" customFormat="1">
      <c r="A635" s="3" t="s">
        <v>98</v>
      </c>
      <c r="B635" s="3" t="s">
        <v>99</v>
      </c>
      <c r="C635" s="6" t="s">
        <v>90</v>
      </c>
      <c r="D635" s="3" t="s">
        <v>1777</v>
      </c>
      <c r="E635" s="3" t="s">
        <v>1778</v>
      </c>
      <c r="F635" s="3" t="s">
        <v>1779</v>
      </c>
      <c r="G635" s="3" t="s">
        <v>1737</v>
      </c>
      <c r="H635" s="3" t="s">
        <v>1780</v>
      </c>
      <c r="I635" s="2">
        <v>64043.68</v>
      </c>
      <c r="J635" s="2">
        <v>34230.65</v>
      </c>
      <c r="K635" s="105">
        <v>29813.03</v>
      </c>
      <c r="L635" s="2"/>
      <c r="M635" s="2"/>
      <c r="N635" s="2"/>
      <c r="O635" s="2"/>
      <c r="P635" s="2"/>
      <c r="Q635" s="2"/>
      <c r="R635" s="2"/>
    </row>
    <row r="636" spans="1:18" s="41" customFormat="1">
      <c r="A636" s="3" t="s">
        <v>98</v>
      </c>
      <c r="B636" s="3" t="s">
        <v>99</v>
      </c>
      <c r="C636" s="92">
        <v>40078</v>
      </c>
      <c r="D636" s="8" t="s">
        <v>1781</v>
      </c>
      <c r="E636" s="6" t="s">
        <v>1782</v>
      </c>
      <c r="F636" s="7">
        <v>39926</v>
      </c>
      <c r="G636" s="7">
        <v>40291</v>
      </c>
      <c r="H636" s="3" t="s">
        <v>1776</v>
      </c>
      <c r="I636" s="2">
        <v>231562.5</v>
      </c>
      <c r="J636" s="2">
        <v>46312.5</v>
      </c>
      <c r="K636" s="105">
        <v>185250</v>
      </c>
      <c r="L636" s="2"/>
      <c r="M636" s="2"/>
      <c r="N636" s="2"/>
      <c r="O636" s="2"/>
      <c r="P636" s="2"/>
      <c r="Q636" s="2"/>
      <c r="R636" s="2"/>
    </row>
    <row r="637" spans="1:18" s="41" customFormat="1">
      <c r="A637" s="3" t="s">
        <v>98</v>
      </c>
      <c r="B637" s="3" t="s">
        <v>99</v>
      </c>
      <c r="C637" s="6" t="s">
        <v>15</v>
      </c>
      <c r="D637" s="3" t="s">
        <v>1783</v>
      </c>
      <c r="E637" s="3" t="s">
        <v>1784</v>
      </c>
      <c r="F637" s="3" t="s">
        <v>1785</v>
      </c>
      <c r="G637" s="3" t="s">
        <v>219</v>
      </c>
      <c r="H637" s="3" t="s">
        <v>1786</v>
      </c>
      <c r="I637" s="2">
        <v>119211.63428571427</v>
      </c>
      <c r="J637" s="2">
        <v>14901.454285714284</v>
      </c>
      <c r="K637" s="105">
        <v>104310.18</v>
      </c>
      <c r="L637" s="2"/>
      <c r="M637" s="2"/>
      <c r="N637" s="2"/>
      <c r="O637" s="2"/>
      <c r="P637" s="2"/>
      <c r="Q637" s="2"/>
      <c r="R637" s="2"/>
    </row>
    <row r="638" spans="1:18" s="41" customFormat="1">
      <c r="A638" s="3" t="s">
        <v>98</v>
      </c>
      <c r="B638" s="3" t="s">
        <v>99</v>
      </c>
      <c r="C638" s="6" t="s">
        <v>15</v>
      </c>
      <c r="D638" s="3" t="s">
        <v>1787</v>
      </c>
      <c r="E638" s="3" t="s">
        <v>1788</v>
      </c>
      <c r="F638" s="3" t="s">
        <v>215</v>
      </c>
      <c r="G638" s="3" t="s">
        <v>216</v>
      </c>
      <c r="H638" s="3" t="s">
        <v>1789</v>
      </c>
      <c r="I638" s="2">
        <v>166500</v>
      </c>
      <c r="J638" s="2">
        <v>20812.5</v>
      </c>
      <c r="K638" s="105">
        <v>145687.5</v>
      </c>
      <c r="L638" s="2"/>
      <c r="M638" s="2"/>
      <c r="N638" s="2"/>
      <c r="O638" s="2"/>
      <c r="P638" s="2"/>
      <c r="Q638" s="2"/>
      <c r="R638" s="2"/>
    </row>
    <row r="639" spans="1:18" s="41" customFormat="1">
      <c r="A639" s="3" t="s">
        <v>98</v>
      </c>
      <c r="B639" s="3" t="s">
        <v>99</v>
      </c>
      <c r="C639" s="6" t="s">
        <v>13</v>
      </c>
      <c r="D639" s="3" t="s">
        <v>1790</v>
      </c>
      <c r="E639" s="3" t="s">
        <v>1778</v>
      </c>
      <c r="F639" s="3" t="s">
        <v>28</v>
      </c>
      <c r="G639" s="3" t="s">
        <v>110</v>
      </c>
      <c r="H639" s="3" t="s">
        <v>1780</v>
      </c>
      <c r="I639" s="2">
        <v>13867.047058823529</v>
      </c>
      <c r="J639" s="2">
        <v>2080.0570588235291</v>
      </c>
      <c r="K639" s="105">
        <v>11786.99</v>
      </c>
      <c r="L639" s="2"/>
      <c r="M639" s="2"/>
      <c r="N639" s="2"/>
      <c r="O639" s="2"/>
      <c r="P639" s="2"/>
      <c r="Q639" s="2"/>
      <c r="R639" s="2"/>
    </row>
    <row r="640" spans="1:18" s="41" customFormat="1">
      <c r="A640" s="3" t="s">
        <v>98</v>
      </c>
      <c r="B640" s="3" t="s">
        <v>99</v>
      </c>
      <c r="C640" s="6" t="s">
        <v>17</v>
      </c>
      <c r="D640" s="3" t="s">
        <v>1791</v>
      </c>
      <c r="E640" s="3" t="s">
        <v>1778</v>
      </c>
      <c r="F640" s="3" t="s">
        <v>1792</v>
      </c>
      <c r="G640" s="3" t="s">
        <v>1793</v>
      </c>
      <c r="H640" s="3" t="s">
        <v>1780</v>
      </c>
      <c r="I640" s="2">
        <v>195642.32</v>
      </c>
      <c r="J640" s="2">
        <v>29346.348000000002</v>
      </c>
      <c r="K640" s="105">
        <v>166295.97200000001</v>
      </c>
      <c r="L640" s="2"/>
      <c r="M640" s="2"/>
      <c r="N640" s="2"/>
      <c r="O640" s="2"/>
      <c r="P640" s="2"/>
      <c r="Q640" s="2"/>
      <c r="R640" s="2"/>
    </row>
    <row r="641" spans="1:258" s="41" customFormat="1">
      <c r="A641" s="12" t="s">
        <v>1069</v>
      </c>
      <c r="B641" s="13" t="s">
        <v>348</v>
      </c>
      <c r="C641" s="122">
        <v>40218</v>
      </c>
      <c r="D641" s="12" t="s">
        <v>1177</v>
      </c>
      <c r="E641" s="6" t="s">
        <v>1175</v>
      </c>
      <c r="F641" s="12"/>
      <c r="G641" s="12"/>
      <c r="H641" s="12" t="s">
        <v>1176</v>
      </c>
      <c r="I641" s="10">
        <f>+K641/0.875</f>
        <v>3561.52</v>
      </c>
      <c r="J641" s="10">
        <f>+I641-K641</f>
        <v>445.19000000000005</v>
      </c>
      <c r="K641" s="112">
        <v>3116.33</v>
      </c>
      <c r="L641" s="10"/>
      <c r="M641" s="24"/>
      <c r="N641" s="24"/>
      <c r="O641" s="14"/>
      <c r="P641" s="24"/>
      <c r="Q641" s="24"/>
      <c r="R641" s="24"/>
    </row>
    <row r="642" spans="1:258" s="41" customFormat="1">
      <c r="A642" s="41" t="s">
        <v>2850</v>
      </c>
      <c r="B642" s="41" t="s">
        <v>2851</v>
      </c>
      <c r="C642" s="55" t="s">
        <v>13</v>
      </c>
      <c r="D642" s="41" t="s">
        <v>2852</v>
      </c>
      <c r="E642" s="41" t="s">
        <v>2853</v>
      </c>
      <c r="F642" s="41" t="s">
        <v>297</v>
      </c>
      <c r="G642" s="41" t="s">
        <v>13</v>
      </c>
      <c r="H642" s="41" t="s">
        <v>2854</v>
      </c>
      <c r="I642" s="4">
        <v>109200.63</v>
      </c>
      <c r="J642" s="4">
        <v>21840.126</v>
      </c>
      <c r="K642" s="111">
        <v>87360.504000000001</v>
      </c>
      <c r="L642" s="4"/>
      <c r="M642" s="4"/>
      <c r="N642" s="4"/>
      <c r="O642" s="4"/>
      <c r="P642" s="4"/>
      <c r="Q642" s="4"/>
      <c r="R642" s="4"/>
    </row>
    <row r="643" spans="1:258" s="56" customFormat="1">
      <c r="A643" s="13" t="s">
        <v>252</v>
      </c>
      <c r="B643" s="13" t="s">
        <v>253</v>
      </c>
      <c r="C643" s="17" t="s">
        <v>373</v>
      </c>
      <c r="D643" s="13" t="s">
        <v>869</v>
      </c>
      <c r="E643" s="13" t="s">
        <v>870</v>
      </c>
      <c r="F643" s="13" t="s">
        <v>153</v>
      </c>
      <c r="G643" s="13" t="s">
        <v>716</v>
      </c>
      <c r="H643" s="13" t="s">
        <v>871</v>
      </c>
      <c r="I643" s="20">
        <v>110519.90857142858</v>
      </c>
      <c r="J643" s="20">
        <v>13814.988571428572</v>
      </c>
      <c r="K643" s="110">
        <v>96704.92</v>
      </c>
      <c r="L643" s="1"/>
      <c r="M643" s="1"/>
      <c r="N643" s="1"/>
      <c r="O643" s="1"/>
      <c r="P643" s="1"/>
      <c r="Q643" s="1"/>
      <c r="R643" s="1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41"/>
      <c r="AX643" s="41"/>
      <c r="AY643" s="41"/>
      <c r="AZ643" s="41"/>
      <c r="BA643" s="41"/>
      <c r="BB643" s="41"/>
      <c r="BC643" s="41"/>
      <c r="BD643" s="41"/>
      <c r="BE643" s="41"/>
      <c r="BF643" s="41"/>
      <c r="BG643" s="41"/>
      <c r="BH643" s="41"/>
      <c r="BI643" s="41"/>
      <c r="BJ643" s="41"/>
      <c r="BK643" s="41"/>
      <c r="BL643" s="41"/>
      <c r="BM643" s="41"/>
      <c r="BN643" s="41"/>
      <c r="BO643" s="41"/>
      <c r="BP643" s="41"/>
      <c r="BQ643" s="41"/>
      <c r="BR643" s="41"/>
      <c r="BS643" s="41"/>
      <c r="BT643" s="41"/>
      <c r="BU643" s="41"/>
      <c r="BV643" s="41"/>
      <c r="BW643" s="41"/>
      <c r="BX643" s="41"/>
      <c r="BY643" s="41"/>
      <c r="BZ643" s="41"/>
      <c r="CA643" s="41"/>
      <c r="CB643" s="41"/>
      <c r="CC643" s="41"/>
      <c r="CD643" s="41"/>
      <c r="CE643" s="41"/>
      <c r="CF643" s="41"/>
      <c r="CG643" s="41"/>
      <c r="CH643" s="41"/>
      <c r="CI643" s="41"/>
      <c r="CJ643" s="41"/>
      <c r="CK643" s="41"/>
      <c r="CL643" s="41"/>
      <c r="CM643" s="41"/>
      <c r="CN643" s="41"/>
      <c r="CO643" s="41"/>
      <c r="CP643" s="41"/>
      <c r="CQ643" s="41"/>
      <c r="CR643" s="41"/>
      <c r="CS643" s="41"/>
      <c r="CT643" s="41"/>
      <c r="CU643" s="41"/>
      <c r="CV643" s="41"/>
      <c r="CW643" s="41"/>
      <c r="CX643" s="41"/>
      <c r="CY643" s="41"/>
      <c r="CZ643" s="41"/>
      <c r="DA643" s="41"/>
      <c r="DB643" s="41"/>
      <c r="DC643" s="41"/>
      <c r="DD643" s="41"/>
      <c r="DE643" s="41"/>
      <c r="DF643" s="41"/>
      <c r="DG643" s="41"/>
      <c r="DH643" s="41"/>
      <c r="DI643" s="41"/>
      <c r="DJ643" s="41"/>
      <c r="DK643" s="41"/>
      <c r="DL643" s="41"/>
      <c r="DM643" s="41"/>
      <c r="DN643" s="41"/>
      <c r="DO643" s="41"/>
      <c r="DP643" s="41"/>
      <c r="DQ643" s="41"/>
      <c r="DR643" s="41"/>
      <c r="DS643" s="41"/>
      <c r="DT643" s="41"/>
      <c r="DU643" s="41"/>
      <c r="DV643" s="41"/>
      <c r="DW643" s="41"/>
      <c r="DX643" s="41"/>
      <c r="DY643" s="41"/>
      <c r="DZ643" s="41"/>
      <c r="EA643" s="41"/>
      <c r="EB643" s="41"/>
      <c r="EC643" s="41"/>
      <c r="ED643" s="41"/>
      <c r="EE643" s="41"/>
      <c r="EF643" s="41"/>
      <c r="EG643" s="41"/>
      <c r="EH643" s="41"/>
      <c r="EI643" s="41"/>
      <c r="EJ643" s="41"/>
      <c r="EK643" s="41"/>
      <c r="EL643" s="41"/>
      <c r="EM643" s="41"/>
      <c r="EN643" s="41"/>
      <c r="EO643" s="41"/>
      <c r="EP643" s="41"/>
      <c r="EQ643" s="41"/>
      <c r="ER643" s="41"/>
      <c r="ES643" s="41"/>
      <c r="ET643" s="41"/>
      <c r="EU643" s="41"/>
      <c r="EV643" s="41"/>
      <c r="EW643" s="41"/>
      <c r="EX643" s="41"/>
      <c r="EY643" s="41"/>
      <c r="EZ643" s="41"/>
      <c r="FA643" s="41"/>
      <c r="FB643" s="41"/>
      <c r="FC643" s="41"/>
      <c r="FD643" s="41"/>
      <c r="FE643" s="41"/>
      <c r="FF643" s="41"/>
      <c r="FG643" s="41"/>
      <c r="FH643" s="41"/>
      <c r="FI643" s="41"/>
      <c r="FJ643" s="41"/>
      <c r="FK643" s="41"/>
      <c r="FL643" s="41"/>
      <c r="FM643" s="41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1"/>
      <c r="GT643" s="41"/>
      <c r="GU643" s="41"/>
      <c r="GV643" s="41"/>
      <c r="GW643" s="41"/>
      <c r="GX643" s="41"/>
      <c r="GY643" s="41"/>
      <c r="GZ643" s="41"/>
      <c r="HA643" s="41"/>
      <c r="HB643" s="41"/>
      <c r="HC643" s="41"/>
      <c r="HD643" s="41"/>
      <c r="HE643" s="41"/>
      <c r="HF643" s="41"/>
      <c r="HG643" s="41"/>
      <c r="HH643" s="41"/>
      <c r="HI643" s="41"/>
      <c r="HJ643" s="41"/>
      <c r="HK643" s="41"/>
      <c r="HL643" s="41"/>
      <c r="HM643" s="41"/>
      <c r="HN643" s="41"/>
      <c r="HO643" s="41"/>
      <c r="HP643" s="41"/>
      <c r="HQ643" s="41"/>
      <c r="HR643" s="41"/>
      <c r="HS643" s="41"/>
      <c r="HT643" s="41"/>
      <c r="HU643" s="41"/>
      <c r="HV643" s="41"/>
      <c r="HW643" s="41"/>
      <c r="HX643" s="41"/>
      <c r="HY643" s="41"/>
      <c r="HZ643" s="41"/>
      <c r="IA643" s="41"/>
      <c r="IB643" s="41"/>
      <c r="IC643" s="41"/>
      <c r="ID643" s="41"/>
      <c r="IE643" s="41"/>
      <c r="IF643" s="41"/>
      <c r="IG643" s="41"/>
      <c r="IH643" s="41"/>
      <c r="II643" s="41"/>
      <c r="IJ643" s="41"/>
      <c r="IK643" s="41"/>
      <c r="IL643" s="41"/>
      <c r="IM643" s="41"/>
      <c r="IN643" s="41"/>
      <c r="IO643" s="41"/>
      <c r="IP643" s="41"/>
      <c r="IQ643" s="41"/>
      <c r="IR643" s="41"/>
      <c r="IS643" s="41"/>
      <c r="IT643" s="41"/>
      <c r="IU643" s="41"/>
      <c r="IV643" s="41"/>
      <c r="IW643" s="41"/>
      <c r="IX643" s="41"/>
    </row>
    <row r="644" spans="1:258" s="56" customFormat="1">
      <c r="A644" s="13" t="s">
        <v>252</v>
      </c>
      <c r="B644" s="13" t="s">
        <v>253</v>
      </c>
      <c r="C644" s="17" t="s">
        <v>150</v>
      </c>
      <c r="D644" s="13" t="s">
        <v>872</v>
      </c>
      <c r="E644" s="13" t="s">
        <v>873</v>
      </c>
      <c r="F644" s="13" t="s">
        <v>153</v>
      </c>
      <c r="G644" s="13" t="s">
        <v>716</v>
      </c>
      <c r="H644" s="13" t="s">
        <v>874</v>
      </c>
      <c r="I644" s="20">
        <v>476672.5</v>
      </c>
      <c r="J644" s="20">
        <v>95334.5</v>
      </c>
      <c r="K644" s="110">
        <v>381338</v>
      </c>
      <c r="L644" s="1"/>
      <c r="M644" s="1"/>
      <c r="N644" s="1"/>
      <c r="O644" s="1"/>
      <c r="P644" s="1"/>
      <c r="Q644" s="1"/>
      <c r="R644" s="1"/>
      <c r="S644" s="35"/>
      <c r="T644" s="35"/>
      <c r="U644" s="53"/>
      <c r="V644" s="53"/>
      <c r="W644" s="53"/>
      <c r="X644" s="53"/>
      <c r="Y644" s="53"/>
      <c r="Z644" s="53"/>
      <c r="AA644" s="53"/>
      <c r="AB644" s="53"/>
      <c r="AC644" s="53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41"/>
      <c r="AX644" s="41"/>
      <c r="AY644" s="41"/>
      <c r="AZ644" s="41"/>
      <c r="BA644" s="41"/>
      <c r="BB644" s="41"/>
      <c r="BC644" s="41"/>
      <c r="BD644" s="41"/>
      <c r="BE644" s="41"/>
      <c r="BF644" s="41"/>
      <c r="BG644" s="41"/>
      <c r="BH644" s="41"/>
      <c r="BI644" s="41"/>
      <c r="BJ644" s="41"/>
      <c r="BK644" s="41"/>
      <c r="BL644" s="41"/>
      <c r="BM644" s="41"/>
      <c r="BN644" s="41"/>
      <c r="BO644" s="41"/>
      <c r="BP644" s="41"/>
      <c r="BQ644" s="41"/>
      <c r="BR644" s="41"/>
      <c r="BS644" s="41"/>
      <c r="BT644" s="41"/>
      <c r="BU644" s="41"/>
      <c r="BV644" s="41"/>
      <c r="BW644" s="41"/>
      <c r="BX644" s="41"/>
      <c r="BY644" s="41"/>
      <c r="BZ644" s="41"/>
      <c r="CA644" s="41"/>
      <c r="CB644" s="41"/>
      <c r="CC644" s="41"/>
      <c r="CD644" s="41"/>
      <c r="CE644" s="41"/>
      <c r="CF644" s="41"/>
      <c r="CG644" s="41"/>
      <c r="CH644" s="41"/>
      <c r="CI644" s="41"/>
      <c r="CJ644" s="41"/>
      <c r="CK644" s="41"/>
      <c r="CL644" s="41"/>
      <c r="CM644" s="41"/>
      <c r="CN644" s="41"/>
      <c r="CO644" s="41"/>
      <c r="CP644" s="41"/>
      <c r="CQ644" s="41"/>
      <c r="CR644" s="41"/>
      <c r="CS644" s="41"/>
      <c r="CT644" s="41"/>
      <c r="CU644" s="41"/>
      <c r="CV644" s="41"/>
      <c r="CW644" s="41"/>
      <c r="CX644" s="41"/>
      <c r="CY644" s="41"/>
      <c r="CZ644" s="41"/>
      <c r="DA644" s="41"/>
      <c r="DB644" s="41"/>
      <c r="DC644" s="41"/>
      <c r="DD644" s="41"/>
      <c r="DE644" s="41"/>
      <c r="DF644" s="41"/>
      <c r="DG644" s="41"/>
      <c r="DH644" s="41"/>
      <c r="DI644" s="41"/>
      <c r="DJ644" s="41"/>
      <c r="DK644" s="41"/>
      <c r="DL644" s="41"/>
      <c r="DM644" s="41"/>
      <c r="DN644" s="41"/>
      <c r="DO644" s="41"/>
      <c r="DP644" s="41"/>
      <c r="DQ644" s="41"/>
      <c r="DR644" s="41"/>
      <c r="DS644" s="41"/>
      <c r="DT644" s="41"/>
      <c r="DU644" s="41"/>
      <c r="DV644" s="41"/>
      <c r="DW644" s="41"/>
      <c r="DX644" s="41"/>
      <c r="DY644" s="41"/>
      <c r="DZ644" s="41"/>
      <c r="EA644" s="41"/>
      <c r="EB644" s="41"/>
      <c r="EC644" s="41"/>
      <c r="ED644" s="41"/>
      <c r="EE644" s="41"/>
      <c r="EF644" s="41"/>
      <c r="EG644" s="41"/>
      <c r="EH644" s="41"/>
      <c r="EI644" s="41"/>
      <c r="EJ644" s="41"/>
      <c r="EK644" s="41"/>
      <c r="EL644" s="41"/>
      <c r="EM644" s="41"/>
      <c r="EN644" s="41"/>
      <c r="EO644" s="41"/>
      <c r="EP644" s="41"/>
      <c r="EQ644" s="41"/>
      <c r="ER644" s="41"/>
      <c r="ES644" s="41"/>
      <c r="ET644" s="41"/>
      <c r="EU644" s="41"/>
      <c r="EV644" s="41"/>
      <c r="EW644" s="41"/>
      <c r="EX644" s="41"/>
      <c r="EY644" s="41"/>
      <c r="EZ644" s="41"/>
      <c r="FA644" s="41"/>
      <c r="FB644" s="41"/>
      <c r="FC644" s="41"/>
      <c r="FD644" s="41"/>
      <c r="FE644" s="41"/>
      <c r="FF644" s="41"/>
      <c r="FG644" s="41"/>
      <c r="FH644" s="41"/>
      <c r="FI644" s="41"/>
      <c r="FJ644" s="41"/>
      <c r="FK644" s="41"/>
      <c r="FL644" s="41"/>
      <c r="FM644" s="41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1"/>
      <c r="GT644" s="41"/>
      <c r="GU644" s="41"/>
      <c r="GV644" s="41"/>
      <c r="GW644" s="41"/>
      <c r="GX644" s="41"/>
      <c r="GY644" s="41"/>
      <c r="GZ644" s="41"/>
      <c r="HA644" s="41"/>
      <c r="HB644" s="41"/>
      <c r="HC644" s="41"/>
      <c r="HD644" s="41"/>
      <c r="HE644" s="41"/>
      <c r="HF644" s="41"/>
      <c r="HG644" s="41"/>
      <c r="HH644" s="41"/>
      <c r="HI644" s="41"/>
      <c r="HJ644" s="41"/>
      <c r="HK644" s="41"/>
      <c r="HL644" s="41"/>
      <c r="HM644" s="41"/>
      <c r="HN644" s="41"/>
      <c r="HO644" s="41"/>
      <c r="HP644" s="41"/>
      <c r="HQ644" s="41"/>
      <c r="HR644" s="41"/>
      <c r="HS644" s="41"/>
      <c r="HT644" s="41"/>
      <c r="HU644" s="41"/>
      <c r="HV644" s="41"/>
      <c r="HW644" s="41"/>
      <c r="HX644" s="41"/>
      <c r="HY644" s="41"/>
      <c r="HZ644" s="41"/>
      <c r="IA644" s="41"/>
      <c r="IB644" s="41"/>
      <c r="IC644" s="41"/>
      <c r="ID644" s="41"/>
      <c r="IE644" s="41"/>
      <c r="IF644" s="41"/>
      <c r="IG644" s="41"/>
      <c r="IH644" s="41"/>
      <c r="II644" s="41"/>
      <c r="IJ644" s="41"/>
      <c r="IK644" s="41"/>
      <c r="IL644" s="41"/>
      <c r="IM644" s="41"/>
      <c r="IN644" s="41"/>
      <c r="IO644" s="41"/>
      <c r="IP644" s="41"/>
      <c r="IQ644" s="41"/>
      <c r="IR644" s="41"/>
      <c r="IS644" s="41"/>
      <c r="IT644" s="41"/>
      <c r="IU644" s="41"/>
      <c r="IV644" s="41"/>
      <c r="IW644" s="41"/>
      <c r="IX644" s="41"/>
    </row>
    <row r="645" spans="1:258" s="41" customFormat="1">
      <c r="A645" s="41" t="s">
        <v>252</v>
      </c>
      <c r="B645" s="41" t="s">
        <v>253</v>
      </c>
      <c r="C645" s="55" t="s">
        <v>1469</v>
      </c>
      <c r="D645" s="41" t="s">
        <v>2855</v>
      </c>
      <c r="E645" s="41" t="s">
        <v>2856</v>
      </c>
      <c r="F645" s="41" t="s">
        <v>349</v>
      </c>
      <c r="G645" s="41" t="s">
        <v>266</v>
      </c>
      <c r="H645" s="41" t="s">
        <v>2857</v>
      </c>
      <c r="I645" s="4">
        <v>35707.5</v>
      </c>
      <c r="J645" s="4">
        <v>5356.12</v>
      </c>
      <c r="K645" s="111">
        <v>30351.38</v>
      </c>
      <c r="L645" s="4"/>
      <c r="M645" s="4"/>
      <c r="N645" s="4"/>
      <c r="O645" s="4"/>
      <c r="P645" s="4"/>
      <c r="Q645" s="4"/>
      <c r="R645" s="4"/>
    </row>
    <row r="646" spans="1:258" s="41" customFormat="1">
      <c r="A646" s="41" t="s">
        <v>252</v>
      </c>
      <c r="B646" s="41" t="s">
        <v>253</v>
      </c>
      <c r="C646" s="55" t="s">
        <v>2103</v>
      </c>
      <c r="D646" s="41" t="s">
        <v>3317</v>
      </c>
      <c r="E646" s="41" t="s">
        <v>3318</v>
      </c>
      <c r="F646" s="41" t="s">
        <v>396</v>
      </c>
      <c r="G646" s="41" t="s">
        <v>2467</v>
      </c>
      <c r="H646" s="41" t="s">
        <v>3319</v>
      </c>
      <c r="I646" s="4">
        <v>190000</v>
      </c>
      <c r="J646" s="4">
        <v>28750</v>
      </c>
      <c r="K646" s="111">
        <v>161250</v>
      </c>
      <c r="L646" s="4"/>
      <c r="M646" s="4"/>
      <c r="N646" s="4"/>
      <c r="O646" s="4"/>
      <c r="P646" s="4"/>
      <c r="Q646" s="4"/>
      <c r="R646" s="4"/>
    </row>
    <row r="647" spans="1:258" s="41" customFormat="1">
      <c r="A647" s="41" t="s">
        <v>252</v>
      </c>
      <c r="B647" s="41" t="s">
        <v>253</v>
      </c>
      <c r="C647" s="55" t="s">
        <v>15</v>
      </c>
      <c r="D647" s="41" t="s">
        <v>3320</v>
      </c>
      <c r="E647" s="41" t="s">
        <v>3321</v>
      </c>
      <c r="F647" s="41" t="s">
        <v>3322</v>
      </c>
      <c r="G647" s="41" t="s">
        <v>392</v>
      </c>
      <c r="H647" s="41" t="s">
        <v>3323</v>
      </c>
      <c r="I647" s="4">
        <v>120000</v>
      </c>
      <c r="J647" s="4">
        <v>24000</v>
      </c>
      <c r="K647" s="111">
        <v>96000</v>
      </c>
      <c r="L647" s="4"/>
      <c r="M647" s="4"/>
      <c r="N647" s="4"/>
      <c r="O647" s="4"/>
      <c r="P647" s="4"/>
      <c r="Q647" s="4"/>
      <c r="R647" s="4"/>
    </row>
    <row r="648" spans="1:258" s="41" customFormat="1">
      <c r="A648" s="41" t="s">
        <v>252</v>
      </c>
      <c r="B648" s="41" t="s">
        <v>253</v>
      </c>
      <c r="C648" s="55" t="s">
        <v>15</v>
      </c>
      <c r="D648" s="41" t="s">
        <v>3324</v>
      </c>
      <c r="E648" s="41" t="s">
        <v>3325</v>
      </c>
      <c r="F648" s="41" t="s">
        <v>3326</v>
      </c>
      <c r="G648" s="41" t="s">
        <v>3327</v>
      </c>
      <c r="H648" s="41" t="s">
        <v>3328</v>
      </c>
      <c r="I648" s="4">
        <v>5000</v>
      </c>
      <c r="J648" s="4">
        <v>625</v>
      </c>
      <c r="K648" s="111">
        <v>4375</v>
      </c>
      <c r="L648" s="4"/>
      <c r="M648" s="4"/>
      <c r="N648" s="4"/>
      <c r="O648" s="4"/>
      <c r="P648" s="4"/>
      <c r="Q648" s="4"/>
      <c r="R648" s="4"/>
    </row>
    <row r="649" spans="1:258" s="41" customFormat="1">
      <c r="A649" s="41" t="s">
        <v>252</v>
      </c>
      <c r="B649" s="41" t="s">
        <v>253</v>
      </c>
      <c r="C649" s="55" t="s">
        <v>15</v>
      </c>
      <c r="D649" s="41" t="s">
        <v>3329</v>
      </c>
      <c r="E649" s="41" t="s">
        <v>3330</v>
      </c>
      <c r="F649" s="41" t="s">
        <v>3331</v>
      </c>
      <c r="G649" s="41" t="s">
        <v>2333</v>
      </c>
      <c r="H649" s="41" t="s">
        <v>3332</v>
      </c>
      <c r="I649" s="4">
        <v>37500</v>
      </c>
      <c r="J649" s="4">
        <v>9375</v>
      </c>
      <c r="K649" s="111">
        <v>28125</v>
      </c>
      <c r="L649" s="4"/>
      <c r="M649" s="4"/>
      <c r="N649" s="4"/>
      <c r="O649" s="4"/>
      <c r="P649" s="4"/>
      <c r="Q649" s="4"/>
      <c r="R649" s="4"/>
    </row>
    <row r="650" spans="1:258" s="41" customFormat="1">
      <c r="A650" s="41" t="s">
        <v>252</v>
      </c>
      <c r="B650" s="41" t="s">
        <v>253</v>
      </c>
      <c r="C650" s="55" t="s">
        <v>14</v>
      </c>
      <c r="D650" s="41" t="s">
        <v>3333</v>
      </c>
      <c r="E650" s="41" t="s">
        <v>3334</v>
      </c>
      <c r="F650" s="41" t="s">
        <v>309</v>
      </c>
      <c r="G650" s="41" t="s">
        <v>3335</v>
      </c>
      <c r="H650" s="41" t="s">
        <v>3336</v>
      </c>
      <c r="I650" s="4">
        <v>42500</v>
      </c>
      <c r="J650" s="4">
        <v>5312.5</v>
      </c>
      <c r="K650" s="111">
        <v>37187.5</v>
      </c>
      <c r="L650" s="4"/>
      <c r="M650" s="4"/>
      <c r="N650" s="4"/>
      <c r="O650" s="4"/>
      <c r="P650" s="4"/>
      <c r="Q650" s="4"/>
      <c r="R650" s="4"/>
    </row>
    <row r="651" spans="1:258" s="41" customFormat="1">
      <c r="A651" s="41" t="s">
        <v>252</v>
      </c>
      <c r="B651" s="41" t="s">
        <v>253</v>
      </c>
      <c r="C651" s="55" t="s">
        <v>14</v>
      </c>
      <c r="D651" s="41" t="s">
        <v>3337</v>
      </c>
      <c r="E651" s="41" t="s">
        <v>3338</v>
      </c>
      <c r="F651" s="41" t="s">
        <v>2299</v>
      </c>
      <c r="G651" s="41" t="s">
        <v>3339</v>
      </c>
      <c r="H651" s="41" t="s">
        <v>3340</v>
      </c>
      <c r="I651" s="4">
        <v>110000</v>
      </c>
      <c r="J651" s="4">
        <v>13750</v>
      </c>
      <c r="K651" s="111">
        <v>96250</v>
      </c>
      <c r="L651" s="4"/>
      <c r="M651" s="4"/>
      <c r="N651" s="4"/>
      <c r="O651" s="4"/>
      <c r="P651" s="4"/>
      <c r="Q651" s="4"/>
      <c r="R651" s="4"/>
    </row>
    <row r="652" spans="1:258" s="41" customFormat="1">
      <c r="A652" s="41" t="s">
        <v>252</v>
      </c>
      <c r="B652" s="41" t="s">
        <v>253</v>
      </c>
      <c r="C652" s="55" t="s">
        <v>14</v>
      </c>
      <c r="D652" s="41" t="s">
        <v>3341</v>
      </c>
      <c r="E652" s="41" t="s">
        <v>3338</v>
      </c>
      <c r="F652" s="41" t="s">
        <v>3342</v>
      </c>
      <c r="G652" s="41" t="s">
        <v>117</v>
      </c>
      <c r="H652" s="41" t="s">
        <v>3340</v>
      </c>
      <c r="I652" s="4">
        <v>33571.42</v>
      </c>
      <c r="J652" s="4">
        <v>4196.4274999999998</v>
      </c>
      <c r="K652" s="111">
        <v>29374.9925</v>
      </c>
      <c r="L652" s="4"/>
      <c r="M652" s="4"/>
      <c r="N652" s="4"/>
      <c r="O652" s="4"/>
      <c r="P652" s="4"/>
      <c r="Q652" s="4"/>
      <c r="R652" s="4"/>
    </row>
    <row r="653" spans="1:258" s="41" customFormat="1">
      <c r="A653" s="41" t="s">
        <v>252</v>
      </c>
      <c r="B653" s="41" t="s">
        <v>253</v>
      </c>
      <c r="C653" s="55" t="s">
        <v>14</v>
      </c>
      <c r="D653" s="41" t="s">
        <v>3343</v>
      </c>
      <c r="E653" s="41" t="s">
        <v>3344</v>
      </c>
      <c r="F653" s="41" t="s">
        <v>21</v>
      </c>
      <c r="G653" s="41" t="s">
        <v>393</v>
      </c>
      <c r="H653" s="41" t="s">
        <v>3345</v>
      </c>
      <c r="I653" s="4">
        <v>50000</v>
      </c>
      <c r="J653" s="4">
        <v>6250</v>
      </c>
      <c r="K653" s="111">
        <v>43750</v>
      </c>
      <c r="L653" s="4"/>
      <c r="M653" s="4"/>
      <c r="N653" s="4"/>
      <c r="O653" s="4"/>
      <c r="P653" s="4"/>
      <c r="Q653" s="4"/>
      <c r="R653" s="4"/>
    </row>
    <row r="654" spans="1:258" s="41" customFormat="1">
      <c r="A654" s="41" t="s">
        <v>252</v>
      </c>
      <c r="B654" s="41" t="s">
        <v>253</v>
      </c>
      <c r="C654" s="55" t="s">
        <v>14</v>
      </c>
      <c r="D654" s="41" t="s">
        <v>3346</v>
      </c>
      <c r="E654" s="41" t="s">
        <v>3347</v>
      </c>
      <c r="F654" s="41" t="s">
        <v>394</v>
      </c>
      <c r="G654" s="41" t="s">
        <v>395</v>
      </c>
      <c r="H654" s="41" t="s">
        <v>3348</v>
      </c>
      <c r="I654" s="4">
        <v>159750</v>
      </c>
      <c r="J654" s="4">
        <v>19968.75</v>
      </c>
      <c r="K654" s="111">
        <v>139781.25</v>
      </c>
      <c r="L654" s="4"/>
      <c r="M654" s="4"/>
      <c r="N654" s="4"/>
      <c r="O654" s="4"/>
      <c r="P654" s="4"/>
      <c r="Q654" s="4"/>
      <c r="R654" s="4"/>
    </row>
    <row r="655" spans="1:258" s="41" customFormat="1">
      <c r="A655" s="41" t="s">
        <v>252</v>
      </c>
      <c r="B655" s="41" t="s">
        <v>253</v>
      </c>
      <c r="C655" s="55" t="s">
        <v>3349</v>
      </c>
      <c r="D655" s="41" t="s">
        <v>3350</v>
      </c>
      <c r="E655" s="41" t="s">
        <v>3351</v>
      </c>
      <c r="F655" s="41" t="s">
        <v>1643</v>
      </c>
      <c r="G655" s="41" t="s">
        <v>1499</v>
      </c>
      <c r="H655" s="41" t="s">
        <v>3352</v>
      </c>
      <c r="I655" s="4">
        <v>50000</v>
      </c>
      <c r="J655" s="4">
        <v>10000</v>
      </c>
      <c r="K655" s="111">
        <v>40000</v>
      </c>
      <c r="L655" s="4"/>
      <c r="M655" s="4"/>
      <c r="N655" s="4"/>
      <c r="O655" s="4"/>
      <c r="P655" s="4"/>
      <c r="Q655" s="4"/>
      <c r="R655" s="4"/>
    </row>
    <row r="656" spans="1:258" s="41" customFormat="1">
      <c r="A656" s="3" t="s">
        <v>252</v>
      </c>
      <c r="B656" s="3" t="s">
        <v>253</v>
      </c>
      <c r="C656" s="6" t="s">
        <v>13</v>
      </c>
      <c r="D656" s="3" t="s">
        <v>2008</v>
      </c>
      <c r="E656" s="3" t="s">
        <v>2009</v>
      </c>
      <c r="F656" s="3" t="s">
        <v>1808</v>
      </c>
      <c r="G656" s="3" t="s">
        <v>2010</v>
      </c>
      <c r="H656" s="3" t="s">
        <v>2011</v>
      </c>
      <c r="I656" s="2">
        <v>39726.03</v>
      </c>
      <c r="J656" s="2">
        <v>4965.75</v>
      </c>
      <c r="K656" s="105">
        <v>34760.28</v>
      </c>
      <c r="L656" s="2"/>
      <c r="M656" s="2"/>
      <c r="N656" s="2"/>
      <c r="O656" s="2"/>
      <c r="P656" s="2"/>
      <c r="Q656" s="2"/>
      <c r="R656" s="2"/>
    </row>
    <row r="657" spans="1:258" s="41" customFormat="1">
      <c r="A657" s="3" t="s">
        <v>252</v>
      </c>
      <c r="B657" s="3" t="s">
        <v>253</v>
      </c>
      <c r="C657" s="6" t="s">
        <v>29</v>
      </c>
      <c r="D657" s="3" t="s">
        <v>2012</v>
      </c>
      <c r="E657" s="3" t="s">
        <v>2013</v>
      </c>
      <c r="F657" s="3" t="s">
        <v>1381</v>
      </c>
      <c r="G657" s="3" t="s">
        <v>2014</v>
      </c>
      <c r="H657" s="3" t="s">
        <v>1924</v>
      </c>
      <c r="I657" s="2">
        <v>12500</v>
      </c>
      <c r="J657" s="2">
        <v>1562.5</v>
      </c>
      <c r="K657" s="105">
        <v>10937.5</v>
      </c>
      <c r="L657" s="2"/>
      <c r="M657" s="2"/>
      <c r="N657" s="2"/>
      <c r="O657" s="2"/>
      <c r="P657" s="2"/>
      <c r="Q657" s="2"/>
      <c r="R657" s="2"/>
    </row>
    <row r="658" spans="1:258" s="41" customFormat="1">
      <c r="A658" s="55" t="s">
        <v>252</v>
      </c>
      <c r="B658" s="41" t="s">
        <v>253</v>
      </c>
      <c r="C658" s="55" t="s">
        <v>15</v>
      </c>
      <c r="D658" s="41" t="s">
        <v>3944</v>
      </c>
      <c r="E658" s="41" t="s">
        <v>3945</v>
      </c>
      <c r="F658" s="41" t="s">
        <v>1181</v>
      </c>
      <c r="G658" s="41" t="s">
        <v>3946</v>
      </c>
      <c r="H658" s="41" t="s">
        <v>3947</v>
      </c>
      <c r="I658" s="4">
        <v>12770.52</v>
      </c>
      <c r="J658" s="4">
        <v>1915.58</v>
      </c>
      <c r="K658" s="111">
        <v>10854.94</v>
      </c>
      <c r="L658" s="4"/>
      <c r="M658" s="4"/>
      <c r="N658" s="4"/>
      <c r="O658" s="4"/>
      <c r="P658" s="4"/>
      <c r="Q658" s="4"/>
      <c r="R658" s="4"/>
    </row>
    <row r="659" spans="1:258" s="41" customFormat="1">
      <c r="A659" s="55" t="s">
        <v>252</v>
      </c>
      <c r="B659" s="41" t="s">
        <v>253</v>
      </c>
      <c r="C659" s="55" t="s">
        <v>3948</v>
      </c>
      <c r="D659" s="41" t="s">
        <v>3949</v>
      </c>
      <c r="E659" s="41" t="s">
        <v>3950</v>
      </c>
      <c r="F659" s="41" t="s">
        <v>3951</v>
      </c>
      <c r="G659" s="41" t="s">
        <v>2732</v>
      </c>
      <c r="H659" s="41" t="s">
        <v>3952</v>
      </c>
      <c r="I659" s="4">
        <v>317698</v>
      </c>
      <c r="J659" s="4">
        <v>47654.7</v>
      </c>
      <c r="K659" s="111">
        <v>270043.3</v>
      </c>
      <c r="L659" s="4"/>
      <c r="M659" s="4"/>
      <c r="N659" s="4"/>
      <c r="O659" s="4"/>
      <c r="P659" s="4"/>
      <c r="Q659" s="4"/>
      <c r="R659" s="4"/>
    </row>
    <row r="660" spans="1:258" s="41" customFormat="1">
      <c r="A660" s="13" t="s">
        <v>254</v>
      </c>
      <c r="B660" s="13" t="s">
        <v>255</v>
      </c>
      <c r="C660" s="17" t="s">
        <v>366</v>
      </c>
      <c r="D660" s="13" t="s">
        <v>875</v>
      </c>
      <c r="E660" s="13" t="s">
        <v>876</v>
      </c>
      <c r="F660" s="17" t="s">
        <v>877</v>
      </c>
      <c r="G660" s="17" t="s">
        <v>878</v>
      </c>
      <c r="H660" s="13" t="s">
        <v>879</v>
      </c>
      <c r="I660" s="1">
        <v>336802.35</v>
      </c>
      <c r="J660" s="1">
        <v>134676.85</v>
      </c>
      <c r="K660" s="109">
        <v>202125.49999999997</v>
      </c>
      <c r="L660" s="1"/>
      <c r="M660" s="1"/>
      <c r="N660" s="1"/>
      <c r="O660" s="1"/>
      <c r="P660" s="1"/>
      <c r="Q660" s="1"/>
      <c r="R660" s="1"/>
    </row>
    <row r="661" spans="1:258" s="41" customFormat="1">
      <c r="A661" s="13" t="s">
        <v>254</v>
      </c>
      <c r="B661" s="13" t="s">
        <v>255</v>
      </c>
      <c r="C661" s="17" t="s">
        <v>15</v>
      </c>
      <c r="D661" s="13" t="s">
        <v>880</v>
      </c>
      <c r="E661" s="13" t="s">
        <v>876</v>
      </c>
      <c r="F661" s="17" t="s">
        <v>881</v>
      </c>
      <c r="G661" s="17" t="s">
        <v>882</v>
      </c>
      <c r="H661" s="13" t="s">
        <v>879</v>
      </c>
      <c r="I661" s="1">
        <v>673384.27</v>
      </c>
      <c r="J661" s="1">
        <v>134676.85</v>
      </c>
      <c r="K661" s="109">
        <v>538707.42000000004</v>
      </c>
      <c r="L661" s="1"/>
      <c r="M661" s="1"/>
      <c r="N661" s="1"/>
      <c r="O661" s="1"/>
      <c r="P661" s="1"/>
      <c r="Q661" s="1"/>
      <c r="R661" s="1"/>
      <c r="U661" s="69"/>
      <c r="V661" s="69"/>
      <c r="W661" s="69"/>
      <c r="X661" s="69"/>
      <c r="Y661" s="69"/>
      <c r="Z661" s="69"/>
      <c r="AA661" s="69"/>
      <c r="AB661" s="69"/>
      <c r="AC661" s="69"/>
    </row>
    <row r="662" spans="1:258" s="56" customFormat="1">
      <c r="A662" s="13" t="s">
        <v>254</v>
      </c>
      <c r="B662" s="13" t="s">
        <v>255</v>
      </c>
      <c r="C662" s="23" t="s">
        <v>357</v>
      </c>
      <c r="D662" s="12" t="s">
        <v>883</v>
      </c>
      <c r="E662" s="12" t="s">
        <v>884</v>
      </c>
      <c r="F662" s="12" t="s">
        <v>12</v>
      </c>
      <c r="G662" s="12" t="s">
        <v>143</v>
      </c>
      <c r="H662" s="12" t="s">
        <v>885</v>
      </c>
      <c r="I662" s="19">
        <v>67824.162499999991</v>
      </c>
      <c r="J662" s="19">
        <v>13564.832499999999</v>
      </c>
      <c r="K662" s="109">
        <v>54259.33</v>
      </c>
      <c r="L662" s="1"/>
      <c r="M662" s="1"/>
      <c r="N662" s="1"/>
      <c r="O662" s="1"/>
      <c r="P662" s="53"/>
      <c r="Q662" s="1"/>
      <c r="R662" s="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41"/>
      <c r="AX662" s="41"/>
      <c r="AY662" s="41"/>
      <c r="AZ662" s="41"/>
      <c r="BA662" s="41"/>
      <c r="BB662" s="41"/>
      <c r="BC662" s="41"/>
      <c r="BD662" s="41"/>
      <c r="BE662" s="41"/>
      <c r="BF662" s="41"/>
      <c r="BG662" s="41"/>
      <c r="BH662" s="41"/>
      <c r="BI662" s="41"/>
      <c r="BJ662" s="41"/>
      <c r="BK662" s="41"/>
      <c r="BL662" s="41"/>
      <c r="BM662" s="41"/>
      <c r="BN662" s="41"/>
      <c r="BO662" s="41"/>
      <c r="BP662" s="41"/>
      <c r="BQ662" s="41"/>
      <c r="BR662" s="41"/>
      <c r="BS662" s="41"/>
      <c r="BT662" s="41"/>
      <c r="BU662" s="41"/>
      <c r="BV662" s="41"/>
      <c r="BW662" s="41"/>
      <c r="BX662" s="41"/>
      <c r="BY662" s="41"/>
      <c r="BZ662" s="41"/>
      <c r="CA662" s="41"/>
      <c r="CB662" s="41"/>
      <c r="CC662" s="41"/>
      <c r="CD662" s="41"/>
      <c r="CE662" s="41"/>
      <c r="CF662" s="41"/>
      <c r="CG662" s="41"/>
      <c r="CH662" s="41"/>
      <c r="CI662" s="41"/>
      <c r="CJ662" s="41"/>
      <c r="CK662" s="41"/>
      <c r="CL662" s="41"/>
      <c r="CM662" s="41"/>
      <c r="CN662" s="41"/>
      <c r="CO662" s="41"/>
      <c r="CP662" s="41"/>
      <c r="CQ662" s="41"/>
      <c r="CR662" s="41"/>
      <c r="CS662" s="41"/>
      <c r="CT662" s="41"/>
      <c r="CU662" s="41"/>
      <c r="CV662" s="41"/>
      <c r="CW662" s="41"/>
      <c r="CX662" s="41"/>
      <c r="CY662" s="41"/>
      <c r="CZ662" s="41"/>
      <c r="DA662" s="41"/>
      <c r="DB662" s="41"/>
      <c r="DC662" s="41"/>
      <c r="DD662" s="41"/>
      <c r="DE662" s="41"/>
      <c r="DF662" s="41"/>
      <c r="DG662" s="41"/>
      <c r="DH662" s="41"/>
      <c r="DI662" s="41"/>
      <c r="DJ662" s="41"/>
      <c r="DK662" s="41"/>
      <c r="DL662" s="41"/>
      <c r="DM662" s="41"/>
      <c r="DN662" s="41"/>
      <c r="DO662" s="41"/>
      <c r="DP662" s="41"/>
      <c r="DQ662" s="41"/>
      <c r="DR662" s="41"/>
      <c r="DS662" s="41"/>
      <c r="DT662" s="41"/>
      <c r="DU662" s="41"/>
      <c r="DV662" s="41"/>
      <c r="DW662" s="41"/>
      <c r="DX662" s="41"/>
      <c r="DY662" s="41"/>
      <c r="DZ662" s="41"/>
      <c r="EA662" s="41"/>
      <c r="EB662" s="41"/>
      <c r="EC662" s="41"/>
      <c r="ED662" s="41"/>
      <c r="EE662" s="41"/>
      <c r="EF662" s="41"/>
      <c r="EG662" s="41"/>
      <c r="EH662" s="41"/>
      <c r="EI662" s="41"/>
      <c r="EJ662" s="41"/>
      <c r="EK662" s="41"/>
      <c r="EL662" s="41"/>
      <c r="EM662" s="41"/>
      <c r="EN662" s="41"/>
      <c r="EO662" s="41"/>
      <c r="EP662" s="41"/>
      <c r="EQ662" s="41"/>
      <c r="ER662" s="41"/>
      <c r="ES662" s="41"/>
      <c r="ET662" s="41"/>
      <c r="EU662" s="41"/>
      <c r="EV662" s="41"/>
      <c r="EW662" s="41"/>
      <c r="EX662" s="41"/>
      <c r="EY662" s="41"/>
      <c r="EZ662" s="41"/>
      <c r="FA662" s="41"/>
      <c r="FB662" s="41"/>
      <c r="FC662" s="41"/>
      <c r="FD662" s="41"/>
      <c r="FE662" s="41"/>
      <c r="FF662" s="41"/>
      <c r="FG662" s="41"/>
      <c r="FH662" s="41"/>
      <c r="FI662" s="41"/>
      <c r="FJ662" s="41"/>
      <c r="FK662" s="41"/>
      <c r="FL662" s="41"/>
      <c r="FM662" s="41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1"/>
      <c r="GT662" s="41"/>
      <c r="GU662" s="41"/>
      <c r="GV662" s="41"/>
      <c r="GW662" s="41"/>
      <c r="GX662" s="41"/>
      <c r="GY662" s="41"/>
      <c r="GZ662" s="41"/>
      <c r="HA662" s="41"/>
      <c r="HB662" s="41"/>
      <c r="HC662" s="41"/>
      <c r="HD662" s="41"/>
      <c r="HE662" s="41"/>
      <c r="HF662" s="41"/>
      <c r="HG662" s="41"/>
      <c r="HH662" s="41"/>
      <c r="HI662" s="41"/>
      <c r="HJ662" s="41"/>
      <c r="HK662" s="41"/>
      <c r="HL662" s="41"/>
      <c r="HM662" s="41"/>
      <c r="HN662" s="41"/>
      <c r="HO662" s="41"/>
      <c r="HP662" s="41"/>
      <c r="HQ662" s="41"/>
      <c r="HR662" s="41"/>
      <c r="HS662" s="41"/>
      <c r="HT662" s="41"/>
      <c r="HU662" s="41"/>
      <c r="HV662" s="41"/>
      <c r="HW662" s="41"/>
      <c r="HX662" s="41"/>
      <c r="HY662" s="41"/>
      <c r="HZ662" s="41"/>
      <c r="IA662" s="41"/>
      <c r="IB662" s="41"/>
      <c r="IC662" s="41"/>
      <c r="ID662" s="41"/>
      <c r="IE662" s="41"/>
      <c r="IF662" s="41"/>
      <c r="IG662" s="41"/>
      <c r="IH662" s="41"/>
      <c r="II662" s="41"/>
      <c r="IJ662" s="41"/>
      <c r="IK662" s="41"/>
      <c r="IL662" s="41"/>
      <c r="IM662" s="41"/>
      <c r="IN662" s="41"/>
      <c r="IO662" s="41"/>
      <c r="IP662" s="41"/>
      <c r="IQ662" s="41"/>
      <c r="IR662" s="41"/>
      <c r="IS662" s="41"/>
      <c r="IT662" s="41"/>
      <c r="IU662" s="41"/>
      <c r="IV662" s="41"/>
      <c r="IW662" s="41"/>
      <c r="IX662" s="41"/>
    </row>
    <row r="663" spans="1:258" s="41" customFormat="1">
      <c r="A663" s="3" t="s">
        <v>254</v>
      </c>
      <c r="B663" s="3" t="s">
        <v>255</v>
      </c>
      <c r="C663" s="6" t="s">
        <v>15</v>
      </c>
      <c r="D663" s="3" t="s">
        <v>2015</v>
      </c>
      <c r="E663" s="3" t="s">
        <v>2016</v>
      </c>
      <c r="F663" s="3" t="s">
        <v>11</v>
      </c>
      <c r="G663" s="3" t="s">
        <v>1186</v>
      </c>
      <c r="H663" s="3" t="s">
        <v>2017</v>
      </c>
      <c r="I663" s="2">
        <v>16094.962499999998</v>
      </c>
      <c r="J663" s="2">
        <v>3218.9924999999998</v>
      </c>
      <c r="K663" s="105">
        <v>12875.969999999998</v>
      </c>
      <c r="L663" s="2"/>
      <c r="M663" s="2"/>
      <c r="N663" s="2"/>
      <c r="O663" s="2"/>
      <c r="P663" s="2"/>
      <c r="Q663" s="2"/>
      <c r="R663" s="2"/>
    </row>
    <row r="664" spans="1:258" s="41" customFormat="1">
      <c r="A664" s="3" t="s">
        <v>254</v>
      </c>
      <c r="B664" s="3" t="s">
        <v>255</v>
      </c>
      <c r="C664" s="6" t="s">
        <v>13</v>
      </c>
      <c r="D664" s="3" t="s">
        <v>2018</v>
      </c>
      <c r="E664" s="3" t="s">
        <v>2019</v>
      </c>
      <c r="F664" s="3" t="s">
        <v>1186</v>
      </c>
      <c r="G664" s="3" t="s">
        <v>12</v>
      </c>
      <c r="H664" s="3" t="s">
        <v>2020</v>
      </c>
      <c r="I664" s="2">
        <v>94332.89</v>
      </c>
      <c r="J664" s="2">
        <v>18866.580000000002</v>
      </c>
      <c r="K664" s="105">
        <v>75466.31</v>
      </c>
      <c r="L664" s="2"/>
      <c r="M664" s="2"/>
      <c r="N664" s="2"/>
      <c r="O664" s="2"/>
      <c r="P664" s="2"/>
      <c r="Q664" s="2"/>
      <c r="R664" s="2"/>
    </row>
    <row r="665" spans="1:258" s="41" customFormat="1">
      <c r="A665" s="34" t="s">
        <v>81</v>
      </c>
      <c r="B665" s="3" t="s">
        <v>282</v>
      </c>
      <c r="C665" s="23" t="s">
        <v>10</v>
      </c>
      <c r="D665" s="12" t="s">
        <v>600</v>
      </c>
      <c r="E665" s="12" t="s">
        <v>601</v>
      </c>
      <c r="F665" s="23" t="s">
        <v>120</v>
      </c>
      <c r="G665" s="12" t="s">
        <v>286</v>
      </c>
      <c r="H665" s="12" t="s">
        <v>602</v>
      </c>
      <c r="I665" s="19">
        <v>16642.25</v>
      </c>
      <c r="J665" s="19">
        <v>3328.4500000000003</v>
      </c>
      <c r="K665" s="108">
        <v>13313.800000000001</v>
      </c>
      <c r="L665" s="68"/>
      <c r="N665" s="91"/>
      <c r="O665" s="91"/>
      <c r="P665" s="37"/>
      <c r="R665" s="37"/>
    </row>
    <row r="666" spans="1:258" s="56" customFormat="1">
      <c r="A666" s="13" t="s">
        <v>81</v>
      </c>
      <c r="B666" s="3" t="s">
        <v>282</v>
      </c>
      <c r="C666" s="23" t="s">
        <v>886</v>
      </c>
      <c r="D666" s="12" t="s">
        <v>887</v>
      </c>
      <c r="E666" s="12" t="s">
        <v>888</v>
      </c>
      <c r="F666" s="12" t="s">
        <v>424</v>
      </c>
      <c r="G666" s="12" t="s">
        <v>356</v>
      </c>
      <c r="H666" s="12" t="s">
        <v>889</v>
      </c>
      <c r="I666" s="19">
        <v>26512.600000000002</v>
      </c>
      <c r="J666" s="19">
        <v>5302.52</v>
      </c>
      <c r="K666" s="108">
        <v>21210.080000000002</v>
      </c>
      <c r="L666" s="1"/>
      <c r="M666" s="1"/>
      <c r="N666" s="1"/>
      <c r="O666" s="1"/>
      <c r="P666" s="54"/>
      <c r="Q666" s="1"/>
      <c r="R666" s="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41"/>
      <c r="AX666" s="41"/>
      <c r="AY666" s="41"/>
      <c r="AZ666" s="41"/>
      <c r="BA666" s="41"/>
      <c r="BB666" s="41"/>
      <c r="BC666" s="41"/>
      <c r="BD666" s="41"/>
      <c r="BE666" s="41"/>
      <c r="BF666" s="41"/>
      <c r="BG666" s="41"/>
      <c r="BH666" s="41"/>
      <c r="BI666" s="41"/>
      <c r="BJ666" s="41"/>
      <c r="BK666" s="41"/>
      <c r="BL666" s="41"/>
      <c r="BM666" s="41"/>
      <c r="BN666" s="41"/>
      <c r="BO666" s="41"/>
      <c r="BP666" s="41"/>
      <c r="BQ666" s="41"/>
      <c r="BR666" s="41"/>
      <c r="BS666" s="41"/>
      <c r="BT666" s="41"/>
      <c r="BU666" s="41"/>
      <c r="BV666" s="41"/>
      <c r="BW666" s="41"/>
      <c r="BX666" s="41"/>
      <c r="BY666" s="41"/>
      <c r="BZ666" s="41"/>
      <c r="CA666" s="41"/>
      <c r="CB666" s="41"/>
      <c r="CC666" s="41"/>
      <c r="CD666" s="41"/>
      <c r="CE666" s="41"/>
      <c r="CF666" s="41"/>
      <c r="CG666" s="41"/>
      <c r="CH666" s="41"/>
      <c r="CI666" s="41"/>
      <c r="CJ666" s="41"/>
      <c r="CK666" s="41"/>
      <c r="CL666" s="41"/>
      <c r="CM666" s="41"/>
      <c r="CN666" s="41"/>
      <c r="CO666" s="41"/>
      <c r="CP666" s="41"/>
      <c r="CQ666" s="41"/>
      <c r="CR666" s="41"/>
      <c r="CS666" s="41"/>
      <c r="CT666" s="41"/>
      <c r="CU666" s="41"/>
      <c r="CV666" s="41"/>
      <c r="CW666" s="41"/>
      <c r="CX666" s="41"/>
      <c r="CY666" s="41"/>
      <c r="CZ666" s="41"/>
      <c r="DA666" s="41"/>
      <c r="DB666" s="41"/>
      <c r="DC666" s="41"/>
      <c r="DD666" s="41"/>
      <c r="DE666" s="41"/>
      <c r="DF666" s="41"/>
      <c r="DG666" s="41"/>
      <c r="DH666" s="41"/>
      <c r="DI666" s="41"/>
      <c r="DJ666" s="41"/>
      <c r="DK666" s="41"/>
      <c r="DL666" s="41"/>
      <c r="DM666" s="41"/>
      <c r="DN666" s="41"/>
      <c r="DO666" s="41"/>
      <c r="DP666" s="41"/>
      <c r="DQ666" s="41"/>
      <c r="DR666" s="41"/>
      <c r="DS666" s="41"/>
      <c r="DT666" s="41"/>
      <c r="DU666" s="41"/>
      <c r="DV666" s="41"/>
      <c r="DW666" s="41"/>
      <c r="DX666" s="41"/>
      <c r="DY666" s="41"/>
      <c r="DZ666" s="41"/>
      <c r="EA666" s="41"/>
      <c r="EB666" s="41"/>
      <c r="EC666" s="41"/>
      <c r="ED666" s="41"/>
      <c r="EE666" s="41"/>
      <c r="EF666" s="41"/>
      <c r="EG666" s="41"/>
      <c r="EH666" s="41"/>
      <c r="EI666" s="41"/>
      <c r="EJ666" s="41"/>
      <c r="EK666" s="41"/>
      <c r="EL666" s="41"/>
      <c r="EM666" s="41"/>
      <c r="EN666" s="41"/>
      <c r="EO666" s="41"/>
      <c r="EP666" s="41"/>
      <c r="EQ666" s="41"/>
      <c r="ER666" s="41"/>
      <c r="ES666" s="41"/>
      <c r="ET666" s="41"/>
      <c r="EU666" s="41"/>
      <c r="EV666" s="41"/>
      <c r="EW666" s="41"/>
      <c r="EX666" s="41"/>
      <c r="EY666" s="41"/>
      <c r="EZ666" s="41"/>
      <c r="FA666" s="41"/>
      <c r="FB666" s="41"/>
      <c r="FC666" s="41"/>
      <c r="FD666" s="41"/>
      <c r="FE666" s="41"/>
      <c r="FF666" s="41"/>
      <c r="FG666" s="41"/>
      <c r="FH666" s="41"/>
      <c r="FI666" s="41"/>
      <c r="FJ666" s="41"/>
      <c r="FK666" s="41"/>
      <c r="FL666" s="41"/>
      <c r="FM666" s="41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1"/>
      <c r="GT666" s="41"/>
      <c r="GU666" s="41"/>
      <c r="GV666" s="41"/>
      <c r="GW666" s="41"/>
      <c r="GX666" s="41"/>
      <c r="GY666" s="41"/>
      <c r="GZ666" s="41"/>
      <c r="HA666" s="41"/>
      <c r="HB666" s="41"/>
      <c r="HC666" s="41"/>
      <c r="HD666" s="41"/>
      <c r="HE666" s="41"/>
      <c r="HF666" s="41"/>
      <c r="HG666" s="41"/>
      <c r="HH666" s="41"/>
      <c r="HI666" s="41"/>
      <c r="HJ666" s="41"/>
      <c r="HK666" s="41"/>
      <c r="HL666" s="41"/>
      <c r="HM666" s="41"/>
      <c r="HN666" s="41"/>
      <c r="HO666" s="41"/>
      <c r="HP666" s="41"/>
      <c r="HQ666" s="41"/>
      <c r="HR666" s="41"/>
      <c r="HS666" s="41"/>
      <c r="HT666" s="41"/>
      <c r="HU666" s="41"/>
      <c r="HV666" s="41"/>
      <c r="HW666" s="41"/>
      <c r="HX666" s="41"/>
      <c r="HY666" s="41"/>
      <c r="HZ666" s="41"/>
      <c r="IA666" s="41"/>
      <c r="IB666" s="41"/>
      <c r="IC666" s="41"/>
      <c r="ID666" s="41"/>
      <c r="IE666" s="41"/>
      <c r="IF666" s="41"/>
      <c r="IG666" s="41"/>
      <c r="IH666" s="41"/>
      <c r="II666" s="41"/>
      <c r="IJ666" s="41"/>
      <c r="IK666" s="41"/>
      <c r="IL666" s="41"/>
      <c r="IM666" s="41"/>
      <c r="IN666" s="41"/>
      <c r="IO666" s="41"/>
      <c r="IP666" s="41"/>
      <c r="IQ666" s="41"/>
      <c r="IR666" s="41"/>
      <c r="IS666" s="41"/>
      <c r="IT666" s="41"/>
      <c r="IU666" s="41"/>
      <c r="IV666" s="41"/>
      <c r="IW666" s="41"/>
      <c r="IX666" s="41"/>
    </row>
    <row r="667" spans="1:258" s="56" customFormat="1">
      <c r="A667" s="13" t="s">
        <v>81</v>
      </c>
      <c r="B667" s="3" t="s">
        <v>282</v>
      </c>
      <c r="C667" s="23" t="s">
        <v>154</v>
      </c>
      <c r="D667" s="12" t="s">
        <v>890</v>
      </c>
      <c r="E667" s="12" t="s">
        <v>891</v>
      </c>
      <c r="F667" s="12" t="s">
        <v>892</v>
      </c>
      <c r="G667" s="12" t="s">
        <v>156</v>
      </c>
      <c r="H667" s="12" t="s">
        <v>893</v>
      </c>
      <c r="I667" s="19">
        <v>63265.4</v>
      </c>
      <c r="J667" s="19">
        <v>12653.080000000002</v>
      </c>
      <c r="K667" s="108">
        <v>50612.32</v>
      </c>
      <c r="L667" s="1"/>
      <c r="M667" s="1"/>
      <c r="N667" s="1"/>
      <c r="O667" s="1"/>
      <c r="P667" s="54"/>
      <c r="Q667" s="1"/>
      <c r="R667" s="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41"/>
      <c r="AX667" s="41"/>
      <c r="AY667" s="41"/>
      <c r="AZ667" s="41"/>
      <c r="BA667" s="41"/>
      <c r="BB667" s="41"/>
      <c r="BC667" s="41"/>
      <c r="BD667" s="41"/>
      <c r="BE667" s="41"/>
      <c r="BF667" s="41"/>
      <c r="BG667" s="41"/>
      <c r="BH667" s="41"/>
      <c r="BI667" s="41"/>
      <c r="BJ667" s="41"/>
      <c r="BK667" s="41"/>
      <c r="BL667" s="41"/>
      <c r="BM667" s="41"/>
      <c r="BN667" s="41"/>
      <c r="BO667" s="41"/>
      <c r="BP667" s="41"/>
      <c r="BQ667" s="41"/>
      <c r="BR667" s="41"/>
      <c r="BS667" s="41"/>
      <c r="BT667" s="41"/>
      <c r="BU667" s="41"/>
      <c r="BV667" s="41"/>
      <c r="BW667" s="41"/>
      <c r="BX667" s="41"/>
      <c r="BY667" s="41"/>
      <c r="BZ667" s="41"/>
      <c r="CA667" s="41"/>
      <c r="CB667" s="41"/>
      <c r="CC667" s="41"/>
      <c r="CD667" s="41"/>
      <c r="CE667" s="41"/>
      <c r="CF667" s="41"/>
      <c r="CG667" s="41"/>
      <c r="CH667" s="41"/>
      <c r="CI667" s="41"/>
      <c r="CJ667" s="41"/>
      <c r="CK667" s="41"/>
      <c r="CL667" s="41"/>
      <c r="CM667" s="41"/>
      <c r="CN667" s="41"/>
      <c r="CO667" s="41"/>
      <c r="CP667" s="41"/>
      <c r="CQ667" s="41"/>
      <c r="CR667" s="41"/>
      <c r="CS667" s="41"/>
      <c r="CT667" s="41"/>
      <c r="CU667" s="41"/>
      <c r="CV667" s="41"/>
      <c r="CW667" s="41"/>
      <c r="CX667" s="41"/>
      <c r="CY667" s="41"/>
      <c r="CZ667" s="41"/>
      <c r="DA667" s="41"/>
      <c r="DB667" s="41"/>
      <c r="DC667" s="41"/>
      <c r="DD667" s="41"/>
      <c r="DE667" s="41"/>
      <c r="DF667" s="41"/>
      <c r="DG667" s="41"/>
      <c r="DH667" s="41"/>
      <c r="DI667" s="41"/>
      <c r="DJ667" s="41"/>
      <c r="DK667" s="41"/>
      <c r="DL667" s="41"/>
      <c r="DM667" s="41"/>
      <c r="DN667" s="41"/>
      <c r="DO667" s="41"/>
      <c r="DP667" s="41"/>
      <c r="DQ667" s="41"/>
      <c r="DR667" s="41"/>
      <c r="DS667" s="41"/>
      <c r="DT667" s="41"/>
      <c r="DU667" s="41"/>
      <c r="DV667" s="41"/>
      <c r="DW667" s="41"/>
      <c r="DX667" s="41"/>
      <c r="DY667" s="41"/>
      <c r="DZ667" s="41"/>
      <c r="EA667" s="41"/>
      <c r="EB667" s="41"/>
      <c r="EC667" s="41"/>
      <c r="ED667" s="41"/>
      <c r="EE667" s="41"/>
      <c r="EF667" s="41"/>
      <c r="EG667" s="41"/>
      <c r="EH667" s="41"/>
      <c r="EI667" s="41"/>
      <c r="EJ667" s="41"/>
      <c r="EK667" s="41"/>
      <c r="EL667" s="41"/>
      <c r="EM667" s="41"/>
      <c r="EN667" s="41"/>
      <c r="EO667" s="41"/>
      <c r="EP667" s="41"/>
      <c r="EQ667" s="41"/>
      <c r="ER667" s="41"/>
      <c r="ES667" s="41"/>
      <c r="ET667" s="41"/>
      <c r="EU667" s="41"/>
      <c r="EV667" s="41"/>
      <c r="EW667" s="41"/>
      <c r="EX667" s="41"/>
      <c r="EY667" s="41"/>
      <c r="EZ667" s="41"/>
      <c r="FA667" s="41"/>
      <c r="FB667" s="41"/>
      <c r="FC667" s="41"/>
      <c r="FD667" s="41"/>
      <c r="FE667" s="41"/>
      <c r="FF667" s="41"/>
      <c r="FG667" s="41"/>
      <c r="FH667" s="41"/>
      <c r="FI667" s="41"/>
      <c r="FJ667" s="41"/>
      <c r="FK667" s="41"/>
      <c r="FL667" s="41"/>
      <c r="FM667" s="41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1"/>
      <c r="GT667" s="41"/>
      <c r="GU667" s="41"/>
      <c r="GV667" s="41"/>
      <c r="GW667" s="41"/>
      <c r="GX667" s="41"/>
      <c r="GY667" s="41"/>
      <c r="GZ667" s="41"/>
      <c r="HA667" s="41"/>
      <c r="HB667" s="41"/>
      <c r="HC667" s="41"/>
      <c r="HD667" s="41"/>
      <c r="HE667" s="41"/>
      <c r="HF667" s="41"/>
      <c r="HG667" s="41"/>
      <c r="HH667" s="41"/>
      <c r="HI667" s="41"/>
      <c r="HJ667" s="41"/>
      <c r="HK667" s="41"/>
      <c r="HL667" s="41"/>
      <c r="HM667" s="41"/>
      <c r="HN667" s="41"/>
      <c r="HO667" s="41"/>
      <c r="HP667" s="41"/>
      <c r="HQ667" s="41"/>
      <c r="HR667" s="41"/>
      <c r="HS667" s="41"/>
      <c r="HT667" s="41"/>
      <c r="HU667" s="41"/>
      <c r="HV667" s="41"/>
      <c r="HW667" s="41"/>
      <c r="HX667" s="41"/>
      <c r="HY667" s="41"/>
      <c r="HZ667" s="41"/>
      <c r="IA667" s="41"/>
      <c r="IB667" s="41"/>
      <c r="IC667" s="41"/>
      <c r="ID667" s="41"/>
      <c r="IE667" s="41"/>
      <c r="IF667" s="41"/>
      <c r="IG667" s="41"/>
      <c r="IH667" s="41"/>
      <c r="II667" s="41"/>
      <c r="IJ667" s="41"/>
      <c r="IK667" s="41"/>
      <c r="IL667" s="41"/>
      <c r="IM667" s="41"/>
      <c r="IN667" s="41"/>
      <c r="IO667" s="41"/>
      <c r="IP667" s="41"/>
      <c r="IQ667" s="41"/>
      <c r="IR667" s="41"/>
      <c r="IS667" s="41"/>
      <c r="IT667" s="41"/>
      <c r="IU667" s="41"/>
      <c r="IV667" s="41"/>
      <c r="IW667" s="41"/>
      <c r="IX667" s="41"/>
    </row>
    <row r="668" spans="1:258" s="41" customFormat="1">
      <c r="A668" s="3" t="s">
        <v>81</v>
      </c>
      <c r="B668" s="30" t="s">
        <v>282</v>
      </c>
      <c r="C668" s="6" t="s">
        <v>14</v>
      </c>
      <c r="D668" s="3" t="s">
        <v>2022</v>
      </c>
      <c r="E668" s="3" t="s">
        <v>2023</v>
      </c>
      <c r="F668" s="3" t="s">
        <v>1186</v>
      </c>
      <c r="G668" s="3" t="s">
        <v>17</v>
      </c>
      <c r="H668" s="3" t="s">
        <v>2024</v>
      </c>
      <c r="I668" s="2">
        <v>41155.562499999993</v>
      </c>
      <c r="J668" s="2">
        <v>8231.1124999999993</v>
      </c>
      <c r="K668" s="105">
        <v>32924.449999999997</v>
      </c>
      <c r="L668" s="2"/>
      <c r="M668" s="2"/>
      <c r="N668" s="2"/>
      <c r="O668" s="2"/>
      <c r="P668" s="2"/>
      <c r="Q668" s="2"/>
      <c r="R668" s="2"/>
    </row>
    <row r="669" spans="1:258" s="41" customFormat="1">
      <c r="A669" s="3" t="s">
        <v>81</v>
      </c>
      <c r="B669" s="30" t="s">
        <v>282</v>
      </c>
      <c r="C669" s="6" t="s">
        <v>14</v>
      </c>
      <c r="D669" s="3" t="s">
        <v>2025</v>
      </c>
      <c r="E669" s="3" t="s">
        <v>2026</v>
      </c>
      <c r="F669" s="3" t="s">
        <v>1186</v>
      </c>
      <c r="G669" s="3" t="s">
        <v>12</v>
      </c>
      <c r="H669" s="3" t="s">
        <v>2024</v>
      </c>
      <c r="I669" s="2">
        <v>29993.924999999999</v>
      </c>
      <c r="J669" s="2">
        <v>5998.7849999999999</v>
      </c>
      <c r="K669" s="105">
        <v>23995.14</v>
      </c>
      <c r="L669" s="2"/>
      <c r="M669" s="2"/>
      <c r="N669" s="2"/>
      <c r="O669" s="2"/>
      <c r="P669" s="2"/>
      <c r="Q669" s="2"/>
      <c r="R669" s="2"/>
    </row>
    <row r="670" spans="1:258" s="41" customFormat="1">
      <c r="A670" s="3" t="s">
        <v>81</v>
      </c>
      <c r="B670" s="30" t="s">
        <v>282</v>
      </c>
      <c r="C670" s="6" t="s">
        <v>2027</v>
      </c>
      <c r="D670" s="3" t="s">
        <v>2028</v>
      </c>
      <c r="E670" s="3" t="s">
        <v>2029</v>
      </c>
      <c r="F670" s="3" t="s">
        <v>12</v>
      </c>
      <c r="G670" s="3" t="s">
        <v>143</v>
      </c>
      <c r="H670" s="3" t="s">
        <v>2030</v>
      </c>
      <c r="I670" s="2">
        <v>9342.6</v>
      </c>
      <c r="J670" s="2">
        <v>1868.52</v>
      </c>
      <c r="K670" s="105">
        <v>7474.08</v>
      </c>
      <c r="L670" s="2"/>
      <c r="M670" s="2"/>
      <c r="N670" s="2"/>
      <c r="O670" s="2"/>
      <c r="P670" s="2"/>
      <c r="Q670" s="2"/>
      <c r="R670" s="2"/>
    </row>
    <row r="671" spans="1:258" s="41" customFormat="1">
      <c r="A671" s="3" t="s">
        <v>81</v>
      </c>
      <c r="B671" s="30" t="s">
        <v>282</v>
      </c>
      <c r="C671" s="6" t="s">
        <v>2027</v>
      </c>
      <c r="D671" s="3" t="s">
        <v>2031</v>
      </c>
      <c r="E671" s="3" t="s">
        <v>2032</v>
      </c>
      <c r="F671" s="3" t="s">
        <v>12</v>
      </c>
      <c r="G671" s="3" t="s">
        <v>143</v>
      </c>
      <c r="H671" s="3" t="s">
        <v>2030</v>
      </c>
      <c r="I671" s="2">
        <v>6174.15</v>
      </c>
      <c r="J671" s="2">
        <v>1234.83</v>
      </c>
      <c r="K671" s="105">
        <v>4939.32</v>
      </c>
      <c r="L671" s="2"/>
      <c r="M671" s="2"/>
      <c r="N671" s="2"/>
      <c r="O671" s="2"/>
      <c r="P671" s="2"/>
      <c r="Q671" s="2"/>
      <c r="R671" s="2"/>
    </row>
    <row r="672" spans="1:258" s="41" customFormat="1">
      <c r="A672" s="3" t="s">
        <v>81</v>
      </c>
      <c r="B672" s="30" t="s">
        <v>282</v>
      </c>
      <c r="C672" s="6" t="s">
        <v>43</v>
      </c>
      <c r="D672" s="3" t="s">
        <v>2033</v>
      </c>
      <c r="E672" s="3" t="s">
        <v>2034</v>
      </c>
      <c r="F672" s="3" t="s">
        <v>12</v>
      </c>
      <c r="G672" s="3" t="s">
        <v>143</v>
      </c>
      <c r="H672" s="3" t="s">
        <v>2030</v>
      </c>
      <c r="I672" s="2">
        <v>4400</v>
      </c>
      <c r="J672" s="2">
        <v>880</v>
      </c>
      <c r="K672" s="105">
        <v>3520</v>
      </c>
      <c r="L672" s="2"/>
      <c r="M672" s="2"/>
      <c r="N672" s="2"/>
      <c r="O672" s="2"/>
      <c r="P672" s="2"/>
      <c r="Q672" s="2"/>
      <c r="R672" s="2"/>
    </row>
    <row r="673" spans="1:18" s="41" customFormat="1">
      <c r="A673" s="3" t="s">
        <v>81</v>
      </c>
      <c r="B673" s="30" t="s">
        <v>282</v>
      </c>
      <c r="C673" s="6" t="s">
        <v>2035</v>
      </c>
      <c r="D673" s="3" t="s">
        <v>2036</v>
      </c>
      <c r="E673" s="3" t="s">
        <v>2037</v>
      </c>
      <c r="F673" s="3" t="s">
        <v>12</v>
      </c>
      <c r="G673" s="3" t="s">
        <v>143</v>
      </c>
      <c r="H673" s="3" t="s">
        <v>2030</v>
      </c>
      <c r="I673" s="2">
        <v>10672.4125</v>
      </c>
      <c r="J673" s="2">
        <v>2134.4825000000001</v>
      </c>
      <c r="K673" s="105">
        <v>8537.93</v>
      </c>
      <c r="L673" s="2"/>
      <c r="M673" s="2"/>
      <c r="N673" s="2"/>
      <c r="O673" s="2"/>
      <c r="P673" s="2"/>
      <c r="Q673" s="2"/>
      <c r="R673" s="2"/>
    </row>
    <row r="674" spans="1:18" s="41" customFormat="1">
      <c r="A674" s="3" t="s">
        <v>81</v>
      </c>
      <c r="B674" s="30" t="s">
        <v>282</v>
      </c>
      <c r="C674" s="6" t="s">
        <v>2035</v>
      </c>
      <c r="D674" s="3" t="s">
        <v>2038</v>
      </c>
      <c r="E674" s="3" t="s">
        <v>2039</v>
      </c>
      <c r="F674" s="3" t="s">
        <v>12</v>
      </c>
      <c r="G674" s="3" t="s">
        <v>143</v>
      </c>
      <c r="H674" s="3" t="s">
        <v>2040</v>
      </c>
      <c r="I674" s="2">
        <v>8900</v>
      </c>
      <c r="J674" s="2">
        <v>1112.5</v>
      </c>
      <c r="K674" s="105">
        <v>7787.5</v>
      </c>
      <c r="L674" s="2"/>
      <c r="M674" s="2"/>
      <c r="N674" s="2"/>
      <c r="O674" s="2"/>
      <c r="P674" s="2"/>
      <c r="Q674" s="2"/>
      <c r="R674" s="2"/>
    </row>
    <row r="675" spans="1:18" s="41" customFormat="1">
      <c r="A675" s="55" t="s">
        <v>81</v>
      </c>
      <c r="B675" s="41" t="s">
        <v>282</v>
      </c>
      <c r="C675" s="55" t="s">
        <v>3953</v>
      </c>
      <c r="D675" s="41" t="s">
        <v>3954</v>
      </c>
      <c r="E675" s="41" t="s">
        <v>3955</v>
      </c>
      <c r="F675" s="41" t="s">
        <v>8</v>
      </c>
      <c r="G675" s="41" t="s">
        <v>10</v>
      </c>
      <c r="H675" s="41" t="s">
        <v>1251</v>
      </c>
      <c r="I675" s="4">
        <v>68511.337142857141</v>
      </c>
      <c r="J675" s="4">
        <v>8563.9171428571426</v>
      </c>
      <c r="K675" s="111">
        <v>59947.42</v>
      </c>
      <c r="L675" s="4"/>
      <c r="M675" s="4"/>
      <c r="N675" s="4"/>
      <c r="O675" s="4"/>
      <c r="P675" s="4"/>
      <c r="Q675" s="4"/>
      <c r="R675" s="4"/>
    </row>
    <row r="676" spans="1:18" s="41" customFormat="1">
      <c r="A676" s="55" t="s">
        <v>81</v>
      </c>
      <c r="B676" s="41" t="s">
        <v>282</v>
      </c>
      <c r="C676" s="55" t="s">
        <v>3953</v>
      </c>
      <c r="D676" s="41" t="s">
        <v>3956</v>
      </c>
      <c r="E676" s="41" t="s">
        <v>3957</v>
      </c>
      <c r="F676" s="41" t="s">
        <v>8</v>
      </c>
      <c r="G676" s="41" t="s">
        <v>10</v>
      </c>
      <c r="H676" s="41" t="s">
        <v>1251</v>
      </c>
      <c r="I676" s="4">
        <v>109714.26285714285</v>
      </c>
      <c r="J676" s="4">
        <v>13714.282857142856</v>
      </c>
      <c r="K676" s="111">
        <v>95999.98</v>
      </c>
      <c r="L676" s="4"/>
      <c r="M676" s="4"/>
      <c r="N676" s="4"/>
      <c r="O676" s="4"/>
      <c r="P676" s="4"/>
      <c r="Q676" s="4"/>
      <c r="R676" s="4"/>
    </row>
    <row r="677" spans="1:18" s="41" customFormat="1">
      <c r="A677" s="55" t="s">
        <v>81</v>
      </c>
      <c r="B677" s="41" t="s">
        <v>282</v>
      </c>
      <c r="C677" s="55" t="s">
        <v>17</v>
      </c>
      <c r="D677" s="41" t="s">
        <v>3958</v>
      </c>
      <c r="E677" s="41" t="s">
        <v>3959</v>
      </c>
      <c r="F677" s="41" t="s">
        <v>206</v>
      </c>
      <c r="G677" s="41" t="s">
        <v>55</v>
      </c>
      <c r="H677" s="41" t="s">
        <v>3960</v>
      </c>
      <c r="I677" s="4">
        <v>30902.400000000001</v>
      </c>
      <c r="J677" s="4">
        <v>6180.4800000000005</v>
      </c>
      <c r="K677" s="111">
        <v>24721.920000000002</v>
      </c>
      <c r="L677" s="4"/>
      <c r="M677" s="4"/>
      <c r="N677" s="4"/>
      <c r="O677" s="4"/>
      <c r="P677" s="4"/>
      <c r="Q677" s="4"/>
      <c r="R677" s="4"/>
    </row>
    <row r="678" spans="1:18" s="41" customFormat="1">
      <c r="A678" s="55" t="s">
        <v>81</v>
      </c>
      <c r="B678" s="41" t="s">
        <v>282</v>
      </c>
      <c r="C678" s="55" t="s">
        <v>17</v>
      </c>
      <c r="D678" s="41" t="s">
        <v>3961</v>
      </c>
      <c r="E678" s="41" t="s">
        <v>3955</v>
      </c>
      <c r="F678" s="41" t="s">
        <v>248</v>
      </c>
      <c r="G678" s="41" t="s">
        <v>10</v>
      </c>
      <c r="H678" s="41" t="s">
        <v>1251</v>
      </c>
      <c r="I678" s="4">
        <v>35400</v>
      </c>
      <c r="J678" s="4">
        <v>4425</v>
      </c>
      <c r="K678" s="111">
        <v>30975</v>
      </c>
      <c r="L678" s="4"/>
      <c r="M678" s="4"/>
      <c r="N678" s="4"/>
      <c r="O678" s="4"/>
      <c r="P678" s="4"/>
      <c r="Q678" s="4"/>
      <c r="R678" s="4"/>
    </row>
    <row r="679" spans="1:18" s="41" customFormat="1">
      <c r="A679" s="41" t="s">
        <v>81</v>
      </c>
      <c r="B679" s="41" t="s">
        <v>1248</v>
      </c>
      <c r="C679" s="121" t="s">
        <v>15</v>
      </c>
      <c r="D679" s="28" t="s">
        <v>1249</v>
      </c>
      <c r="E679" s="28" t="s">
        <v>1250</v>
      </c>
      <c r="F679" s="28" t="s">
        <v>22</v>
      </c>
      <c r="G679" s="28" t="s">
        <v>15</v>
      </c>
      <c r="H679" s="28" t="s">
        <v>1251</v>
      </c>
      <c r="I679" s="31">
        <f>755262.5</f>
        <v>755262.5</v>
      </c>
      <c r="J679" s="31">
        <f>I679*0.2</f>
        <v>151052.5</v>
      </c>
      <c r="K679" s="116">
        <f>I679-J679</f>
        <v>604210</v>
      </c>
      <c r="L679" s="2"/>
      <c r="M679" s="2"/>
      <c r="N679" s="2"/>
      <c r="O679" s="2"/>
      <c r="P679" s="2"/>
      <c r="Q679" s="2"/>
      <c r="R679" s="2"/>
    </row>
    <row r="680" spans="1:18" s="41" customFormat="1">
      <c r="A680" s="13" t="s">
        <v>293</v>
      </c>
      <c r="B680" s="13" t="s">
        <v>294</v>
      </c>
      <c r="C680" s="17" t="s">
        <v>15</v>
      </c>
      <c r="D680" s="13" t="s">
        <v>894</v>
      </c>
      <c r="E680" s="13" t="s">
        <v>895</v>
      </c>
      <c r="F680" s="17" t="s">
        <v>425</v>
      </c>
      <c r="G680" s="17" t="s">
        <v>15</v>
      </c>
      <c r="H680" s="13" t="s">
        <v>896</v>
      </c>
      <c r="I680" s="1">
        <v>254083.06</v>
      </c>
      <c r="J680" s="1">
        <v>50816.61</v>
      </c>
      <c r="K680" s="109">
        <v>203266.45</v>
      </c>
      <c r="L680" s="1"/>
      <c r="M680" s="1"/>
      <c r="N680" s="1"/>
      <c r="O680" s="1"/>
      <c r="P680" s="1"/>
      <c r="Q680" s="1"/>
      <c r="R680" s="1"/>
    </row>
    <row r="681" spans="1:18" s="41" customFormat="1">
      <c r="A681" s="13" t="s">
        <v>293</v>
      </c>
      <c r="B681" s="13" t="s">
        <v>294</v>
      </c>
      <c r="C681" s="17" t="s">
        <v>15</v>
      </c>
      <c r="D681" s="13" t="s">
        <v>897</v>
      </c>
      <c r="E681" s="13" t="s">
        <v>898</v>
      </c>
      <c r="F681" s="17" t="s">
        <v>425</v>
      </c>
      <c r="G681" s="17" t="s">
        <v>15</v>
      </c>
      <c r="H681" s="13" t="s">
        <v>896</v>
      </c>
      <c r="I681" s="1">
        <v>81758.75</v>
      </c>
      <c r="J681" s="1">
        <v>16351.75</v>
      </c>
      <c r="K681" s="109">
        <v>65407</v>
      </c>
      <c r="L681" s="1"/>
      <c r="M681" s="1"/>
      <c r="N681" s="1"/>
      <c r="O681" s="1"/>
      <c r="P681" s="1"/>
      <c r="Q681" s="1"/>
      <c r="R681" s="1"/>
    </row>
    <row r="682" spans="1:18" s="41" customFormat="1">
      <c r="A682" s="41" t="s">
        <v>2041</v>
      </c>
      <c r="B682" s="41" t="s">
        <v>2042</v>
      </c>
      <c r="C682" s="55" t="s">
        <v>14</v>
      </c>
      <c r="D682" s="41" t="s">
        <v>3353</v>
      </c>
      <c r="E682" s="41" t="s">
        <v>3354</v>
      </c>
      <c r="F682" s="41" t="s">
        <v>397</v>
      </c>
      <c r="G682" s="41" t="s">
        <v>1822</v>
      </c>
      <c r="H682" s="41" t="s">
        <v>3355</v>
      </c>
      <c r="I682" s="4">
        <v>118750</v>
      </c>
      <c r="J682" s="4">
        <v>14843.75</v>
      </c>
      <c r="K682" s="111">
        <v>103906.25</v>
      </c>
      <c r="L682" s="4"/>
      <c r="M682" s="4"/>
      <c r="N682" s="4"/>
      <c r="O682" s="4"/>
      <c r="P682" s="4"/>
      <c r="Q682" s="4"/>
      <c r="R682" s="4"/>
    </row>
    <row r="683" spans="1:18" s="41" customFormat="1">
      <c r="A683" s="55" t="s">
        <v>2041</v>
      </c>
      <c r="B683" s="41" t="s">
        <v>2042</v>
      </c>
      <c r="C683" s="55" t="s">
        <v>13</v>
      </c>
      <c r="D683" s="41" t="s">
        <v>3962</v>
      </c>
      <c r="E683" s="41" t="s">
        <v>3963</v>
      </c>
      <c r="F683" s="41" t="s">
        <v>28</v>
      </c>
      <c r="G683" s="41" t="s">
        <v>14</v>
      </c>
      <c r="H683" s="41" t="s">
        <v>3943</v>
      </c>
      <c r="I683" s="4">
        <v>100776</v>
      </c>
      <c r="J683" s="4">
        <v>12597</v>
      </c>
      <c r="K683" s="111">
        <v>88179</v>
      </c>
      <c r="L683" s="4"/>
      <c r="M683" s="4"/>
      <c r="N683" s="4"/>
      <c r="O683" s="4"/>
      <c r="P683" s="4"/>
      <c r="Q683" s="4"/>
      <c r="R683" s="4"/>
    </row>
    <row r="684" spans="1:18" s="41" customFormat="1">
      <c r="A684" s="55" t="s">
        <v>2041</v>
      </c>
      <c r="B684" s="41" t="s">
        <v>2042</v>
      </c>
      <c r="C684" s="55" t="s">
        <v>13</v>
      </c>
      <c r="D684" s="41" t="s">
        <v>3964</v>
      </c>
      <c r="E684" s="41" t="s">
        <v>3963</v>
      </c>
      <c r="F684" s="41" t="s">
        <v>28</v>
      </c>
      <c r="G684" s="41" t="s">
        <v>14</v>
      </c>
      <c r="H684" s="41" t="s">
        <v>3943</v>
      </c>
      <c r="I684" s="4">
        <v>31751.165714285715</v>
      </c>
      <c r="J684" s="4">
        <v>3968.8957142857143</v>
      </c>
      <c r="K684" s="111">
        <v>27782.27</v>
      </c>
      <c r="L684" s="4"/>
      <c r="M684" s="4"/>
      <c r="N684" s="4"/>
      <c r="O684" s="4"/>
      <c r="P684" s="4"/>
      <c r="Q684" s="4"/>
      <c r="R684" s="4"/>
    </row>
    <row r="685" spans="1:18" s="41" customFormat="1">
      <c r="A685" s="55" t="s">
        <v>2041</v>
      </c>
      <c r="B685" s="41" t="s">
        <v>2042</v>
      </c>
      <c r="C685" s="55" t="s">
        <v>13</v>
      </c>
      <c r="D685" s="41" t="s">
        <v>3965</v>
      </c>
      <c r="E685" s="41" t="s">
        <v>3966</v>
      </c>
      <c r="F685" s="41" t="s">
        <v>25</v>
      </c>
      <c r="G685" s="41" t="s">
        <v>14</v>
      </c>
      <c r="H685" s="41" t="s">
        <v>3943</v>
      </c>
      <c r="I685" s="4">
        <v>91428.58</v>
      </c>
      <c r="J685" s="4">
        <v>26719.384285714284</v>
      </c>
      <c r="K685" s="111">
        <v>64709.195714285714</v>
      </c>
      <c r="L685" s="4"/>
      <c r="M685" s="4"/>
      <c r="N685" s="4"/>
      <c r="O685" s="4"/>
      <c r="P685" s="4"/>
      <c r="Q685" s="4"/>
      <c r="R685" s="4"/>
    </row>
    <row r="686" spans="1:18" s="41" customFormat="1">
      <c r="A686" s="55" t="s">
        <v>2041</v>
      </c>
      <c r="B686" s="41" t="s">
        <v>2042</v>
      </c>
      <c r="C686" s="55" t="s">
        <v>1643</v>
      </c>
      <c r="D686" s="41" t="s">
        <v>3967</v>
      </c>
      <c r="E686" s="41" t="s">
        <v>3968</v>
      </c>
      <c r="F686" s="41" t="s">
        <v>8</v>
      </c>
      <c r="G686" s="41" t="s">
        <v>10</v>
      </c>
      <c r="H686" s="41" t="s">
        <v>3943</v>
      </c>
      <c r="I686" s="4">
        <v>70915.63</v>
      </c>
      <c r="J686" s="4">
        <v>8864.4537500000006</v>
      </c>
      <c r="K686" s="111">
        <v>62051.176250000004</v>
      </c>
      <c r="L686" s="4"/>
      <c r="M686" s="4"/>
      <c r="N686" s="4"/>
      <c r="O686" s="4"/>
      <c r="P686" s="4"/>
      <c r="Q686" s="4"/>
      <c r="R686" s="4"/>
    </row>
    <row r="687" spans="1:18" s="41" customFormat="1">
      <c r="A687" s="55" t="s">
        <v>2041</v>
      </c>
      <c r="B687" s="41" t="s">
        <v>2042</v>
      </c>
      <c r="C687" s="55" t="s">
        <v>1643</v>
      </c>
      <c r="D687" s="41" t="s">
        <v>3969</v>
      </c>
      <c r="E687" s="41" t="s">
        <v>3963</v>
      </c>
      <c r="F687" s="41" t="s">
        <v>8</v>
      </c>
      <c r="G687" s="41" t="s">
        <v>10</v>
      </c>
      <c r="H687" s="41" t="s">
        <v>3943</v>
      </c>
      <c r="I687" s="4">
        <v>186531</v>
      </c>
      <c r="J687" s="4">
        <v>23316.38</v>
      </c>
      <c r="K687" s="111">
        <v>163214.62</v>
      </c>
      <c r="L687" s="4"/>
      <c r="M687" s="4"/>
      <c r="N687" s="4"/>
      <c r="O687" s="4"/>
      <c r="P687" s="4"/>
      <c r="Q687" s="4"/>
      <c r="R687" s="4"/>
    </row>
    <row r="688" spans="1:18" s="41" customFormat="1">
      <c r="A688" s="55" t="s">
        <v>2041</v>
      </c>
      <c r="B688" s="41" t="s">
        <v>2042</v>
      </c>
      <c r="C688" s="55" t="s">
        <v>17</v>
      </c>
      <c r="D688" s="41" t="s">
        <v>3970</v>
      </c>
      <c r="E688" s="41" t="s">
        <v>3971</v>
      </c>
      <c r="F688" s="41" t="s">
        <v>9</v>
      </c>
      <c r="G688" s="41" t="s">
        <v>176</v>
      </c>
      <c r="H688" s="41" t="s">
        <v>3943</v>
      </c>
      <c r="I688" s="4">
        <v>311309.71428571426</v>
      </c>
      <c r="J688" s="4">
        <v>38913.714285714283</v>
      </c>
      <c r="K688" s="111">
        <v>272396</v>
      </c>
      <c r="L688" s="4"/>
      <c r="M688" s="4"/>
      <c r="N688" s="4"/>
      <c r="O688" s="4"/>
      <c r="P688" s="4"/>
      <c r="Q688" s="4"/>
      <c r="R688" s="4"/>
    </row>
    <row r="689" spans="1:258" s="41" customFormat="1">
      <c r="A689" s="13" t="s">
        <v>291</v>
      </c>
      <c r="B689" s="13" t="s">
        <v>292</v>
      </c>
      <c r="C689" s="23" t="s">
        <v>17</v>
      </c>
      <c r="D689" s="13" t="s">
        <v>899</v>
      </c>
      <c r="E689" s="13" t="s">
        <v>900</v>
      </c>
      <c r="F689" s="17" t="s">
        <v>8</v>
      </c>
      <c r="G689" s="17" t="s">
        <v>9</v>
      </c>
      <c r="H689" s="13" t="s">
        <v>901</v>
      </c>
      <c r="I689" s="20">
        <v>158705.19999999998</v>
      </c>
      <c r="J689" s="20">
        <v>31741.039999999979</v>
      </c>
      <c r="K689" s="112">
        <v>126964.16</v>
      </c>
      <c r="L689" s="1"/>
      <c r="M689" s="1"/>
      <c r="N689" s="1"/>
      <c r="O689" s="1"/>
      <c r="P689" s="1"/>
      <c r="Q689" s="1"/>
      <c r="R689" s="1"/>
    </row>
    <row r="690" spans="1:258" s="41" customFormat="1">
      <c r="A690" s="13" t="s">
        <v>291</v>
      </c>
      <c r="B690" s="13" t="s">
        <v>292</v>
      </c>
      <c r="C690" s="23" t="s">
        <v>17</v>
      </c>
      <c r="D690" s="13" t="s">
        <v>902</v>
      </c>
      <c r="E690" s="13" t="s">
        <v>903</v>
      </c>
      <c r="F690" s="17" t="s">
        <v>8</v>
      </c>
      <c r="G690" s="17" t="s">
        <v>10</v>
      </c>
      <c r="H690" s="13" t="s">
        <v>901</v>
      </c>
      <c r="I690" s="20">
        <v>23192.85</v>
      </c>
      <c r="J690" s="20">
        <v>4638.57</v>
      </c>
      <c r="K690" s="112">
        <v>18554.28</v>
      </c>
      <c r="L690" s="1"/>
      <c r="M690" s="1"/>
      <c r="N690" s="1"/>
      <c r="O690" s="1"/>
      <c r="P690" s="1"/>
      <c r="Q690" s="1"/>
      <c r="R690" s="1"/>
    </row>
    <row r="691" spans="1:258" s="41" customFormat="1">
      <c r="A691" s="41" t="s">
        <v>3356</v>
      </c>
      <c r="B691" s="41" t="s">
        <v>3357</v>
      </c>
      <c r="C691" s="55" t="s">
        <v>13</v>
      </c>
      <c r="D691" s="41" t="s">
        <v>3358</v>
      </c>
      <c r="E691" s="41" t="s">
        <v>3359</v>
      </c>
      <c r="F691" s="41" t="s">
        <v>25</v>
      </c>
      <c r="G691" s="41" t="s">
        <v>8</v>
      </c>
      <c r="H691" s="41" t="s">
        <v>3360</v>
      </c>
      <c r="I691" s="4">
        <v>89170</v>
      </c>
      <c r="J691" s="4">
        <v>17834</v>
      </c>
      <c r="K691" s="111">
        <v>71336</v>
      </c>
      <c r="L691" s="4"/>
      <c r="M691" s="4"/>
      <c r="N691" s="4"/>
      <c r="O691" s="4"/>
      <c r="P691" s="4"/>
      <c r="Q691" s="4"/>
      <c r="R691" s="4"/>
    </row>
    <row r="692" spans="1:258" s="41" customFormat="1">
      <c r="A692" s="41" t="s">
        <v>1958</v>
      </c>
      <c r="B692" s="41" t="s">
        <v>1959</v>
      </c>
      <c r="C692" s="55" t="s">
        <v>300</v>
      </c>
      <c r="D692" s="41" t="s">
        <v>2836</v>
      </c>
      <c r="E692" s="41" t="s">
        <v>2837</v>
      </c>
      <c r="F692" s="41" t="s">
        <v>2838</v>
      </c>
      <c r="G692" s="41" t="s">
        <v>2288</v>
      </c>
      <c r="H692" s="41" t="s">
        <v>2839</v>
      </c>
      <c r="I692" s="4">
        <v>52312.49</v>
      </c>
      <c r="J692" s="4">
        <v>16875</v>
      </c>
      <c r="K692" s="111">
        <v>35437.49</v>
      </c>
      <c r="L692" s="4"/>
      <c r="M692" s="4"/>
      <c r="N692" s="4"/>
      <c r="O692" s="4"/>
      <c r="P692" s="4"/>
      <c r="Q692" s="4"/>
      <c r="R692" s="4"/>
    </row>
    <row r="693" spans="1:258" s="41" customFormat="1">
      <c r="A693" s="41" t="s">
        <v>1958</v>
      </c>
      <c r="B693" s="41" t="s">
        <v>1959</v>
      </c>
      <c r="C693" s="55" t="s">
        <v>15</v>
      </c>
      <c r="D693" s="41" t="s">
        <v>3246</v>
      </c>
      <c r="E693" s="41" t="s">
        <v>3247</v>
      </c>
      <c r="F693" s="41" t="s">
        <v>111</v>
      </c>
      <c r="G693" s="41" t="s">
        <v>308</v>
      </c>
      <c r="H693" s="41" t="s">
        <v>3248</v>
      </c>
      <c r="I693" s="4">
        <v>200000</v>
      </c>
      <c r="J693" s="4">
        <v>40000</v>
      </c>
      <c r="K693" s="111">
        <v>160000</v>
      </c>
      <c r="L693" s="4"/>
      <c r="M693" s="4"/>
      <c r="N693" s="4"/>
      <c r="O693" s="4"/>
      <c r="P693" s="4"/>
      <c r="Q693" s="4"/>
      <c r="R693" s="4"/>
    </row>
    <row r="694" spans="1:258" s="41" customFormat="1">
      <c r="A694" s="3" t="s">
        <v>2699</v>
      </c>
      <c r="B694" s="3" t="s">
        <v>2700</v>
      </c>
      <c r="C694" s="6" t="s">
        <v>296</v>
      </c>
      <c r="D694" s="3" t="s">
        <v>2701</v>
      </c>
      <c r="E694" s="3" t="s">
        <v>2702</v>
      </c>
      <c r="F694" s="3" t="s">
        <v>2538</v>
      </c>
      <c r="G694" s="3" t="s">
        <v>211</v>
      </c>
      <c r="H694" s="3" t="s">
        <v>2703</v>
      </c>
      <c r="I694" s="2">
        <v>21886.600000000002</v>
      </c>
      <c r="J694" s="2">
        <v>3282.9900000000002</v>
      </c>
      <c r="K694" s="105">
        <v>18603.61</v>
      </c>
      <c r="L694" s="2"/>
      <c r="M694" s="2"/>
      <c r="N694" s="2"/>
      <c r="O694" s="2"/>
      <c r="P694" s="2"/>
      <c r="Q694" s="2"/>
      <c r="R694" s="2"/>
      <c r="S694" s="3"/>
    </row>
    <row r="695" spans="1:258" s="41" customFormat="1">
      <c r="A695" s="3" t="s">
        <v>2699</v>
      </c>
      <c r="B695" s="3" t="s">
        <v>2700</v>
      </c>
      <c r="C695" s="6" t="s">
        <v>1501</v>
      </c>
      <c r="D695" s="3" t="s">
        <v>2704</v>
      </c>
      <c r="E695" s="3" t="s">
        <v>2705</v>
      </c>
      <c r="F695" s="3" t="s">
        <v>47</v>
      </c>
      <c r="G695" s="3" t="s">
        <v>158</v>
      </c>
      <c r="H695" s="3" t="s">
        <v>2706</v>
      </c>
      <c r="I695" s="2">
        <f>166250/0.875</f>
        <v>190000</v>
      </c>
      <c r="J695" s="2">
        <f>I695*0.125</f>
        <v>23750</v>
      </c>
      <c r="K695" s="105">
        <f>I695-J695</f>
        <v>166250</v>
      </c>
      <c r="L695" s="2"/>
      <c r="M695" s="2"/>
      <c r="N695" s="2"/>
      <c r="O695" s="2"/>
      <c r="P695" s="2"/>
      <c r="Q695" s="2"/>
      <c r="R695" s="2"/>
      <c r="S695" s="3"/>
    </row>
    <row r="696" spans="1:258" s="41" customFormat="1">
      <c r="A696" s="34" t="s">
        <v>122</v>
      </c>
      <c r="B696" s="41" t="s">
        <v>123</v>
      </c>
      <c r="C696" s="34" t="s">
        <v>385</v>
      </c>
      <c r="D696" s="35" t="s">
        <v>610</v>
      </c>
      <c r="E696" s="12" t="s">
        <v>611</v>
      </c>
      <c r="F696" s="34" t="s">
        <v>90</v>
      </c>
      <c r="G696" s="35" t="s">
        <v>376</v>
      </c>
      <c r="H696" s="35" t="s">
        <v>612</v>
      </c>
      <c r="I696" s="36">
        <v>51207.199999999997</v>
      </c>
      <c r="J696" s="36">
        <v>11379.38</v>
      </c>
      <c r="K696" s="97">
        <v>39827.82</v>
      </c>
      <c r="L696" s="36"/>
      <c r="M696" s="37"/>
      <c r="N696" s="37"/>
      <c r="O696" s="37"/>
      <c r="P696" s="37"/>
      <c r="R696" s="37"/>
      <c r="S696" s="86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1"/>
      <c r="AI696" s="81"/>
      <c r="AJ696" s="81"/>
      <c r="AK696" s="81"/>
      <c r="AL696" s="81"/>
      <c r="AM696" s="81"/>
      <c r="AN696" s="81"/>
      <c r="AO696" s="81"/>
      <c r="AP696" s="81"/>
      <c r="AQ696" s="81"/>
      <c r="AR696" s="81"/>
      <c r="AS696" s="81"/>
      <c r="AT696" s="81"/>
      <c r="AU696" s="81"/>
      <c r="AV696" s="81"/>
      <c r="AW696" s="81"/>
      <c r="AX696" s="81"/>
      <c r="AY696" s="81"/>
      <c r="AZ696" s="81"/>
      <c r="BA696" s="81"/>
      <c r="BB696" s="81"/>
      <c r="BC696" s="81"/>
      <c r="BD696" s="81"/>
      <c r="BE696" s="81"/>
      <c r="BF696" s="81"/>
      <c r="BG696" s="81"/>
      <c r="BH696" s="81"/>
      <c r="BI696" s="81"/>
      <c r="BJ696" s="81"/>
      <c r="BK696" s="81"/>
      <c r="BL696" s="81"/>
      <c r="BM696" s="81"/>
      <c r="BN696" s="81"/>
      <c r="BO696" s="81"/>
      <c r="BP696" s="81"/>
      <c r="BQ696" s="81"/>
      <c r="BR696" s="81"/>
      <c r="BS696" s="81"/>
      <c r="BT696" s="81"/>
      <c r="BU696" s="81"/>
      <c r="BV696" s="81"/>
      <c r="BW696" s="81"/>
      <c r="BX696" s="81"/>
      <c r="BY696" s="81"/>
      <c r="BZ696" s="81"/>
      <c r="CA696" s="81"/>
      <c r="CB696" s="81"/>
      <c r="CC696" s="81"/>
      <c r="CD696" s="81"/>
      <c r="CE696" s="81"/>
      <c r="CF696" s="81"/>
      <c r="CG696" s="81"/>
      <c r="CH696" s="81"/>
      <c r="CI696" s="81"/>
      <c r="CJ696" s="81"/>
      <c r="CK696" s="81"/>
      <c r="CL696" s="81"/>
      <c r="CM696" s="81"/>
      <c r="CN696" s="81"/>
      <c r="CO696" s="81"/>
      <c r="CP696" s="81"/>
      <c r="CQ696" s="81"/>
      <c r="CR696" s="81"/>
      <c r="CS696" s="81"/>
      <c r="CT696" s="81"/>
      <c r="CU696" s="81"/>
      <c r="CV696" s="81"/>
      <c r="CW696" s="81"/>
      <c r="CX696" s="81"/>
      <c r="CY696" s="81"/>
      <c r="CZ696" s="81"/>
      <c r="DA696" s="81"/>
      <c r="DB696" s="81"/>
      <c r="DC696" s="81"/>
      <c r="DD696" s="81"/>
      <c r="DE696" s="81"/>
      <c r="DF696" s="81"/>
      <c r="DG696" s="81"/>
      <c r="DH696" s="81"/>
      <c r="DI696" s="81"/>
      <c r="DJ696" s="81"/>
      <c r="DK696" s="81"/>
      <c r="DL696" s="81"/>
      <c r="DM696" s="81"/>
      <c r="DN696" s="81"/>
      <c r="DO696" s="81"/>
      <c r="DP696" s="81"/>
      <c r="DQ696" s="81"/>
      <c r="DR696" s="81"/>
      <c r="DS696" s="81"/>
      <c r="DT696" s="81"/>
      <c r="DU696" s="81"/>
      <c r="DV696" s="81"/>
      <c r="DW696" s="81"/>
      <c r="DX696" s="81"/>
      <c r="DY696" s="81"/>
      <c r="DZ696" s="81"/>
      <c r="EA696" s="81"/>
      <c r="EB696" s="81"/>
      <c r="EC696" s="81"/>
      <c r="ED696" s="81"/>
      <c r="EE696" s="81"/>
      <c r="EF696" s="81"/>
      <c r="EG696" s="81"/>
      <c r="EH696" s="81"/>
      <c r="EI696" s="81"/>
      <c r="EJ696" s="81"/>
      <c r="EK696" s="81"/>
      <c r="EL696" s="81"/>
      <c r="EM696" s="81"/>
      <c r="EN696" s="81"/>
      <c r="EO696" s="81"/>
      <c r="EP696" s="81"/>
      <c r="EQ696" s="81"/>
      <c r="ER696" s="81"/>
      <c r="ES696" s="81"/>
      <c r="ET696" s="81"/>
      <c r="EU696" s="81"/>
      <c r="EV696" s="81"/>
      <c r="EW696" s="81"/>
      <c r="EX696" s="81"/>
      <c r="EY696" s="81"/>
      <c r="EZ696" s="81"/>
      <c r="FA696" s="81"/>
      <c r="FB696" s="81"/>
      <c r="FC696" s="81"/>
      <c r="FD696" s="81"/>
      <c r="FE696" s="81"/>
      <c r="FF696" s="81"/>
      <c r="FG696" s="81"/>
      <c r="FH696" s="81"/>
      <c r="FI696" s="81"/>
      <c r="FJ696" s="81"/>
      <c r="FK696" s="81"/>
      <c r="FL696" s="81"/>
      <c r="FM696" s="81"/>
      <c r="FN696" s="81"/>
      <c r="FO696" s="81"/>
      <c r="FP696" s="81"/>
      <c r="FQ696" s="81"/>
      <c r="FR696" s="81"/>
      <c r="FS696" s="81"/>
      <c r="FT696" s="81"/>
      <c r="FU696" s="81"/>
      <c r="FV696" s="81"/>
      <c r="FW696" s="81"/>
      <c r="FX696" s="81"/>
      <c r="FY696" s="81"/>
      <c r="FZ696" s="81"/>
      <c r="GA696" s="81"/>
      <c r="GB696" s="81"/>
      <c r="GC696" s="81"/>
      <c r="GD696" s="81"/>
      <c r="GE696" s="81"/>
      <c r="GF696" s="81"/>
      <c r="GG696" s="81"/>
      <c r="GH696" s="81"/>
      <c r="GI696" s="81"/>
      <c r="GJ696" s="81"/>
      <c r="GK696" s="81"/>
      <c r="GL696" s="81"/>
      <c r="GM696" s="81"/>
      <c r="GN696" s="81"/>
      <c r="GO696" s="81"/>
      <c r="GP696" s="81"/>
      <c r="GQ696" s="81"/>
      <c r="GR696" s="81"/>
      <c r="GS696" s="81"/>
      <c r="GT696" s="81"/>
      <c r="GU696" s="81"/>
      <c r="GV696" s="81"/>
      <c r="GW696" s="81"/>
      <c r="GX696" s="81"/>
      <c r="GY696" s="81"/>
      <c r="GZ696" s="81"/>
      <c r="HA696" s="81"/>
      <c r="HB696" s="81"/>
      <c r="HC696" s="81"/>
      <c r="HD696" s="81"/>
      <c r="HE696" s="81"/>
      <c r="HF696" s="81"/>
      <c r="HG696" s="81"/>
      <c r="HH696" s="81"/>
      <c r="HI696" s="81"/>
      <c r="HJ696" s="81"/>
      <c r="HK696" s="81"/>
      <c r="HL696" s="81"/>
      <c r="HM696" s="81"/>
      <c r="HN696" s="81"/>
      <c r="HO696" s="81"/>
      <c r="HP696" s="81"/>
      <c r="HQ696" s="81"/>
      <c r="HR696" s="81"/>
      <c r="HS696" s="81"/>
      <c r="HT696" s="81"/>
      <c r="HU696" s="81"/>
      <c r="HV696" s="81"/>
      <c r="HW696" s="81"/>
      <c r="HX696" s="81"/>
      <c r="HY696" s="81"/>
      <c r="HZ696" s="81"/>
      <c r="IA696" s="81"/>
      <c r="IB696" s="81"/>
      <c r="IC696" s="81"/>
      <c r="ID696" s="81"/>
      <c r="IE696" s="81"/>
      <c r="IF696" s="81"/>
      <c r="IG696" s="81"/>
      <c r="IH696" s="81"/>
      <c r="II696" s="81"/>
      <c r="IJ696" s="81"/>
      <c r="IK696" s="81"/>
      <c r="IL696" s="81"/>
      <c r="IM696" s="81"/>
      <c r="IN696" s="81"/>
      <c r="IO696" s="81"/>
      <c r="IP696" s="81"/>
      <c r="IQ696" s="81"/>
      <c r="IR696" s="81"/>
      <c r="IS696" s="81"/>
      <c r="IT696" s="81"/>
    </row>
    <row r="697" spans="1:258" s="41" customFormat="1">
      <c r="A697" s="34" t="s">
        <v>122</v>
      </c>
      <c r="B697" s="41" t="s">
        <v>123</v>
      </c>
      <c r="C697" s="34" t="s">
        <v>385</v>
      </c>
      <c r="D697" s="35" t="s">
        <v>613</v>
      </c>
      <c r="E697" s="12" t="s">
        <v>611</v>
      </c>
      <c r="F697" s="34" t="s">
        <v>614</v>
      </c>
      <c r="G697" s="35" t="s">
        <v>78</v>
      </c>
      <c r="H697" s="35" t="s">
        <v>612</v>
      </c>
      <c r="I697" s="36">
        <v>12672.2</v>
      </c>
      <c r="J697" s="36">
        <v>6562.5</v>
      </c>
      <c r="K697" s="97">
        <v>6109.7</v>
      </c>
      <c r="L697" s="36"/>
      <c r="M697" s="37"/>
      <c r="N697" s="37"/>
      <c r="O697" s="37"/>
      <c r="P697" s="37"/>
      <c r="Q697" s="35"/>
      <c r="R697" s="37"/>
      <c r="S697" s="86"/>
      <c r="T697" s="81"/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81"/>
      <c r="AH697" s="81"/>
      <c r="AI697" s="81"/>
      <c r="AJ697" s="81"/>
      <c r="AK697" s="81"/>
      <c r="AL697" s="81"/>
      <c r="AM697" s="81"/>
      <c r="AN697" s="81"/>
      <c r="AO697" s="81"/>
      <c r="AP697" s="81"/>
      <c r="AQ697" s="81"/>
      <c r="AR697" s="81"/>
      <c r="AS697" s="81"/>
      <c r="AT697" s="81"/>
      <c r="AU697" s="81"/>
      <c r="AV697" s="81"/>
      <c r="AW697" s="81"/>
      <c r="AX697" s="81"/>
      <c r="AY697" s="81"/>
      <c r="AZ697" s="81"/>
      <c r="BA697" s="81"/>
      <c r="BB697" s="81"/>
      <c r="BC697" s="81"/>
      <c r="BD697" s="81"/>
      <c r="BE697" s="81"/>
      <c r="BF697" s="81"/>
      <c r="BG697" s="81"/>
      <c r="BH697" s="81"/>
      <c r="BI697" s="81"/>
      <c r="BJ697" s="81"/>
      <c r="BK697" s="81"/>
      <c r="BL697" s="81"/>
      <c r="BM697" s="81"/>
      <c r="BN697" s="81"/>
      <c r="BO697" s="81"/>
      <c r="BP697" s="81"/>
      <c r="BQ697" s="81"/>
      <c r="BR697" s="81"/>
      <c r="BS697" s="81"/>
      <c r="BT697" s="81"/>
      <c r="BU697" s="81"/>
      <c r="BV697" s="81"/>
      <c r="BW697" s="81"/>
      <c r="BX697" s="81"/>
      <c r="BY697" s="81"/>
      <c r="BZ697" s="81"/>
      <c r="CA697" s="81"/>
      <c r="CB697" s="81"/>
      <c r="CC697" s="81"/>
      <c r="CD697" s="81"/>
      <c r="CE697" s="81"/>
      <c r="CF697" s="81"/>
      <c r="CG697" s="81"/>
      <c r="CH697" s="81"/>
      <c r="CI697" s="81"/>
      <c r="CJ697" s="81"/>
      <c r="CK697" s="81"/>
      <c r="CL697" s="81"/>
      <c r="CM697" s="81"/>
      <c r="CN697" s="81"/>
      <c r="CO697" s="81"/>
      <c r="CP697" s="81"/>
      <c r="CQ697" s="81"/>
      <c r="CR697" s="81"/>
      <c r="CS697" s="81"/>
      <c r="CT697" s="81"/>
      <c r="CU697" s="81"/>
      <c r="CV697" s="81"/>
      <c r="CW697" s="81"/>
      <c r="CX697" s="81"/>
      <c r="CY697" s="81"/>
      <c r="CZ697" s="81"/>
      <c r="DA697" s="81"/>
      <c r="DB697" s="81"/>
      <c r="DC697" s="81"/>
      <c r="DD697" s="81"/>
      <c r="DE697" s="81"/>
      <c r="DF697" s="81"/>
      <c r="DG697" s="81"/>
      <c r="DH697" s="81"/>
      <c r="DI697" s="81"/>
      <c r="DJ697" s="81"/>
      <c r="DK697" s="81"/>
      <c r="DL697" s="81"/>
      <c r="DM697" s="81"/>
      <c r="DN697" s="81"/>
      <c r="DO697" s="81"/>
      <c r="DP697" s="81"/>
      <c r="DQ697" s="81"/>
      <c r="DR697" s="81"/>
      <c r="DS697" s="81"/>
      <c r="DT697" s="81"/>
      <c r="DU697" s="81"/>
      <c r="DV697" s="81"/>
      <c r="DW697" s="81"/>
      <c r="DX697" s="81"/>
      <c r="DY697" s="81"/>
      <c r="DZ697" s="81"/>
      <c r="EA697" s="81"/>
      <c r="EB697" s="81"/>
      <c r="EC697" s="81"/>
      <c r="ED697" s="81"/>
      <c r="EE697" s="81"/>
      <c r="EF697" s="81"/>
      <c r="EG697" s="81"/>
      <c r="EH697" s="81"/>
      <c r="EI697" s="81"/>
      <c r="EJ697" s="81"/>
      <c r="EK697" s="81"/>
      <c r="EL697" s="81"/>
      <c r="EM697" s="81"/>
      <c r="EN697" s="81"/>
      <c r="EO697" s="81"/>
      <c r="EP697" s="81"/>
      <c r="EQ697" s="81"/>
      <c r="ER697" s="81"/>
      <c r="ES697" s="81"/>
      <c r="ET697" s="81"/>
      <c r="EU697" s="81"/>
      <c r="EV697" s="81"/>
      <c r="EW697" s="81"/>
      <c r="EX697" s="81"/>
      <c r="EY697" s="81"/>
      <c r="EZ697" s="81"/>
      <c r="FA697" s="81"/>
      <c r="FB697" s="81"/>
      <c r="FC697" s="81"/>
      <c r="FD697" s="81"/>
      <c r="FE697" s="81"/>
      <c r="FF697" s="81"/>
      <c r="FG697" s="81"/>
      <c r="FH697" s="81"/>
      <c r="FI697" s="81"/>
      <c r="FJ697" s="81"/>
      <c r="FK697" s="81"/>
      <c r="FL697" s="81"/>
      <c r="FM697" s="81"/>
      <c r="FN697" s="81"/>
      <c r="FO697" s="81"/>
      <c r="FP697" s="81"/>
      <c r="FQ697" s="81"/>
      <c r="FR697" s="81"/>
      <c r="FS697" s="81"/>
      <c r="FT697" s="81"/>
      <c r="FU697" s="81"/>
      <c r="FV697" s="81"/>
      <c r="FW697" s="81"/>
      <c r="FX697" s="81"/>
      <c r="FY697" s="81"/>
      <c r="FZ697" s="81"/>
      <c r="GA697" s="81"/>
      <c r="GB697" s="81"/>
      <c r="GC697" s="81"/>
      <c r="GD697" s="81"/>
      <c r="GE697" s="81"/>
      <c r="GF697" s="81"/>
      <c r="GG697" s="81"/>
      <c r="GH697" s="81"/>
      <c r="GI697" s="81"/>
      <c r="GJ697" s="81"/>
      <c r="GK697" s="81"/>
      <c r="GL697" s="81"/>
      <c r="GM697" s="81"/>
      <c r="GN697" s="81"/>
      <c r="GO697" s="81"/>
      <c r="GP697" s="81"/>
      <c r="GQ697" s="81"/>
      <c r="GR697" s="81"/>
      <c r="GS697" s="81"/>
      <c r="GT697" s="81"/>
      <c r="GU697" s="81"/>
      <c r="GV697" s="81"/>
      <c r="GW697" s="81"/>
      <c r="GX697" s="81"/>
      <c r="GY697" s="81"/>
      <c r="GZ697" s="81"/>
      <c r="HA697" s="81"/>
      <c r="HB697" s="81"/>
      <c r="HC697" s="81"/>
      <c r="HD697" s="81"/>
      <c r="HE697" s="81"/>
      <c r="HF697" s="81"/>
      <c r="HG697" s="81"/>
      <c r="HH697" s="81"/>
      <c r="HI697" s="81"/>
      <c r="HJ697" s="81"/>
      <c r="HK697" s="81"/>
      <c r="HL697" s="81"/>
      <c r="HM697" s="81"/>
      <c r="HN697" s="81"/>
      <c r="HO697" s="81"/>
      <c r="HP697" s="81"/>
      <c r="HQ697" s="81"/>
      <c r="HR697" s="81"/>
      <c r="HS697" s="81"/>
      <c r="HT697" s="81"/>
      <c r="HU697" s="81"/>
      <c r="HV697" s="81"/>
      <c r="HW697" s="81"/>
      <c r="HX697" s="81"/>
      <c r="HY697" s="81"/>
      <c r="HZ697" s="81"/>
      <c r="IA697" s="81"/>
      <c r="IB697" s="81"/>
      <c r="IC697" s="81"/>
      <c r="ID697" s="81"/>
      <c r="IE697" s="81"/>
      <c r="IF697" s="81"/>
      <c r="IG697" s="81"/>
      <c r="IH697" s="81"/>
      <c r="II697" s="81"/>
      <c r="IJ697" s="81"/>
      <c r="IK697" s="81"/>
      <c r="IL697" s="81"/>
      <c r="IM697" s="81"/>
      <c r="IN697" s="81"/>
      <c r="IO697" s="81"/>
      <c r="IP697" s="81"/>
      <c r="IQ697" s="81"/>
      <c r="IR697" s="81"/>
      <c r="IS697" s="81"/>
      <c r="IT697" s="81"/>
    </row>
    <row r="698" spans="1:258" s="56" customFormat="1">
      <c r="A698" s="34" t="s">
        <v>122</v>
      </c>
      <c r="B698" s="41" t="s">
        <v>123</v>
      </c>
      <c r="C698" s="34" t="s">
        <v>15</v>
      </c>
      <c r="D698" s="35" t="s">
        <v>603</v>
      </c>
      <c r="E698" s="12" t="s">
        <v>604</v>
      </c>
      <c r="F698" s="34" t="s">
        <v>49</v>
      </c>
      <c r="G698" s="35" t="s">
        <v>199</v>
      </c>
      <c r="H698" s="35" t="s">
        <v>605</v>
      </c>
      <c r="I698" s="36">
        <v>100000</v>
      </c>
      <c r="J698" s="36">
        <v>12500</v>
      </c>
      <c r="K698" s="97">
        <v>87500</v>
      </c>
      <c r="L698" s="36"/>
      <c r="M698" s="37"/>
      <c r="N698" s="37"/>
      <c r="O698" s="37"/>
      <c r="P698" s="37"/>
      <c r="Q698" s="41"/>
      <c r="R698" s="37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41"/>
      <c r="AX698" s="41"/>
      <c r="AY698" s="41"/>
      <c r="AZ698" s="41"/>
      <c r="BA698" s="41"/>
      <c r="BB698" s="41"/>
      <c r="BC698" s="41"/>
      <c r="BD698" s="41"/>
      <c r="BE698" s="41"/>
      <c r="BF698" s="41"/>
      <c r="BG698" s="41"/>
      <c r="BH698" s="41"/>
      <c r="BI698" s="41"/>
      <c r="BJ698" s="41"/>
      <c r="BK698" s="41"/>
      <c r="BL698" s="41"/>
      <c r="BM698" s="41"/>
      <c r="BN698" s="41"/>
      <c r="BO698" s="41"/>
      <c r="BP698" s="41"/>
      <c r="BQ698" s="41"/>
      <c r="BR698" s="41"/>
      <c r="BS698" s="41"/>
      <c r="BT698" s="41"/>
      <c r="BU698" s="41"/>
      <c r="BV698" s="41"/>
      <c r="BW698" s="41"/>
      <c r="BX698" s="41"/>
      <c r="BY698" s="41"/>
      <c r="BZ698" s="41"/>
      <c r="CA698" s="41"/>
      <c r="CB698" s="41"/>
      <c r="CC698" s="41"/>
      <c r="CD698" s="41"/>
      <c r="CE698" s="41"/>
      <c r="CF698" s="41"/>
      <c r="CG698" s="41"/>
      <c r="CH698" s="41"/>
      <c r="CI698" s="41"/>
      <c r="CJ698" s="41"/>
      <c r="CK698" s="41"/>
      <c r="CL698" s="41"/>
      <c r="CM698" s="41"/>
      <c r="CN698" s="41"/>
      <c r="CO698" s="41"/>
      <c r="CP698" s="41"/>
      <c r="CQ698" s="41"/>
      <c r="CR698" s="41"/>
      <c r="CS698" s="41"/>
      <c r="CT698" s="41"/>
      <c r="CU698" s="41"/>
      <c r="CV698" s="41"/>
      <c r="CW698" s="41"/>
      <c r="CX698" s="41"/>
      <c r="CY698" s="41"/>
      <c r="CZ698" s="41"/>
      <c r="DA698" s="41"/>
      <c r="DB698" s="41"/>
      <c r="DC698" s="41"/>
      <c r="DD698" s="41"/>
      <c r="DE698" s="41"/>
      <c r="DF698" s="41"/>
      <c r="DG698" s="41"/>
      <c r="DH698" s="41"/>
      <c r="DI698" s="41"/>
      <c r="DJ698" s="41"/>
      <c r="DK698" s="41"/>
      <c r="DL698" s="41"/>
      <c r="DM698" s="41"/>
      <c r="DN698" s="41"/>
      <c r="DO698" s="41"/>
      <c r="DP698" s="41"/>
      <c r="DQ698" s="41"/>
      <c r="DR698" s="41"/>
      <c r="DS698" s="41"/>
      <c r="DT698" s="41"/>
      <c r="DU698" s="41"/>
      <c r="DV698" s="41"/>
      <c r="DW698" s="41"/>
      <c r="DX698" s="41"/>
      <c r="DY698" s="41"/>
      <c r="DZ698" s="41"/>
      <c r="EA698" s="41"/>
      <c r="EB698" s="41"/>
      <c r="EC698" s="41"/>
      <c r="ED698" s="41"/>
      <c r="EE698" s="41"/>
      <c r="EF698" s="41"/>
      <c r="EG698" s="41"/>
      <c r="EH698" s="41"/>
      <c r="EI698" s="41"/>
      <c r="EJ698" s="41"/>
      <c r="EK698" s="41"/>
      <c r="EL698" s="41"/>
      <c r="EM698" s="41"/>
      <c r="EN698" s="41"/>
      <c r="EO698" s="41"/>
      <c r="EP698" s="41"/>
      <c r="EQ698" s="41"/>
      <c r="ER698" s="41"/>
      <c r="ES698" s="41"/>
      <c r="ET698" s="41"/>
      <c r="EU698" s="41"/>
      <c r="EV698" s="41"/>
      <c r="EW698" s="41"/>
      <c r="EX698" s="41"/>
      <c r="EY698" s="41"/>
      <c r="EZ698" s="41"/>
      <c r="FA698" s="41"/>
      <c r="FB698" s="41"/>
      <c r="FC698" s="41"/>
      <c r="FD698" s="41"/>
      <c r="FE698" s="41"/>
      <c r="FF698" s="41"/>
      <c r="FG698" s="41"/>
      <c r="FH698" s="41"/>
      <c r="FI698" s="41"/>
      <c r="FJ698" s="41"/>
      <c r="FK698" s="41"/>
      <c r="FL698" s="41"/>
      <c r="FM698" s="41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1"/>
      <c r="GT698" s="41"/>
      <c r="GU698" s="41"/>
      <c r="GV698" s="41"/>
      <c r="GW698" s="41"/>
      <c r="GX698" s="41"/>
      <c r="GY698" s="41"/>
      <c r="GZ698" s="41"/>
      <c r="HA698" s="41"/>
      <c r="HB698" s="41"/>
      <c r="HC698" s="41"/>
      <c r="HD698" s="41"/>
      <c r="HE698" s="41"/>
      <c r="HF698" s="41"/>
      <c r="HG698" s="41"/>
      <c r="HH698" s="41"/>
      <c r="HI698" s="41"/>
      <c r="HJ698" s="41"/>
      <c r="HK698" s="41"/>
      <c r="HL698" s="41"/>
      <c r="HM698" s="41"/>
      <c r="HN698" s="41"/>
      <c r="HO698" s="41"/>
      <c r="HP698" s="41"/>
      <c r="HQ698" s="41"/>
      <c r="HR698" s="41"/>
      <c r="HS698" s="41"/>
      <c r="HT698" s="41"/>
      <c r="HU698" s="41"/>
      <c r="HV698" s="41"/>
      <c r="HW698" s="41"/>
      <c r="HX698" s="41"/>
      <c r="HY698" s="41"/>
      <c r="HZ698" s="41"/>
      <c r="IA698" s="41"/>
      <c r="IB698" s="41"/>
      <c r="IC698" s="41"/>
      <c r="ID698" s="41"/>
      <c r="IE698" s="41"/>
      <c r="IF698" s="41"/>
      <c r="IG698" s="41"/>
      <c r="IH698" s="41"/>
      <c r="II698" s="41"/>
      <c r="IJ698" s="41"/>
      <c r="IK698" s="41"/>
      <c r="IL698" s="41"/>
      <c r="IM698" s="41"/>
      <c r="IN698" s="41"/>
      <c r="IO698" s="41"/>
      <c r="IP698" s="41"/>
      <c r="IQ698" s="41"/>
      <c r="IR698" s="41"/>
      <c r="IS698" s="41"/>
      <c r="IT698" s="41"/>
      <c r="IU698" s="41"/>
      <c r="IV698" s="41"/>
      <c r="IW698" s="41"/>
      <c r="IX698" s="41"/>
    </row>
    <row r="699" spans="1:258" s="41" customFormat="1">
      <c r="A699" s="34" t="s">
        <v>122</v>
      </c>
      <c r="B699" s="41" t="s">
        <v>123</v>
      </c>
      <c r="C699" s="23" t="s">
        <v>17</v>
      </c>
      <c r="D699" s="35" t="s">
        <v>606</v>
      </c>
      <c r="E699" s="12" t="s">
        <v>607</v>
      </c>
      <c r="F699" s="34" t="s">
        <v>29</v>
      </c>
      <c r="G699" s="35" t="s">
        <v>608</v>
      </c>
      <c r="H699" s="35" t="s">
        <v>609</v>
      </c>
      <c r="I699" s="36">
        <v>40000</v>
      </c>
      <c r="J699" s="36">
        <v>5000</v>
      </c>
      <c r="K699" s="97">
        <v>35000</v>
      </c>
      <c r="L699" s="36"/>
      <c r="M699" s="37"/>
      <c r="N699" s="37"/>
      <c r="O699" s="37"/>
      <c r="P699" s="37"/>
      <c r="R699" s="37"/>
      <c r="S699" s="86"/>
      <c r="T699" s="81"/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1"/>
      <c r="AI699" s="81"/>
      <c r="AJ699" s="81"/>
      <c r="AK699" s="81"/>
      <c r="AL699" s="81"/>
      <c r="AM699" s="81"/>
      <c r="AN699" s="81"/>
      <c r="AO699" s="81"/>
      <c r="AP699" s="81"/>
      <c r="AQ699" s="81"/>
      <c r="AR699" s="81"/>
      <c r="AS699" s="81"/>
      <c r="AT699" s="81"/>
      <c r="AU699" s="81"/>
      <c r="AV699" s="81"/>
      <c r="AW699" s="81"/>
      <c r="AX699" s="81"/>
      <c r="AY699" s="81"/>
      <c r="AZ699" s="81"/>
      <c r="BA699" s="81"/>
      <c r="BB699" s="81"/>
      <c r="BC699" s="81"/>
      <c r="BD699" s="81"/>
      <c r="BE699" s="81"/>
      <c r="BF699" s="81"/>
      <c r="BG699" s="81"/>
      <c r="BH699" s="81"/>
      <c r="BI699" s="81"/>
      <c r="BJ699" s="81"/>
      <c r="BK699" s="81"/>
      <c r="BL699" s="81"/>
      <c r="BM699" s="81"/>
      <c r="BN699" s="81"/>
      <c r="BO699" s="81"/>
      <c r="BP699" s="81"/>
      <c r="BQ699" s="81"/>
      <c r="BR699" s="81"/>
      <c r="BS699" s="81"/>
      <c r="BT699" s="81"/>
      <c r="BU699" s="81"/>
      <c r="BV699" s="81"/>
      <c r="BW699" s="81"/>
      <c r="BX699" s="81"/>
      <c r="BY699" s="81"/>
      <c r="BZ699" s="81"/>
      <c r="CA699" s="81"/>
      <c r="CB699" s="81"/>
      <c r="CC699" s="81"/>
      <c r="CD699" s="81"/>
      <c r="CE699" s="81"/>
      <c r="CF699" s="81"/>
      <c r="CG699" s="81"/>
      <c r="CH699" s="81"/>
      <c r="CI699" s="81"/>
      <c r="CJ699" s="81"/>
      <c r="CK699" s="81"/>
      <c r="CL699" s="81"/>
      <c r="CM699" s="81"/>
      <c r="CN699" s="81"/>
      <c r="CO699" s="81"/>
      <c r="CP699" s="81"/>
      <c r="CQ699" s="81"/>
      <c r="CR699" s="81"/>
      <c r="CS699" s="81"/>
      <c r="CT699" s="81"/>
      <c r="CU699" s="81"/>
      <c r="CV699" s="81"/>
      <c r="CW699" s="81"/>
      <c r="CX699" s="81"/>
      <c r="CY699" s="81"/>
      <c r="CZ699" s="81"/>
      <c r="DA699" s="81"/>
      <c r="DB699" s="81"/>
      <c r="DC699" s="81"/>
      <c r="DD699" s="81"/>
      <c r="DE699" s="81"/>
      <c r="DF699" s="81"/>
      <c r="DG699" s="81"/>
      <c r="DH699" s="81"/>
      <c r="DI699" s="81"/>
      <c r="DJ699" s="81"/>
      <c r="DK699" s="81"/>
      <c r="DL699" s="81"/>
      <c r="DM699" s="81"/>
      <c r="DN699" s="81"/>
      <c r="DO699" s="81"/>
      <c r="DP699" s="81"/>
      <c r="DQ699" s="81"/>
      <c r="DR699" s="81"/>
      <c r="DS699" s="81"/>
      <c r="DT699" s="81"/>
      <c r="DU699" s="81"/>
      <c r="DV699" s="81"/>
      <c r="DW699" s="81"/>
      <c r="DX699" s="81"/>
      <c r="DY699" s="81"/>
      <c r="DZ699" s="81"/>
      <c r="EA699" s="81"/>
      <c r="EB699" s="81"/>
      <c r="EC699" s="81"/>
      <c r="ED699" s="81"/>
      <c r="EE699" s="81"/>
      <c r="EF699" s="81"/>
      <c r="EG699" s="81"/>
      <c r="EH699" s="81"/>
      <c r="EI699" s="81"/>
      <c r="EJ699" s="81"/>
      <c r="EK699" s="81"/>
      <c r="EL699" s="81"/>
      <c r="EM699" s="81"/>
      <c r="EN699" s="81"/>
      <c r="EO699" s="81"/>
      <c r="EP699" s="81"/>
      <c r="EQ699" s="81"/>
      <c r="ER699" s="81"/>
      <c r="ES699" s="81"/>
      <c r="ET699" s="81"/>
      <c r="EU699" s="81"/>
      <c r="EV699" s="81"/>
      <c r="EW699" s="81"/>
      <c r="EX699" s="81"/>
      <c r="EY699" s="81"/>
      <c r="EZ699" s="81"/>
      <c r="FA699" s="81"/>
      <c r="FB699" s="81"/>
      <c r="FC699" s="81"/>
      <c r="FD699" s="81"/>
      <c r="FE699" s="81"/>
      <c r="FF699" s="81"/>
      <c r="FG699" s="81"/>
      <c r="FH699" s="81"/>
      <c r="FI699" s="81"/>
      <c r="FJ699" s="81"/>
      <c r="FK699" s="81"/>
      <c r="FL699" s="81"/>
      <c r="FM699" s="81"/>
      <c r="FN699" s="81"/>
      <c r="FO699" s="81"/>
      <c r="FP699" s="81"/>
      <c r="FQ699" s="81"/>
      <c r="FR699" s="81"/>
      <c r="FS699" s="81"/>
      <c r="FT699" s="81"/>
      <c r="FU699" s="81"/>
      <c r="FV699" s="81"/>
      <c r="FW699" s="81"/>
      <c r="FX699" s="81"/>
      <c r="FY699" s="81"/>
      <c r="FZ699" s="81"/>
      <c r="GA699" s="81"/>
      <c r="GB699" s="81"/>
      <c r="GC699" s="81"/>
      <c r="GD699" s="81"/>
      <c r="GE699" s="81"/>
      <c r="GF699" s="81"/>
      <c r="GG699" s="81"/>
      <c r="GH699" s="81"/>
      <c r="GI699" s="81"/>
      <c r="GJ699" s="81"/>
      <c r="GK699" s="81"/>
      <c r="GL699" s="81"/>
      <c r="GM699" s="81"/>
      <c r="GN699" s="81"/>
      <c r="GO699" s="81"/>
      <c r="GP699" s="81"/>
      <c r="GQ699" s="81"/>
      <c r="GR699" s="81"/>
      <c r="GS699" s="81"/>
      <c r="GT699" s="81"/>
      <c r="GU699" s="81"/>
      <c r="GV699" s="81"/>
      <c r="GW699" s="81"/>
      <c r="GX699" s="81"/>
      <c r="GY699" s="81"/>
      <c r="GZ699" s="81"/>
      <c r="HA699" s="81"/>
      <c r="HB699" s="81"/>
      <c r="HC699" s="81"/>
      <c r="HD699" s="81"/>
      <c r="HE699" s="81"/>
      <c r="HF699" s="81"/>
      <c r="HG699" s="81"/>
      <c r="HH699" s="81"/>
      <c r="HI699" s="81"/>
      <c r="HJ699" s="81"/>
      <c r="HK699" s="81"/>
      <c r="HL699" s="81"/>
      <c r="HM699" s="81"/>
      <c r="HN699" s="81"/>
      <c r="HO699" s="81"/>
      <c r="HP699" s="81"/>
      <c r="HQ699" s="81"/>
      <c r="HR699" s="81"/>
      <c r="HS699" s="81"/>
      <c r="HT699" s="81"/>
      <c r="HU699" s="81"/>
      <c r="HV699" s="81"/>
      <c r="HW699" s="81"/>
      <c r="HX699" s="81"/>
      <c r="HY699" s="81"/>
      <c r="HZ699" s="81"/>
      <c r="IA699" s="81"/>
      <c r="IB699" s="81"/>
      <c r="IC699" s="81"/>
      <c r="ID699" s="81"/>
      <c r="IE699" s="81"/>
      <c r="IF699" s="81"/>
      <c r="IG699" s="81"/>
      <c r="IH699" s="81"/>
      <c r="II699" s="81"/>
      <c r="IJ699" s="81"/>
      <c r="IK699" s="81"/>
      <c r="IL699" s="81"/>
      <c r="IM699" s="81"/>
      <c r="IN699" s="81"/>
      <c r="IO699" s="81"/>
      <c r="IP699" s="81"/>
      <c r="IQ699" s="81"/>
      <c r="IR699" s="81"/>
      <c r="IS699" s="81"/>
      <c r="IT699" s="81"/>
    </row>
    <row r="700" spans="1:258" s="41" customFormat="1">
      <c r="A700" s="41" t="s">
        <v>122</v>
      </c>
      <c r="B700" s="41" t="s">
        <v>123</v>
      </c>
      <c r="C700" s="55" t="s">
        <v>15</v>
      </c>
      <c r="D700" s="41" t="s">
        <v>3361</v>
      </c>
      <c r="E700" s="41" t="s">
        <v>3362</v>
      </c>
      <c r="F700" s="41" t="s">
        <v>3363</v>
      </c>
      <c r="G700" s="41" t="s">
        <v>3364</v>
      </c>
      <c r="H700" s="41" t="s">
        <v>3365</v>
      </c>
      <c r="I700" s="4">
        <v>42000</v>
      </c>
      <c r="J700" s="4">
        <v>8400</v>
      </c>
      <c r="K700" s="111">
        <v>33600</v>
      </c>
      <c r="L700" s="4"/>
      <c r="M700" s="4"/>
      <c r="N700" s="4"/>
      <c r="O700" s="4"/>
      <c r="P700" s="4"/>
      <c r="Q700" s="4"/>
      <c r="R700" s="4"/>
    </row>
    <row r="701" spans="1:258" s="41" customFormat="1">
      <c r="A701" s="41" t="s">
        <v>122</v>
      </c>
      <c r="B701" s="41" t="s">
        <v>123</v>
      </c>
      <c r="C701" s="55" t="s">
        <v>15</v>
      </c>
      <c r="D701" s="41" t="s">
        <v>3366</v>
      </c>
      <c r="E701" s="41" t="s">
        <v>3367</v>
      </c>
      <c r="F701" s="41" t="s">
        <v>3368</v>
      </c>
      <c r="G701" s="41" t="s">
        <v>3363</v>
      </c>
      <c r="H701" s="41" t="s">
        <v>3365</v>
      </c>
      <c r="I701" s="4">
        <v>42000</v>
      </c>
      <c r="J701" s="4">
        <v>8400</v>
      </c>
      <c r="K701" s="111">
        <v>33600</v>
      </c>
      <c r="L701" s="4"/>
      <c r="M701" s="4"/>
      <c r="N701" s="4"/>
      <c r="O701" s="4"/>
      <c r="P701" s="4"/>
      <c r="Q701" s="4"/>
      <c r="R701" s="4"/>
    </row>
    <row r="702" spans="1:258" s="41" customFormat="1">
      <c r="A702" s="41" t="s">
        <v>122</v>
      </c>
      <c r="B702" s="41" t="s">
        <v>123</v>
      </c>
      <c r="C702" s="55" t="s">
        <v>15</v>
      </c>
      <c r="D702" s="41" t="s">
        <v>3369</v>
      </c>
      <c r="E702" s="41" t="s">
        <v>3367</v>
      </c>
      <c r="F702" s="41" t="s">
        <v>3363</v>
      </c>
      <c r="G702" s="41" t="s">
        <v>3364</v>
      </c>
      <c r="H702" s="41" t="s">
        <v>3365</v>
      </c>
      <c r="I702" s="4">
        <v>49500</v>
      </c>
      <c r="J702" s="4">
        <v>9900</v>
      </c>
      <c r="K702" s="111">
        <v>39600</v>
      </c>
      <c r="L702" s="4"/>
      <c r="M702" s="4"/>
      <c r="N702" s="4"/>
      <c r="O702" s="4"/>
      <c r="P702" s="4"/>
      <c r="Q702" s="4"/>
      <c r="R702" s="4"/>
    </row>
    <row r="703" spans="1:258" s="41" customFormat="1">
      <c r="A703" s="41" t="s">
        <v>122</v>
      </c>
      <c r="B703" s="41" t="s">
        <v>123</v>
      </c>
      <c r="C703" s="55" t="s">
        <v>15</v>
      </c>
      <c r="D703" s="41" t="s">
        <v>3370</v>
      </c>
      <c r="E703" s="41" t="s">
        <v>3371</v>
      </c>
      <c r="F703" s="41" t="s">
        <v>3372</v>
      </c>
      <c r="G703" s="41" t="s">
        <v>3071</v>
      </c>
      <c r="H703" s="41" t="s">
        <v>3373</v>
      </c>
      <c r="I703" s="4">
        <v>50000</v>
      </c>
      <c r="J703" s="4">
        <v>6250</v>
      </c>
      <c r="K703" s="111">
        <v>43750</v>
      </c>
      <c r="L703" s="4"/>
      <c r="M703" s="4"/>
      <c r="N703" s="4"/>
      <c r="O703" s="4"/>
      <c r="P703" s="4"/>
      <c r="Q703" s="4"/>
      <c r="R703" s="4"/>
    </row>
    <row r="704" spans="1:258" s="41" customFormat="1">
      <c r="A704" s="41" t="s">
        <v>122</v>
      </c>
      <c r="B704" s="41" t="s">
        <v>123</v>
      </c>
      <c r="C704" s="55" t="s">
        <v>15</v>
      </c>
      <c r="D704" s="41" t="s">
        <v>3374</v>
      </c>
      <c r="E704" s="41" t="s">
        <v>3375</v>
      </c>
      <c r="F704" s="41" t="s">
        <v>111</v>
      </c>
      <c r="G704" s="41" t="s">
        <v>88</v>
      </c>
      <c r="H704" s="41" t="s">
        <v>3376</v>
      </c>
      <c r="I704" s="4">
        <v>169500</v>
      </c>
      <c r="J704" s="4">
        <v>21187.5</v>
      </c>
      <c r="K704" s="111">
        <v>148312.5</v>
      </c>
      <c r="L704" s="4"/>
      <c r="M704" s="4"/>
      <c r="N704" s="4"/>
      <c r="O704" s="4"/>
      <c r="P704" s="4"/>
      <c r="Q704" s="4"/>
      <c r="R704" s="4"/>
    </row>
    <row r="705" spans="1:18" s="41" customFormat="1">
      <c r="A705" s="41" t="s">
        <v>122</v>
      </c>
      <c r="B705" s="41" t="s">
        <v>123</v>
      </c>
      <c r="C705" s="55" t="s">
        <v>15</v>
      </c>
      <c r="D705" s="41" t="s">
        <v>3377</v>
      </c>
      <c r="E705" s="41" t="s">
        <v>3378</v>
      </c>
      <c r="F705" s="41" t="s">
        <v>1396</v>
      </c>
      <c r="G705" s="41" t="s">
        <v>1397</v>
      </c>
      <c r="H705" s="41" t="s">
        <v>3379</v>
      </c>
      <c r="I705" s="4">
        <v>233465.25</v>
      </c>
      <c r="J705" s="4">
        <v>29183.15625</v>
      </c>
      <c r="K705" s="111">
        <v>204282.09375</v>
      </c>
      <c r="L705" s="4"/>
      <c r="M705" s="4"/>
      <c r="N705" s="4"/>
      <c r="O705" s="4"/>
      <c r="P705" s="4"/>
      <c r="Q705" s="4"/>
      <c r="R705" s="4"/>
    </row>
    <row r="706" spans="1:18" s="41" customFormat="1">
      <c r="A706" s="41" t="s">
        <v>122</v>
      </c>
      <c r="B706" s="41" t="s">
        <v>123</v>
      </c>
      <c r="C706" s="55" t="s">
        <v>15</v>
      </c>
      <c r="D706" s="41" t="s">
        <v>3380</v>
      </c>
      <c r="E706" s="41" t="s">
        <v>3381</v>
      </c>
      <c r="F706" s="41" t="s">
        <v>1557</v>
      </c>
      <c r="G706" s="41" t="s">
        <v>3382</v>
      </c>
      <c r="H706" s="41" t="s">
        <v>3383</v>
      </c>
      <c r="I706" s="4">
        <v>150000</v>
      </c>
      <c r="J706" s="4">
        <v>18750</v>
      </c>
      <c r="K706" s="111">
        <v>131250</v>
      </c>
      <c r="L706" s="4"/>
      <c r="M706" s="4"/>
      <c r="N706" s="4"/>
      <c r="O706" s="4"/>
      <c r="P706" s="4"/>
      <c r="Q706" s="4"/>
      <c r="R706" s="4"/>
    </row>
    <row r="707" spans="1:18" s="41" customFormat="1">
      <c r="A707" s="41" t="s">
        <v>122</v>
      </c>
      <c r="B707" s="41" t="s">
        <v>123</v>
      </c>
      <c r="C707" s="55" t="s">
        <v>15</v>
      </c>
      <c r="D707" s="41" t="s">
        <v>3384</v>
      </c>
      <c r="E707" s="41" t="s">
        <v>3385</v>
      </c>
      <c r="F707" s="41" t="s">
        <v>2440</v>
      </c>
      <c r="G707" s="41" t="s">
        <v>1710</v>
      </c>
      <c r="H707" s="41" t="s">
        <v>3386</v>
      </c>
      <c r="I707" s="4">
        <v>43750</v>
      </c>
      <c r="J707" s="4">
        <v>13125</v>
      </c>
      <c r="K707" s="111">
        <v>30625</v>
      </c>
      <c r="L707" s="4"/>
      <c r="M707" s="4"/>
      <c r="N707" s="4"/>
      <c r="O707" s="4"/>
      <c r="P707" s="4"/>
      <c r="Q707" s="4"/>
      <c r="R707" s="4"/>
    </row>
    <row r="708" spans="1:18" s="41" customFormat="1">
      <c r="A708" s="41" t="s">
        <v>122</v>
      </c>
      <c r="B708" s="41" t="s">
        <v>123</v>
      </c>
      <c r="C708" s="55" t="s">
        <v>398</v>
      </c>
      <c r="D708" s="41" t="s">
        <v>3387</v>
      </c>
      <c r="E708" s="41" t="s">
        <v>3388</v>
      </c>
      <c r="F708" s="41" t="s">
        <v>2952</v>
      </c>
      <c r="G708" s="41" t="s">
        <v>306</v>
      </c>
      <c r="H708" s="41" t="s">
        <v>3389</v>
      </c>
      <c r="I708" s="4">
        <v>70000</v>
      </c>
      <c r="J708" s="4">
        <v>8750</v>
      </c>
      <c r="K708" s="111">
        <v>61250</v>
      </c>
      <c r="L708" s="4"/>
      <c r="M708" s="4"/>
      <c r="N708" s="4"/>
      <c r="O708" s="4"/>
      <c r="P708" s="4"/>
      <c r="Q708" s="4"/>
      <c r="R708" s="4"/>
    </row>
    <row r="709" spans="1:18" s="41" customFormat="1">
      <c r="A709" s="41" t="s">
        <v>122</v>
      </c>
      <c r="B709" s="41" t="s">
        <v>123</v>
      </c>
      <c r="C709" s="55" t="s">
        <v>394</v>
      </c>
      <c r="D709" s="41" t="s">
        <v>3390</v>
      </c>
      <c r="E709" s="41" t="s">
        <v>3391</v>
      </c>
      <c r="F709" s="41" t="s">
        <v>3392</v>
      </c>
      <c r="G709" s="41" t="s">
        <v>2670</v>
      </c>
      <c r="H709" s="41" t="s">
        <v>3393</v>
      </c>
      <c r="I709" s="4">
        <v>38025</v>
      </c>
      <c r="J709" s="4">
        <v>28125</v>
      </c>
      <c r="K709" s="111">
        <v>9900</v>
      </c>
      <c r="L709" s="4"/>
      <c r="M709" s="4"/>
      <c r="N709" s="4"/>
      <c r="O709" s="4"/>
      <c r="P709" s="4"/>
      <c r="Q709" s="4"/>
      <c r="R709" s="4"/>
    </row>
    <row r="710" spans="1:18" s="41" customFormat="1">
      <c r="A710" s="41" t="s">
        <v>122</v>
      </c>
      <c r="B710" s="41" t="s">
        <v>123</v>
      </c>
      <c r="C710" s="55" t="s">
        <v>3094</v>
      </c>
      <c r="D710" s="41" t="s">
        <v>3394</v>
      </c>
      <c r="E710" s="41" t="s">
        <v>3395</v>
      </c>
      <c r="F710" s="41" t="s">
        <v>2107</v>
      </c>
      <c r="G710" s="41" t="s">
        <v>2666</v>
      </c>
      <c r="H710" s="41" t="s">
        <v>3396</v>
      </c>
      <c r="I710" s="4">
        <v>129595.95</v>
      </c>
      <c r="J710" s="4">
        <v>21562.5</v>
      </c>
      <c r="K710" s="111">
        <v>108033.45</v>
      </c>
      <c r="L710" s="4"/>
      <c r="M710" s="4"/>
      <c r="N710" s="4"/>
      <c r="O710" s="4"/>
      <c r="P710" s="4"/>
      <c r="Q710" s="4"/>
      <c r="R710" s="4"/>
    </row>
    <row r="711" spans="1:18" s="41" customFormat="1">
      <c r="A711" s="41" t="s">
        <v>122</v>
      </c>
      <c r="B711" s="41" t="s">
        <v>123</v>
      </c>
      <c r="C711" s="55" t="s">
        <v>14</v>
      </c>
      <c r="D711" s="41" t="s">
        <v>3397</v>
      </c>
      <c r="E711" s="41" t="s">
        <v>3391</v>
      </c>
      <c r="F711" s="41" t="s">
        <v>3392</v>
      </c>
      <c r="G711" s="41" t="s">
        <v>2670</v>
      </c>
      <c r="H711" s="41" t="s">
        <v>3393</v>
      </c>
      <c r="I711" s="4">
        <v>225000</v>
      </c>
      <c r="J711" s="4">
        <v>28125</v>
      </c>
      <c r="K711" s="111">
        <v>196875</v>
      </c>
      <c r="L711" s="4"/>
      <c r="M711" s="4"/>
      <c r="N711" s="4"/>
      <c r="O711" s="4"/>
      <c r="P711" s="4"/>
      <c r="Q711" s="4"/>
      <c r="R711" s="4"/>
    </row>
    <row r="712" spans="1:18" s="41" customFormat="1">
      <c r="A712" s="41" t="s">
        <v>122</v>
      </c>
      <c r="B712" s="41" t="s">
        <v>123</v>
      </c>
      <c r="C712" s="55" t="s">
        <v>14</v>
      </c>
      <c r="D712" s="41" t="s">
        <v>3398</v>
      </c>
      <c r="E712" s="41" t="s">
        <v>3399</v>
      </c>
      <c r="F712" s="41" t="s">
        <v>3400</v>
      </c>
      <c r="G712" s="41" t="s">
        <v>239</v>
      </c>
      <c r="H712" s="41" t="s">
        <v>3401</v>
      </c>
      <c r="I712" s="4">
        <v>100000</v>
      </c>
      <c r="J712" s="4">
        <v>12500</v>
      </c>
      <c r="K712" s="111">
        <v>87500</v>
      </c>
      <c r="L712" s="4"/>
      <c r="M712" s="4"/>
      <c r="N712" s="4"/>
      <c r="O712" s="4"/>
      <c r="P712" s="4"/>
      <c r="Q712" s="4"/>
      <c r="R712" s="4"/>
    </row>
    <row r="713" spans="1:18" s="41" customFormat="1">
      <c r="A713" s="41" t="s">
        <v>122</v>
      </c>
      <c r="B713" s="41" t="s">
        <v>123</v>
      </c>
      <c r="C713" s="55" t="s">
        <v>1237</v>
      </c>
      <c r="D713" s="41" t="s">
        <v>3402</v>
      </c>
      <c r="E713" s="41" t="s">
        <v>3403</v>
      </c>
      <c r="F713" s="41" t="s">
        <v>1901</v>
      </c>
      <c r="G713" s="41" t="s">
        <v>1902</v>
      </c>
      <c r="H713" s="41" t="s">
        <v>3404</v>
      </c>
      <c r="I713" s="4">
        <v>52499.8</v>
      </c>
      <c r="J713" s="4">
        <v>6562.4750000000004</v>
      </c>
      <c r="K713" s="111">
        <v>45937.325000000004</v>
      </c>
      <c r="L713" s="4"/>
      <c r="M713" s="4"/>
      <c r="N713" s="4"/>
      <c r="O713" s="4"/>
      <c r="P713" s="4"/>
      <c r="Q713" s="4"/>
      <c r="R713" s="4"/>
    </row>
    <row r="714" spans="1:18" s="41" customFormat="1">
      <c r="A714" s="41" t="s">
        <v>122</v>
      </c>
      <c r="B714" s="41" t="s">
        <v>123</v>
      </c>
      <c r="C714" s="55" t="s">
        <v>2723</v>
      </c>
      <c r="D714" s="41" t="s">
        <v>3405</v>
      </c>
      <c r="E714" s="41" t="s">
        <v>3406</v>
      </c>
      <c r="F714" s="41" t="s">
        <v>3407</v>
      </c>
      <c r="G714" s="41" t="s">
        <v>138</v>
      </c>
      <c r="H714" s="41" t="s">
        <v>3408</v>
      </c>
      <c r="I714" s="4">
        <v>19944.27</v>
      </c>
      <c r="J714" s="4">
        <v>2493.0337500000001</v>
      </c>
      <c r="K714" s="111">
        <v>17451.236250000002</v>
      </c>
      <c r="L714" s="4"/>
      <c r="M714" s="4"/>
      <c r="N714" s="4"/>
      <c r="O714" s="4"/>
      <c r="P714" s="4"/>
      <c r="Q714" s="4"/>
      <c r="R714" s="4"/>
    </row>
    <row r="715" spans="1:18" s="41" customFormat="1">
      <c r="A715" s="3" t="s">
        <v>122</v>
      </c>
      <c r="B715" s="3" t="s">
        <v>123</v>
      </c>
      <c r="C715" s="6" t="s">
        <v>2043</v>
      </c>
      <c r="D715" s="3" t="s">
        <v>2044</v>
      </c>
      <c r="E715" s="3" t="s">
        <v>2045</v>
      </c>
      <c r="F715" s="3" t="s">
        <v>1437</v>
      </c>
      <c r="G715" s="3" t="s">
        <v>243</v>
      </c>
      <c r="H715" s="3" t="s">
        <v>2046</v>
      </c>
      <c r="I715" s="2">
        <v>65624.98</v>
      </c>
      <c r="J715" s="2">
        <v>21875</v>
      </c>
      <c r="K715" s="105">
        <v>43749.98</v>
      </c>
      <c r="L715" s="2"/>
      <c r="M715" s="2"/>
      <c r="N715" s="2"/>
      <c r="O715" s="2"/>
      <c r="P715" s="2"/>
      <c r="Q715" s="2"/>
      <c r="R715" s="2"/>
    </row>
    <row r="716" spans="1:18" s="41" customFormat="1">
      <c r="A716" s="3" t="s">
        <v>122</v>
      </c>
      <c r="B716" s="3" t="s">
        <v>123</v>
      </c>
      <c r="C716" s="6" t="s">
        <v>2047</v>
      </c>
      <c r="D716" s="3" t="s">
        <v>2048</v>
      </c>
      <c r="E716" s="3" t="s">
        <v>2049</v>
      </c>
      <c r="F716" s="3" t="s">
        <v>319</v>
      </c>
      <c r="G716" s="3" t="s">
        <v>313</v>
      </c>
      <c r="H716" s="3" t="s">
        <v>2050</v>
      </c>
      <c r="I716" s="2">
        <v>10742.18</v>
      </c>
      <c r="J716" s="2">
        <v>3906.25</v>
      </c>
      <c r="K716" s="105">
        <v>6835.93</v>
      </c>
      <c r="L716" s="2"/>
      <c r="M716" s="2"/>
      <c r="N716" s="2"/>
      <c r="O716" s="2"/>
      <c r="P716" s="2"/>
      <c r="Q716" s="2"/>
      <c r="R716" s="2"/>
    </row>
    <row r="717" spans="1:18" s="41" customFormat="1">
      <c r="A717" s="3" t="s">
        <v>122</v>
      </c>
      <c r="B717" s="3" t="s">
        <v>123</v>
      </c>
      <c r="C717" s="92">
        <v>39994</v>
      </c>
      <c r="D717" s="3" t="s">
        <v>2051</v>
      </c>
      <c r="E717" s="3" t="s">
        <v>2052</v>
      </c>
      <c r="F717" s="3" t="s">
        <v>2053</v>
      </c>
      <c r="G717" s="3" t="s">
        <v>191</v>
      </c>
      <c r="H717" s="9" t="s">
        <v>2054</v>
      </c>
      <c r="I717" s="2">
        <v>18336.891428571431</v>
      </c>
      <c r="J717" s="2">
        <v>2292.1114285714289</v>
      </c>
      <c r="K717" s="105">
        <v>16044.780000000002</v>
      </c>
      <c r="L717" s="2"/>
      <c r="M717" s="2"/>
      <c r="N717" s="2"/>
      <c r="O717" s="2"/>
      <c r="P717" s="2"/>
      <c r="Q717" s="2"/>
      <c r="R717" s="2"/>
    </row>
    <row r="718" spans="1:18" s="41" customFormat="1">
      <c r="A718" s="3" t="s">
        <v>122</v>
      </c>
      <c r="B718" s="3" t="s">
        <v>123</v>
      </c>
      <c r="C718" s="6" t="s">
        <v>1259</v>
      </c>
      <c r="D718" s="3" t="s">
        <v>2055</v>
      </c>
      <c r="E718" s="3" t="s">
        <v>2056</v>
      </c>
      <c r="F718" s="3" t="s">
        <v>303</v>
      </c>
      <c r="G718" s="3" t="s">
        <v>243</v>
      </c>
      <c r="H718" s="9" t="s">
        <v>2057</v>
      </c>
      <c r="I718" s="2">
        <v>25057.49</v>
      </c>
      <c r="J718" s="2">
        <v>4687.5</v>
      </c>
      <c r="K718" s="105">
        <v>20369.990000000002</v>
      </c>
      <c r="L718" s="2"/>
      <c r="M718" s="2"/>
      <c r="N718" s="2"/>
      <c r="O718" s="2"/>
      <c r="P718" s="2"/>
      <c r="Q718" s="2"/>
      <c r="R718" s="2"/>
    </row>
    <row r="719" spans="1:18" s="41" customFormat="1">
      <c r="A719" s="3" t="s">
        <v>122</v>
      </c>
      <c r="B719" s="3" t="s">
        <v>123</v>
      </c>
      <c r="C719" s="6" t="s">
        <v>300</v>
      </c>
      <c r="D719" s="3" t="s">
        <v>2058</v>
      </c>
      <c r="E719" s="3" t="s">
        <v>2049</v>
      </c>
      <c r="F719" s="3" t="s">
        <v>2059</v>
      </c>
      <c r="G719" s="3" t="s">
        <v>2060</v>
      </c>
      <c r="H719" s="9" t="s">
        <v>2050</v>
      </c>
      <c r="I719" s="2">
        <v>19882.810000000001</v>
      </c>
      <c r="J719" s="2">
        <v>5937.5</v>
      </c>
      <c r="K719" s="105">
        <v>13945.31</v>
      </c>
      <c r="L719" s="2"/>
      <c r="M719" s="2"/>
      <c r="N719" s="2"/>
      <c r="O719" s="2"/>
      <c r="P719" s="2"/>
      <c r="Q719" s="2"/>
      <c r="R719" s="2"/>
    </row>
    <row r="720" spans="1:18" s="41" customFormat="1">
      <c r="A720" s="3" t="s">
        <v>122</v>
      </c>
      <c r="B720" s="3" t="s">
        <v>123</v>
      </c>
      <c r="C720" s="6" t="s">
        <v>15</v>
      </c>
      <c r="D720" s="3" t="s">
        <v>2061</v>
      </c>
      <c r="E720" s="3" t="s">
        <v>2045</v>
      </c>
      <c r="F720" s="3" t="s">
        <v>2062</v>
      </c>
      <c r="G720" s="3" t="s">
        <v>2063</v>
      </c>
      <c r="H720" s="9" t="s">
        <v>2046</v>
      </c>
      <c r="I720" s="2">
        <v>23692.49</v>
      </c>
      <c r="J720" s="2">
        <v>11250</v>
      </c>
      <c r="K720" s="105">
        <v>12442.49</v>
      </c>
      <c r="L720" s="2"/>
      <c r="M720" s="2"/>
      <c r="N720" s="2"/>
      <c r="O720" s="2"/>
      <c r="P720" s="2"/>
      <c r="Q720" s="2"/>
      <c r="R720" s="2"/>
    </row>
    <row r="721" spans="1:258" s="41" customFormat="1">
      <c r="A721" s="3" t="s">
        <v>122</v>
      </c>
      <c r="B721" s="3" t="s">
        <v>123</v>
      </c>
      <c r="C721" s="6" t="s">
        <v>15</v>
      </c>
      <c r="D721" s="3" t="s">
        <v>2064</v>
      </c>
      <c r="E721" s="3" t="s">
        <v>2045</v>
      </c>
      <c r="F721" s="3" t="s">
        <v>2065</v>
      </c>
      <c r="G721" s="3" t="s">
        <v>2066</v>
      </c>
      <c r="H721" s="9" t="s">
        <v>2046</v>
      </c>
      <c r="I721" s="2">
        <v>90000</v>
      </c>
      <c r="J721" s="2">
        <v>11250</v>
      </c>
      <c r="K721" s="105">
        <v>78750</v>
      </c>
      <c r="L721" s="2"/>
      <c r="M721" s="2"/>
      <c r="N721" s="2"/>
      <c r="O721" s="2"/>
      <c r="P721" s="2"/>
      <c r="Q721" s="2"/>
      <c r="R721" s="2"/>
    </row>
    <row r="722" spans="1:258" s="41" customFormat="1">
      <c r="A722" s="3" t="s">
        <v>122</v>
      </c>
      <c r="B722" s="3" t="s">
        <v>123</v>
      </c>
      <c r="C722" s="6" t="s">
        <v>15</v>
      </c>
      <c r="D722" s="3" t="s">
        <v>2067</v>
      </c>
      <c r="E722" s="3" t="s">
        <v>2068</v>
      </c>
      <c r="F722" s="3" t="s">
        <v>2069</v>
      </c>
      <c r="G722" s="3" t="s">
        <v>2070</v>
      </c>
      <c r="H722" s="9" t="s">
        <v>2071</v>
      </c>
      <c r="I722" s="2">
        <v>90000</v>
      </c>
      <c r="J722" s="2">
        <v>20000</v>
      </c>
      <c r="K722" s="105">
        <v>70000</v>
      </c>
      <c r="L722" s="2"/>
      <c r="M722" s="2"/>
      <c r="N722" s="2"/>
      <c r="O722" s="2"/>
      <c r="P722" s="2"/>
      <c r="Q722" s="2"/>
      <c r="R722" s="2"/>
    </row>
    <row r="723" spans="1:258" s="41" customFormat="1">
      <c r="A723" s="3" t="s">
        <v>122</v>
      </c>
      <c r="B723" s="3" t="s">
        <v>123</v>
      </c>
      <c r="C723" s="6" t="s">
        <v>13</v>
      </c>
      <c r="D723" s="3" t="s">
        <v>2072</v>
      </c>
      <c r="E723" s="3" t="s">
        <v>2052</v>
      </c>
      <c r="F723" s="3" t="s">
        <v>2053</v>
      </c>
      <c r="G723" s="3" t="s">
        <v>191</v>
      </c>
      <c r="H723" s="9" t="s">
        <v>2054</v>
      </c>
      <c r="I723" s="2">
        <v>152625</v>
      </c>
      <c r="J723" s="2">
        <v>30525</v>
      </c>
      <c r="K723" s="105">
        <v>122100</v>
      </c>
      <c r="L723" s="2"/>
      <c r="M723" s="2"/>
      <c r="N723" s="2"/>
      <c r="O723" s="2"/>
      <c r="P723" s="2"/>
      <c r="Q723" s="2"/>
      <c r="R723" s="2"/>
    </row>
    <row r="724" spans="1:258" s="41" customFormat="1">
      <c r="A724" s="3" t="s">
        <v>122</v>
      </c>
      <c r="B724" s="3" t="s">
        <v>123</v>
      </c>
      <c r="C724" s="6" t="s">
        <v>13</v>
      </c>
      <c r="D724" s="3" t="s">
        <v>2073</v>
      </c>
      <c r="E724" s="3" t="s">
        <v>2074</v>
      </c>
      <c r="F724" s="3" t="s">
        <v>2053</v>
      </c>
      <c r="G724" s="3" t="s">
        <v>1814</v>
      </c>
      <c r="H724" s="3" t="s">
        <v>2054</v>
      </c>
      <c r="I724" s="2">
        <v>90761.175000000003</v>
      </c>
      <c r="J724" s="2">
        <v>18152.235000000001</v>
      </c>
      <c r="K724" s="105">
        <v>72608.94</v>
      </c>
      <c r="L724" s="2"/>
      <c r="M724" s="2"/>
      <c r="N724" s="2"/>
      <c r="O724" s="2"/>
      <c r="P724" s="2"/>
      <c r="Q724" s="2"/>
      <c r="R724" s="2"/>
    </row>
    <row r="725" spans="1:258" s="41" customFormat="1">
      <c r="A725" s="3" t="s">
        <v>122</v>
      </c>
      <c r="B725" s="3" t="s">
        <v>123</v>
      </c>
      <c r="C725" s="92">
        <v>40359</v>
      </c>
      <c r="D725" s="3" t="s">
        <v>2075</v>
      </c>
      <c r="E725" s="6" t="s">
        <v>2076</v>
      </c>
      <c r="F725" s="3" t="s">
        <v>251</v>
      </c>
      <c r="G725" s="3" t="s">
        <v>220</v>
      </c>
      <c r="H725" s="6" t="s">
        <v>2077</v>
      </c>
      <c r="I725" s="2">
        <v>275000</v>
      </c>
      <c r="J725" s="2">
        <v>34375</v>
      </c>
      <c r="K725" s="105">
        <v>240625</v>
      </c>
      <c r="L725" s="2"/>
      <c r="M725" s="2"/>
      <c r="N725" s="2"/>
      <c r="O725" s="2"/>
      <c r="P725" s="2"/>
      <c r="Q725" s="2"/>
      <c r="R725" s="2"/>
    </row>
    <row r="726" spans="1:258" s="41" customFormat="1">
      <c r="A726" s="3" t="s">
        <v>122</v>
      </c>
      <c r="B726" s="3" t="s">
        <v>123</v>
      </c>
      <c r="C726" s="6" t="s">
        <v>2078</v>
      </c>
      <c r="D726" s="3" t="s">
        <v>2079</v>
      </c>
      <c r="E726" s="3" t="s">
        <v>2080</v>
      </c>
      <c r="F726" s="3" t="s">
        <v>251</v>
      </c>
      <c r="G726" s="3" t="s">
        <v>220</v>
      </c>
      <c r="H726" s="3" t="s">
        <v>2081</v>
      </c>
      <c r="I726" s="2">
        <v>10000</v>
      </c>
      <c r="J726" s="2">
        <v>4312.5</v>
      </c>
      <c r="K726" s="105">
        <v>5687.5</v>
      </c>
      <c r="L726" s="2"/>
      <c r="M726" s="2"/>
      <c r="N726" s="2"/>
      <c r="O726" s="2"/>
      <c r="P726" s="2"/>
      <c r="Q726" s="2"/>
      <c r="R726" s="2"/>
    </row>
    <row r="727" spans="1:258" s="41" customFormat="1">
      <c r="A727" s="34" t="s">
        <v>386</v>
      </c>
      <c r="B727" s="13" t="s">
        <v>387</v>
      </c>
      <c r="C727" s="34" t="s">
        <v>574</v>
      </c>
      <c r="D727" s="35" t="s">
        <v>575</v>
      </c>
      <c r="E727" s="35" t="s">
        <v>576</v>
      </c>
      <c r="F727" s="34" t="s">
        <v>111</v>
      </c>
      <c r="G727" s="35" t="s">
        <v>88</v>
      </c>
      <c r="H727" s="35" t="s">
        <v>577</v>
      </c>
      <c r="I727" s="36">
        <v>22471.15</v>
      </c>
      <c r="J727" s="36">
        <v>4494.2300000000005</v>
      </c>
      <c r="K727" s="97">
        <v>17976.920000000002</v>
      </c>
      <c r="L727" s="36"/>
      <c r="M727" s="37"/>
      <c r="N727" s="37"/>
      <c r="O727" s="37"/>
      <c r="P727" s="37"/>
      <c r="R727" s="37"/>
      <c r="S727" s="56"/>
    </row>
    <row r="728" spans="1:258" s="41" customFormat="1">
      <c r="A728" s="13" t="s">
        <v>386</v>
      </c>
      <c r="B728" s="13" t="s">
        <v>387</v>
      </c>
      <c r="C728" s="17" t="s">
        <v>15</v>
      </c>
      <c r="D728" s="13" t="s">
        <v>833</v>
      </c>
      <c r="E728" s="13" t="s">
        <v>834</v>
      </c>
      <c r="F728" s="17" t="s">
        <v>334</v>
      </c>
      <c r="G728" s="17" t="s">
        <v>245</v>
      </c>
      <c r="H728" s="13" t="s">
        <v>835</v>
      </c>
      <c r="I728" s="1">
        <v>39123</v>
      </c>
      <c r="J728" s="1">
        <v>4890.38</v>
      </c>
      <c r="K728" s="109">
        <v>34232.620000000003</v>
      </c>
      <c r="L728" s="1"/>
      <c r="M728" s="1"/>
      <c r="N728" s="1"/>
      <c r="O728" s="1"/>
      <c r="P728" s="1"/>
      <c r="Q728" s="1"/>
      <c r="R728" s="1"/>
    </row>
    <row r="729" spans="1:258" s="41" customFormat="1">
      <c r="A729" s="41" t="s">
        <v>386</v>
      </c>
      <c r="B729" s="41" t="s">
        <v>387</v>
      </c>
      <c r="C729" s="55" t="s">
        <v>15</v>
      </c>
      <c r="D729" s="41" t="s">
        <v>3249</v>
      </c>
      <c r="E729" s="41" t="s">
        <v>3250</v>
      </c>
      <c r="F729" s="41" t="s">
        <v>3251</v>
      </c>
      <c r="G729" s="41" t="s">
        <v>3076</v>
      </c>
      <c r="H729" s="41" t="s">
        <v>3252</v>
      </c>
      <c r="I729" s="4">
        <v>83250</v>
      </c>
      <c r="J729" s="4">
        <v>10406.25</v>
      </c>
      <c r="K729" s="111">
        <v>72843.75</v>
      </c>
      <c r="L729" s="4"/>
      <c r="M729" s="4"/>
      <c r="N729" s="4"/>
      <c r="O729" s="4"/>
      <c r="P729" s="4"/>
      <c r="Q729" s="4"/>
      <c r="R729" s="4"/>
    </row>
    <row r="730" spans="1:258" s="41" customFormat="1">
      <c r="A730" s="55" t="s">
        <v>1241</v>
      </c>
      <c r="B730" s="41" t="s">
        <v>3925</v>
      </c>
      <c r="C730" s="55" t="s">
        <v>13</v>
      </c>
      <c r="D730" s="41" t="s">
        <v>3926</v>
      </c>
      <c r="E730" s="41" t="s">
        <v>3927</v>
      </c>
      <c r="F730" s="41" t="s">
        <v>1910</v>
      </c>
      <c r="G730" s="41" t="s">
        <v>1381</v>
      </c>
      <c r="H730" s="41" t="s">
        <v>3928</v>
      </c>
      <c r="I730" s="4">
        <v>168869.05000000002</v>
      </c>
      <c r="J730" s="4">
        <v>163335.69</v>
      </c>
      <c r="K730" s="111">
        <v>5533.36</v>
      </c>
      <c r="L730" s="4"/>
      <c r="M730" s="4"/>
      <c r="N730" s="4"/>
      <c r="O730" s="4"/>
      <c r="P730" s="4"/>
      <c r="Q730" s="4"/>
      <c r="R730" s="4"/>
    </row>
    <row r="731" spans="1:258" s="41" customFormat="1">
      <c r="A731" s="55" t="s">
        <v>1241</v>
      </c>
      <c r="B731" s="41" t="s">
        <v>3925</v>
      </c>
      <c r="C731" s="55" t="s">
        <v>13</v>
      </c>
      <c r="D731" s="41" t="s">
        <v>3932</v>
      </c>
      <c r="E731" s="41" t="s">
        <v>3933</v>
      </c>
      <c r="F731" s="41" t="s">
        <v>262</v>
      </c>
      <c r="G731" s="41" t="s">
        <v>305</v>
      </c>
      <c r="H731" s="41" t="s">
        <v>3934</v>
      </c>
      <c r="I731" s="4">
        <v>121159.76000000001</v>
      </c>
      <c r="J731" s="4">
        <v>15144.970000000001</v>
      </c>
      <c r="K731" s="111">
        <v>106014.79000000001</v>
      </c>
      <c r="L731" s="4"/>
      <c r="M731" s="4"/>
      <c r="N731" s="4"/>
      <c r="O731" s="4"/>
      <c r="P731" s="4"/>
      <c r="Q731" s="4"/>
      <c r="R731" s="4"/>
    </row>
    <row r="732" spans="1:258" s="41" customFormat="1">
      <c r="A732" s="55" t="s">
        <v>1241</v>
      </c>
      <c r="B732" s="41" t="s">
        <v>3925</v>
      </c>
      <c r="C732" s="55" t="s">
        <v>376</v>
      </c>
      <c r="D732" s="41" t="s">
        <v>3929</v>
      </c>
      <c r="E732" s="41" t="s">
        <v>3927</v>
      </c>
      <c r="F732" s="41" t="s">
        <v>2329</v>
      </c>
      <c r="G732" s="41" t="s">
        <v>1381</v>
      </c>
      <c r="H732" s="41" t="s">
        <v>3928</v>
      </c>
      <c r="I732" s="4">
        <v>58742.340000000004</v>
      </c>
      <c r="J732" s="4">
        <v>11748.47</v>
      </c>
      <c r="K732" s="111">
        <v>46993.87</v>
      </c>
      <c r="L732" s="4"/>
      <c r="M732" s="4"/>
      <c r="N732" s="4"/>
      <c r="O732" s="4"/>
      <c r="P732" s="4"/>
      <c r="Q732" s="4"/>
      <c r="R732" s="4"/>
    </row>
    <row r="733" spans="1:258" s="41" customFormat="1">
      <c r="A733" s="55" t="s">
        <v>1241</v>
      </c>
      <c r="B733" s="41" t="s">
        <v>3925</v>
      </c>
      <c r="C733" s="55" t="s">
        <v>14</v>
      </c>
      <c r="D733" s="41" t="s">
        <v>3930</v>
      </c>
      <c r="E733" s="41" t="s">
        <v>3931</v>
      </c>
      <c r="F733" s="41" t="s">
        <v>2053</v>
      </c>
      <c r="G733" s="41" t="s">
        <v>1595</v>
      </c>
      <c r="H733" s="41" t="s">
        <v>3928</v>
      </c>
      <c r="I733" s="4">
        <v>165261.43749999997</v>
      </c>
      <c r="J733" s="4">
        <v>33052.287499999999</v>
      </c>
      <c r="K733" s="111">
        <v>132209.14999999997</v>
      </c>
      <c r="L733" s="4"/>
      <c r="M733" s="4"/>
      <c r="N733" s="4"/>
      <c r="O733" s="4"/>
      <c r="P733" s="4"/>
      <c r="Q733" s="4"/>
      <c r="R733" s="4"/>
    </row>
    <row r="734" spans="1:258" s="41" customFormat="1">
      <c r="A734" s="41" t="s">
        <v>1241</v>
      </c>
      <c r="B734" s="41" t="s">
        <v>1242</v>
      </c>
      <c r="C734" s="121" t="s">
        <v>1243</v>
      </c>
      <c r="D734" s="28" t="s">
        <v>1244</v>
      </c>
      <c r="E734" s="28" t="s">
        <v>1245</v>
      </c>
      <c r="F734" s="28" t="s">
        <v>8</v>
      </c>
      <c r="G734" s="28" t="s">
        <v>10</v>
      </c>
      <c r="H734" s="28" t="s">
        <v>1246</v>
      </c>
      <c r="I734" s="31">
        <v>195000</v>
      </c>
      <c r="J734" s="31">
        <v>39000</v>
      </c>
      <c r="K734" s="116">
        <v>156000</v>
      </c>
      <c r="L734" s="31"/>
      <c r="M734" s="78"/>
      <c r="N734" s="31"/>
      <c r="O734" s="31"/>
      <c r="P734" s="31"/>
      <c r="Q734" s="31"/>
      <c r="R734" s="31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  <c r="AP734" s="60"/>
      <c r="AQ734" s="60"/>
      <c r="AR734" s="60"/>
      <c r="AS734" s="60"/>
      <c r="AT734" s="60"/>
      <c r="AU734" s="60"/>
      <c r="AV734" s="60"/>
      <c r="AW734" s="60"/>
      <c r="AX734" s="60"/>
      <c r="AY734" s="60"/>
      <c r="AZ734" s="60"/>
      <c r="BA734" s="60"/>
      <c r="BB734" s="60"/>
      <c r="BC734" s="60"/>
      <c r="BD734" s="60"/>
      <c r="BE734" s="60"/>
      <c r="BF734" s="60"/>
      <c r="BG734" s="60"/>
      <c r="BH734" s="60"/>
      <c r="BI734" s="60"/>
      <c r="BJ734" s="60"/>
      <c r="BK734" s="60"/>
      <c r="BL734" s="60"/>
      <c r="BM734" s="60"/>
      <c r="BN734" s="60"/>
      <c r="BO734" s="60"/>
      <c r="BP734" s="60"/>
      <c r="BQ734" s="60"/>
      <c r="BR734" s="60"/>
      <c r="BS734" s="60"/>
      <c r="BT734" s="60"/>
      <c r="BU734" s="60"/>
      <c r="BV734" s="60"/>
      <c r="BW734" s="60"/>
      <c r="BX734" s="60"/>
      <c r="BY734" s="60"/>
      <c r="BZ734" s="60"/>
      <c r="CA734" s="60"/>
      <c r="CB734" s="60"/>
      <c r="CC734" s="60"/>
      <c r="CD734" s="60"/>
      <c r="CE734" s="60"/>
      <c r="CF734" s="60"/>
      <c r="CG734" s="60"/>
      <c r="CH734" s="60"/>
      <c r="CI734" s="60"/>
      <c r="CJ734" s="60"/>
      <c r="CK734" s="60"/>
      <c r="CL734" s="60"/>
      <c r="CM734" s="60"/>
      <c r="CN734" s="60"/>
      <c r="CO734" s="60"/>
      <c r="CP734" s="60"/>
      <c r="CQ734" s="60"/>
      <c r="CR734" s="60"/>
      <c r="CS734" s="60"/>
      <c r="CT734" s="60"/>
      <c r="CU734" s="60"/>
      <c r="CV734" s="60"/>
      <c r="CW734" s="60"/>
      <c r="CX734" s="60"/>
      <c r="CY734" s="60"/>
      <c r="CZ734" s="60"/>
      <c r="DA734" s="60"/>
      <c r="DB734" s="60"/>
      <c r="DC734" s="60"/>
      <c r="DD734" s="60"/>
      <c r="DE734" s="60"/>
      <c r="DF734" s="60"/>
      <c r="DG734" s="60"/>
      <c r="DH734" s="60"/>
      <c r="DI734" s="60"/>
      <c r="DJ734" s="60"/>
      <c r="DK734" s="60"/>
      <c r="DL734" s="60"/>
      <c r="DM734" s="60"/>
      <c r="DN734" s="60"/>
      <c r="DO734" s="60"/>
      <c r="DP734" s="60"/>
      <c r="DQ734" s="60"/>
      <c r="DR734" s="60"/>
      <c r="DS734" s="60"/>
      <c r="DT734" s="60"/>
      <c r="DU734" s="60"/>
      <c r="DV734" s="60"/>
      <c r="DW734" s="60"/>
      <c r="DX734" s="60"/>
      <c r="DY734" s="60"/>
      <c r="DZ734" s="60"/>
      <c r="EA734" s="60"/>
      <c r="EB734" s="60"/>
      <c r="EC734" s="60"/>
      <c r="ED734" s="60"/>
      <c r="EE734" s="60"/>
      <c r="EF734" s="60"/>
      <c r="EG734" s="60"/>
      <c r="EH734" s="60"/>
      <c r="EI734" s="60"/>
      <c r="EJ734" s="60"/>
      <c r="EK734" s="60"/>
      <c r="EL734" s="60"/>
      <c r="EM734" s="60"/>
      <c r="EN734" s="60"/>
      <c r="EO734" s="60"/>
      <c r="EP734" s="60"/>
      <c r="EQ734" s="60"/>
      <c r="ER734" s="60"/>
      <c r="ES734" s="60"/>
      <c r="ET734" s="60"/>
      <c r="EU734" s="60"/>
      <c r="EV734" s="60"/>
      <c r="EW734" s="60"/>
      <c r="EX734" s="60"/>
      <c r="EY734" s="60"/>
      <c r="EZ734" s="60"/>
      <c r="FA734" s="60"/>
      <c r="FB734" s="60"/>
      <c r="FC734" s="60"/>
      <c r="FD734" s="60"/>
      <c r="FE734" s="60"/>
      <c r="FF734" s="60"/>
      <c r="FG734" s="60"/>
      <c r="FH734" s="60"/>
      <c r="FI734" s="60"/>
      <c r="FJ734" s="60"/>
      <c r="FK734" s="60"/>
      <c r="FL734" s="60"/>
      <c r="FM734" s="60"/>
      <c r="FN734" s="60"/>
      <c r="FO734" s="60"/>
      <c r="FP734" s="60"/>
      <c r="FQ734" s="60"/>
      <c r="FR734" s="60"/>
      <c r="FS734" s="60"/>
      <c r="FT734" s="60"/>
      <c r="FU734" s="60"/>
      <c r="FV734" s="60"/>
      <c r="FW734" s="60"/>
      <c r="FX734" s="60"/>
      <c r="FY734" s="60"/>
      <c r="FZ734" s="60"/>
      <c r="GA734" s="60"/>
      <c r="GB734" s="60"/>
      <c r="GC734" s="60"/>
      <c r="GD734" s="60"/>
      <c r="GE734" s="60"/>
      <c r="GF734" s="60"/>
      <c r="GG734" s="60"/>
      <c r="GH734" s="60"/>
      <c r="GI734" s="60"/>
      <c r="GJ734" s="60"/>
      <c r="GK734" s="60"/>
      <c r="GL734" s="60"/>
      <c r="GM734" s="60"/>
      <c r="GN734" s="60"/>
      <c r="GO734" s="60"/>
      <c r="GP734" s="60"/>
      <c r="GQ734" s="60"/>
      <c r="GR734" s="60"/>
      <c r="GS734" s="60"/>
      <c r="GT734" s="60"/>
      <c r="GU734" s="60"/>
      <c r="GV734" s="60"/>
      <c r="GW734" s="60"/>
      <c r="GX734" s="60"/>
      <c r="GY734" s="60"/>
      <c r="GZ734" s="60"/>
      <c r="HA734" s="60"/>
      <c r="HB734" s="60"/>
      <c r="HC734" s="60"/>
      <c r="HD734" s="60"/>
      <c r="HE734" s="60"/>
      <c r="HF734" s="60"/>
      <c r="HG734" s="60"/>
      <c r="HH734" s="60"/>
      <c r="HI734" s="60"/>
      <c r="HJ734" s="60"/>
      <c r="HK734" s="60"/>
      <c r="HL734" s="60"/>
      <c r="HM734" s="60"/>
      <c r="HN734" s="60"/>
      <c r="HO734" s="60"/>
      <c r="HP734" s="60"/>
      <c r="HQ734" s="60"/>
      <c r="HR734" s="60"/>
      <c r="HS734" s="60"/>
      <c r="HT734" s="60"/>
      <c r="HU734" s="60"/>
      <c r="HV734" s="60"/>
      <c r="HW734" s="60"/>
      <c r="HX734" s="60"/>
      <c r="HY734" s="60"/>
      <c r="HZ734" s="60"/>
      <c r="IA734" s="60"/>
      <c r="IB734" s="60"/>
      <c r="IC734" s="60"/>
      <c r="ID734" s="60"/>
      <c r="IE734" s="60"/>
      <c r="IF734" s="60"/>
      <c r="IG734" s="60"/>
      <c r="IH734" s="60"/>
      <c r="II734" s="60"/>
      <c r="IJ734" s="60"/>
      <c r="IK734" s="60"/>
      <c r="IL734" s="60"/>
      <c r="IM734" s="60"/>
      <c r="IN734" s="60"/>
      <c r="IO734" s="60"/>
      <c r="IP734" s="60"/>
    </row>
    <row r="735" spans="1:258" s="41" customFormat="1">
      <c r="A735" s="34" t="s">
        <v>124</v>
      </c>
      <c r="B735" s="41" t="s">
        <v>125</v>
      </c>
      <c r="C735" s="34" t="s">
        <v>330</v>
      </c>
      <c r="D735" s="35" t="s">
        <v>615</v>
      </c>
      <c r="E735" s="35" t="s">
        <v>616</v>
      </c>
      <c r="F735" s="34" t="s">
        <v>617</v>
      </c>
      <c r="G735" s="35" t="s">
        <v>126</v>
      </c>
      <c r="H735" s="35" t="s">
        <v>618</v>
      </c>
      <c r="I735" s="36">
        <v>108000</v>
      </c>
      <c r="J735" s="36">
        <v>24437.5</v>
      </c>
      <c r="K735" s="97">
        <v>83562.5</v>
      </c>
      <c r="L735" s="36"/>
      <c r="M735" s="37"/>
      <c r="N735" s="37"/>
      <c r="O735" s="37"/>
      <c r="P735" s="37"/>
      <c r="R735" s="37"/>
      <c r="S735" s="56"/>
    </row>
    <row r="736" spans="1:258" s="56" customFormat="1">
      <c r="A736" s="34" t="s">
        <v>124</v>
      </c>
      <c r="B736" s="41" t="s">
        <v>125</v>
      </c>
      <c r="C736" s="34" t="s">
        <v>15</v>
      </c>
      <c r="D736" s="35" t="s">
        <v>619</v>
      </c>
      <c r="E736" s="35" t="s">
        <v>620</v>
      </c>
      <c r="F736" s="34" t="s">
        <v>378</v>
      </c>
      <c r="G736" s="35" t="s">
        <v>379</v>
      </c>
      <c r="H736" s="35" t="s">
        <v>621</v>
      </c>
      <c r="I736" s="36">
        <v>53918.75</v>
      </c>
      <c r="J736" s="36">
        <v>10783.75</v>
      </c>
      <c r="K736" s="97">
        <v>43135</v>
      </c>
      <c r="L736" s="36"/>
      <c r="M736" s="37"/>
      <c r="N736" s="37"/>
      <c r="O736" s="37"/>
      <c r="P736" s="37"/>
      <c r="Q736" s="41"/>
      <c r="R736" s="37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41"/>
      <c r="AX736" s="41"/>
      <c r="AY736" s="41"/>
      <c r="AZ736" s="41"/>
      <c r="BA736" s="41"/>
      <c r="BB736" s="41"/>
      <c r="BC736" s="41"/>
      <c r="BD736" s="41"/>
      <c r="BE736" s="41"/>
      <c r="BF736" s="41"/>
      <c r="BG736" s="41"/>
      <c r="BH736" s="41"/>
      <c r="BI736" s="41"/>
      <c r="BJ736" s="41"/>
      <c r="BK736" s="41"/>
      <c r="BL736" s="41"/>
      <c r="BM736" s="41"/>
      <c r="BN736" s="41"/>
      <c r="BO736" s="41"/>
      <c r="BP736" s="41"/>
      <c r="BQ736" s="41"/>
      <c r="BR736" s="41"/>
      <c r="BS736" s="41"/>
      <c r="BT736" s="41"/>
      <c r="BU736" s="41"/>
      <c r="BV736" s="41"/>
      <c r="BW736" s="41"/>
      <c r="BX736" s="41"/>
      <c r="BY736" s="41"/>
      <c r="BZ736" s="41"/>
      <c r="CA736" s="41"/>
      <c r="CB736" s="41"/>
      <c r="CC736" s="41"/>
      <c r="CD736" s="41"/>
      <c r="CE736" s="41"/>
      <c r="CF736" s="41"/>
      <c r="CG736" s="41"/>
      <c r="CH736" s="41"/>
      <c r="CI736" s="41"/>
      <c r="CJ736" s="41"/>
      <c r="CK736" s="41"/>
      <c r="CL736" s="41"/>
      <c r="CM736" s="41"/>
      <c r="CN736" s="41"/>
      <c r="CO736" s="41"/>
      <c r="CP736" s="41"/>
      <c r="CQ736" s="41"/>
      <c r="CR736" s="41"/>
      <c r="CS736" s="41"/>
      <c r="CT736" s="41"/>
      <c r="CU736" s="41"/>
      <c r="CV736" s="41"/>
      <c r="CW736" s="41"/>
      <c r="CX736" s="41"/>
      <c r="CY736" s="41"/>
      <c r="CZ736" s="41"/>
      <c r="DA736" s="41"/>
      <c r="DB736" s="41"/>
      <c r="DC736" s="41"/>
      <c r="DD736" s="41"/>
      <c r="DE736" s="41"/>
      <c r="DF736" s="41"/>
      <c r="DG736" s="41"/>
      <c r="DH736" s="41"/>
      <c r="DI736" s="41"/>
      <c r="DJ736" s="41"/>
      <c r="DK736" s="41"/>
      <c r="DL736" s="41"/>
      <c r="DM736" s="41"/>
      <c r="DN736" s="41"/>
      <c r="DO736" s="41"/>
      <c r="DP736" s="41"/>
      <c r="DQ736" s="41"/>
      <c r="DR736" s="41"/>
      <c r="DS736" s="41"/>
      <c r="DT736" s="41"/>
      <c r="DU736" s="41"/>
      <c r="DV736" s="41"/>
      <c r="DW736" s="41"/>
      <c r="DX736" s="41"/>
      <c r="DY736" s="41"/>
      <c r="DZ736" s="41"/>
      <c r="EA736" s="41"/>
      <c r="EB736" s="41"/>
      <c r="EC736" s="41"/>
      <c r="ED736" s="41"/>
      <c r="EE736" s="41"/>
      <c r="EF736" s="41"/>
      <c r="EG736" s="41"/>
      <c r="EH736" s="41"/>
      <c r="EI736" s="41"/>
      <c r="EJ736" s="41"/>
      <c r="EK736" s="41"/>
      <c r="EL736" s="41"/>
      <c r="EM736" s="41"/>
      <c r="EN736" s="41"/>
      <c r="EO736" s="41"/>
      <c r="EP736" s="41"/>
      <c r="EQ736" s="41"/>
      <c r="ER736" s="41"/>
      <c r="ES736" s="41"/>
      <c r="ET736" s="41"/>
      <c r="EU736" s="41"/>
      <c r="EV736" s="41"/>
      <c r="EW736" s="41"/>
      <c r="EX736" s="41"/>
      <c r="EY736" s="41"/>
      <c r="EZ736" s="41"/>
      <c r="FA736" s="41"/>
      <c r="FB736" s="41"/>
      <c r="FC736" s="41"/>
      <c r="FD736" s="41"/>
      <c r="FE736" s="41"/>
      <c r="FF736" s="41"/>
      <c r="FG736" s="41"/>
      <c r="FH736" s="41"/>
      <c r="FI736" s="41"/>
      <c r="FJ736" s="41"/>
      <c r="FK736" s="41"/>
      <c r="FL736" s="41"/>
      <c r="FM736" s="41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1"/>
      <c r="GT736" s="41"/>
      <c r="GU736" s="41"/>
      <c r="GV736" s="41"/>
      <c r="GW736" s="41"/>
      <c r="GX736" s="41"/>
      <c r="GY736" s="41"/>
      <c r="GZ736" s="41"/>
      <c r="HA736" s="41"/>
      <c r="HB736" s="41"/>
      <c r="HC736" s="41"/>
      <c r="HD736" s="41"/>
      <c r="HE736" s="41"/>
      <c r="HF736" s="41"/>
      <c r="HG736" s="41"/>
      <c r="HH736" s="41"/>
      <c r="HI736" s="41"/>
      <c r="HJ736" s="41"/>
      <c r="HK736" s="41"/>
      <c r="HL736" s="41"/>
      <c r="HM736" s="41"/>
      <c r="HN736" s="41"/>
      <c r="HO736" s="41"/>
      <c r="HP736" s="41"/>
      <c r="HQ736" s="41"/>
      <c r="HR736" s="41"/>
      <c r="HS736" s="41"/>
      <c r="HT736" s="41"/>
      <c r="HU736" s="41"/>
      <c r="HV736" s="41"/>
      <c r="HW736" s="41"/>
      <c r="HX736" s="41"/>
      <c r="HY736" s="41"/>
      <c r="HZ736" s="41"/>
      <c r="IA736" s="41"/>
      <c r="IB736" s="41"/>
      <c r="IC736" s="41"/>
      <c r="ID736" s="41"/>
      <c r="IE736" s="41"/>
      <c r="IF736" s="41"/>
      <c r="IG736" s="41"/>
      <c r="IH736" s="41"/>
      <c r="II736" s="41"/>
      <c r="IJ736" s="41"/>
      <c r="IK736" s="41"/>
      <c r="IL736" s="41"/>
      <c r="IM736" s="41"/>
      <c r="IN736" s="41"/>
      <c r="IO736" s="41"/>
      <c r="IP736" s="41"/>
      <c r="IQ736" s="41"/>
      <c r="IR736" s="41"/>
      <c r="IS736" s="41"/>
      <c r="IT736" s="41"/>
      <c r="IU736" s="41"/>
      <c r="IV736" s="41"/>
      <c r="IW736" s="41"/>
      <c r="IX736" s="41"/>
    </row>
    <row r="737" spans="1:258" s="56" customFormat="1">
      <c r="A737" s="34" t="s">
        <v>124</v>
      </c>
      <c r="B737" s="41" t="s">
        <v>125</v>
      </c>
      <c r="C737" s="34" t="s">
        <v>15</v>
      </c>
      <c r="D737" s="35" t="s">
        <v>622</v>
      </c>
      <c r="E737" s="35" t="s">
        <v>623</v>
      </c>
      <c r="F737" s="34" t="s">
        <v>378</v>
      </c>
      <c r="G737" s="35" t="s">
        <v>379</v>
      </c>
      <c r="H737" s="35" t="s">
        <v>621</v>
      </c>
      <c r="I737" s="36">
        <v>41390.86</v>
      </c>
      <c r="J737" s="36">
        <v>8278.17</v>
      </c>
      <c r="K737" s="97">
        <v>33112.69</v>
      </c>
      <c r="L737" s="36"/>
      <c r="M737" s="37"/>
      <c r="N737" s="37"/>
      <c r="O737" s="37"/>
      <c r="P737" s="37"/>
      <c r="Q737" s="41"/>
      <c r="R737" s="37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41"/>
      <c r="AX737" s="41"/>
      <c r="AY737" s="41"/>
      <c r="AZ737" s="41"/>
      <c r="BA737" s="41"/>
      <c r="BB737" s="41"/>
      <c r="BC737" s="41"/>
      <c r="BD737" s="41"/>
      <c r="BE737" s="41"/>
      <c r="BF737" s="41"/>
      <c r="BG737" s="41"/>
      <c r="BH737" s="41"/>
      <c r="BI737" s="41"/>
      <c r="BJ737" s="41"/>
      <c r="BK737" s="41"/>
      <c r="BL737" s="41"/>
      <c r="BM737" s="41"/>
      <c r="BN737" s="41"/>
      <c r="BO737" s="41"/>
      <c r="BP737" s="41"/>
      <c r="BQ737" s="41"/>
      <c r="BR737" s="41"/>
      <c r="BS737" s="41"/>
      <c r="BT737" s="41"/>
      <c r="BU737" s="41"/>
      <c r="BV737" s="41"/>
      <c r="BW737" s="41"/>
      <c r="BX737" s="41"/>
      <c r="BY737" s="41"/>
      <c r="BZ737" s="41"/>
      <c r="CA737" s="41"/>
      <c r="CB737" s="41"/>
      <c r="CC737" s="41"/>
      <c r="CD737" s="41"/>
      <c r="CE737" s="41"/>
      <c r="CF737" s="41"/>
      <c r="CG737" s="41"/>
      <c r="CH737" s="41"/>
      <c r="CI737" s="41"/>
      <c r="CJ737" s="41"/>
      <c r="CK737" s="41"/>
      <c r="CL737" s="41"/>
      <c r="CM737" s="41"/>
      <c r="CN737" s="41"/>
      <c r="CO737" s="41"/>
      <c r="CP737" s="41"/>
      <c r="CQ737" s="41"/>
      <c r="CR737" s="41"/>
      <c r="CS737" s="41"/>
      <c r="CT737" s="41"/>
      <c r="CU737" s="41"/>
      <c r="CV737" s="41"/>
      <c r="CW737" s="41"/>
      <c r="CX737" s="41"/>
      <c r="CY737" s="41"/>
      <c r="CZ737" s="41"/>
      <c r="DA737" s="41"/>
      <c r="DB737" s="41"/>
      <c r="DC737" s="41"/>
      <c r="DD737" s="41"/>
      <c r="DE737" s="41"/>
      <c r="DF737" s="41"/>
      <c r="DG737" s="41"/>
      <c r="DH737" s="41"/>
      <c r="DI737" s="41"/>
      <c r="DJ737" s="41"/>
      <c r="DK737" s="41"/>
      <c r="DL737" s="41"/>
      <c r="DM737" s="41"/>
      <c r="DN737" s="41"/>
      <c r="DO737" s="41"/>
      <c r="DP737" s="41"/>
      <c r="DQ737" s="41"/>
      <c r="DR737" s="41"/>
      <c r="DS737" s="41"/>
      <c r="DT737" s="41"/>
      <c r="DU737" s="41"/>
      <c r="DV737" s="41"/>
      <c r="DW737" s="41"/>
      <c r="DX737" s="41"/>
      <c r="DY737" s="41"/>
      <c r="DZ737" s="41"/>
      <c r="EA737" s="41"/>
      <c r="EB737" s="41"/>
      <c r="EC737" s="41"/>
      <c r="ED737" s="41"/>
      <c r="EE737" s="41"/>
      <c r="EF737" s="41"/>
      <c r="EG737" s="41"/>
      <c r="EH737" s="41"/>
      <c r="EI737" s="41"/>
      <c r="EJ737" s="41"/>
      <c r="EK737" s="41"/>
      <c r="EL737" s="41"/>
      <c r="EM737" s="41"/>
      <c r="EN737" s="41"/>
      <c r="EO737" s="41"/>
      <c r="EP737" s="41"/>
      <c r="EQ737" s="41"/>
      <c r="ER737" s="41"/>
      <c r="ES737" s="41"/>
      <c r="ET737" s="41"/>
      <c r="EU737" s="41"/>
      <c r="EV737" s="41"/>
      <c r="EW737" s="41"/>
      <c r="EX737" s="41"/>
      <c r="EY737" s="41"/>
      <c r="EZ737" s="41"/>
      <c r="FA737" s="41"/>
      <c r="FB737" s="41"/>
      <c r="FC737" s="41"/>
      <c r="FD737" s="41"/>
      <c r="FE737" s="41"/>
      <c r="FF737" s="41"/>
      <c r="FG737" s="41"/>
      <c r="FH737" s="41"/>
      <c r="FI737" s="41"/>
      <c r="FJ737" s="41"/>
      <c r="FK737" s="41"/>
      <c r="FL737" s="41"/>
      <c r="FM737" s="41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1"/>
      <c r="GT737" s="41"/>
      <c r="GU737" s="41"/>
      <c r="GV737" s="41"/>
      <c r="GW737" s="41"/>
      <c r="GX737" s="41"/>
      <c r="GY737" s="41"/>
      <c r="GZ737" s="41"/>
      <c r="HA737" s="41"/>
      <c r="HB737" s="41"/>
      <c r="HC737" s="41"/>
      <c r="HD737" s="41"/>
      <c r="HE737" s="41"/>
      <c r="HF737" s="41"/>
      <c r="HG737" s="41"/>
      <c r="HH737" s="41"/>
      <c r="HI737" s="41"/>
      <c r="HJ737" s="41"/>
      <c r="HK737" s="41"/>
      <c r="HL737" s="41"/>
      <c r="HM737" s="41"/>
      <c r="HN737" s="41"/>
      <c r="HO737" s="41"/>
      <c r="HP737" s="41"/>
      <c r="HQ737" s="41"/>
      <c r="HR737" s="41"/>
      <c r="HS737" s="41"/>
      <c r="HT737" s="41"/>
      <c r="HU737" s="41"/>
      <c r="HV737" s="41"/>
      <c r="HW737" s="41"/>
      <c r="HX737" s="41"/>
      <c r="HY737" s="41"/>
      <c r="HZ737" s="41"/>
      <c r="IA737" s="41"/>
      <c r="IB737" s="41"/>
      <c r="IC737" s="41"/>
      <c r="ID737" s="41"/>
      <c r="IE737" s="41"/>
      <c r="IF737" s="41"/>
      <c r="IG737" s="41"/>
      <c r="IH737" s="41"/>
      <c r="II737" s="41"/>
      <c r="IJ737" s="41"/>
      <c r="IK737" s="41"/>
      <c r="IL737" s="41"/>
      <c r="IM737" s="41"/>
      <c r="IN737" s="41"/>
      <c r="IO737" s="41"/>
      <c r="IP737" s="41"/>
      <c r="IQ737" s="41"/>
      <c r="IR737" s="41"/>
      <c r="IS737" s="41"/>
      <c r="IT737" s="41"/>
      <c r="IU737" s="41"/>
      <c r="IV737" s="41"/>
      <c r="IW737" s="41"/>
      <c r="IX737" s="41"/>
    </row>
    <row r="738" spans="1:258" s="56" customFormat="1">
      <c r="A738" s="34" t="s">
        <v>124</v>
      </c>
      <c r="B738" s="41" t="s">
        <v>125</v>
      </c>
      <c r="C738" s="34" t="s">
        <v>15</v>
      </c>
      <c r="D738" s="35" t="s">
        <v>624</v>
      </c>
      <c r="E738" s="35" t="s">
        <v>625</v>
      </c>
      <c r="F738" s="34" t="s">
        <v>378</v>
      </c>
      <c r="G738" s="35" t="s">
        <v>33</v>
      </c>
      <c r="H738" s="35" t="s">
        <v>621</v>
      </c>
      <c r="I738" s="36">
        <v>708460.11</v>
      </c>
      <c r="J738" s="36">
        <v>141692.01999999999</v>
      </c>
      <c r="K738" s="97">
        <v>566768.09</v>
      </c>
      <c r="L738" s="36"/>
      <c r="M738" s="37"/>
      <c r="N738" s="37"/>
      <c r="O738" s="37"/>
      <c r="P738" s="37"/>
      <c r="Q738" s="41"/>
      <c r="R738" s="37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41"/>
      <c r="AX738" s="41"/>
      <c r="AY738" s="41"/>
      <c r="AZ738" s="41"/>
      <c r="BA738" s="41"/>
      <c r="BB738" s="41"/>
      <c r="BC738" s="41"/>
      <c r="BD738" s="41"/>
      <c r="BE738" s="41"/>
      <c r="BF738" s="41"/>
      <c r="BG738" s="41"/>
      <c r="BH738" s="41"/>
      <c r="BI738" s="41"/>
      <c r="BJ738" s="41"/>
      <c r="BK738" s="41"/>
      <c r="BL738" s="41"/>
      <c r="BM738" s="41"/>
      <c r="BN738" s="41"/>
      <c r="BO738" s="41"/>
      <c r="BP738" s="41"/>
      <c r="BQ738" s="41"/>
      <c r="BR738" s="41"/>
      <c r="BS738" s="41"/>
      <c r="BT738" s="41"/>
      <c r="BU738" s="41"/>
      <c r="BV738" s="41"/>
      <c r="BW738" s="41"/>
      <c r="BX738" s="41"/>
      <c r="BY738" s="41"/>
      <c r="BZ738" s="41"/>
      <c r="CA738" s="41"/>
      <c r="CB738" s="41"/>
      <c r="CC738" s="41"/>
      <c r="CD738" s="41"/>
      <c r="CE738" s="41"/>
      <c r="CF738" s="41"/>
      <c r="CG738" s="41"/>
      <c r="CH738" s="41"/>
      <c r="CI738" s="41"/>
      <c r="CJ738" s="41"/>
      <c r="CK738" s="41"/>
      <c r="CL738" s="41"/>
      <c r="CM738" s="41"/>
      <c r="CN738" s="41"/>
      <c r="CO738" s="41"/>
      <c r="CP738" s="41"/>
      <c r="CQ738" s="41"/>
      <c r="CR738" s="41"/>
      <c r="CS738" s="41"/>
      <c r="CT738" s="41"/>
      <c r="CU738" s="41"/>
      <c r="CV738" s="41"/>
      <c r="CW738" s="41"/>
      <c r="CX738" s="41"/>
      <c r="CY738" s="41"/>
      <c r="CZ738" s="41"/>
      <c r="DA738" s="41"/>
      <c r="DB738" s="41"/>
      <c r="DC738" s="41"/>
      <c r="DD738" s="41"/>
      <c r="DE738" s="41"/>
      <c r="DF738" s="41"/>
      <c r="DG738" s="41"/>
      <c r="DH738" s="41"/>
      <c r="DI738" s="41"/>
      <c r="DJ738" s="41"/>
      <c r="DK738" s="41"/>
      <c r="DL738" s="41"/>
      <c r="DM738" s="41"/>
      <c r="DN738" s="41"/>
      <c r="DO738" s="41"/>
      <c r="DP738" s="41"/>
      <c r="DQ738" s="41"/>
      <c r="DR738" s="41"/>
      <c r="DS738" s="41"/>
      <c r="DT738" s="41"/>
      <c r="DU738" s="41"/>
      <c r="DV738" s="41"/>
      <c r="DW738" s="41"/>
      <c r="DX738" s="41"/>
      <c r="DY738" s="41"/>
      <c r="DZ738" s="41"/>
      <c r="EA738" s="41"/>
      <c r="EB738" s="41"/>
      <c r="EC738" s="41"/>
      <c r="ED738" s="41"/>
      <c r="EE738" s="41"/>
      <c r="EF738" s="41"/>
      <c r="EG738" s="41"/>
      <c r="EH738" s="41"/>
      <c r="EI738" s="41"/>
      <c r="EJ738" s="41"/>
      <c r="EK738" s="41"/>
      <c r="EL738" s="41"/>
      <c r="EM738" s="41"/>
      <c r="EN738" s="41"/>
      <c r="EO738" s="41"/>
      <c r="EP738" s="41"/>
      <c r="EQ738" s="41"/>
      <c r="ER738" s="41"/>
      <c r="ES738" s="41"/>
      <c r="ET738" s="41"/>
      <c r="EU738" s="41"/>
      <c r="EV738" s="41"/>
      <c r="EW738" s="41"/>
      <c r="EX738" s="41"/>
      <c r="EY738" s="41"/>
      <c r="EZ738" s="41"/>
      <c r="FA738" s="41"/>
      <c r="FB738" s="41"/>
      <c r="FC738" s="41"/>
      <c r="FD738" s="41"/>
      <c r="FE738" s="41"/>
      <c r="FF738" s="41"/>
      <c r="FG738" s="41"/>
      <c r="FH738" s="41"/>
      <c r="FI738" s="41"/>
      <c r="FJ738" s="41"/>
      <c r="FK738" s="41"/>
      <c r="FL738" s="41"/>
      <c r="FM738" s="41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1"/>
      <c r="GT738" s="41"/>
      <c r="GU738" s="41"/>
      <c r="GV738" s="41"/>
      <c r="GW738" s="41"/>
      <c r="GX738" s="41"/>
      <c r="GY738" s="41"/>
      <c r="GZ738" s="41"/>
      <c r="HA738" s="41"/>
      <c r="HB738" s="41"/>
      <c r="HC738" s="41"/>
      <c r="HD738" s="41"/>
      <c r="HE738" s="41"/>
      <c r="HF738" s="41"/>
      <c r="HG738" s="41"/>
      <c r="HH738" s="41"/>
      <c r="HI738" s="41"/>
      <c r="HJ738" s="41"/>
      <c r="HK738" s="41"/>
      <c r="HL738" s="41"/>
      <c r="HM738" s="41"/>
      <c r="HN738" s="41"/>
      <c r="HO738" s="41"/>
      <c r="HP738" s="41"/>
      <c r="HQ738" s="41"/>
      <c r="HR738" s="41"/>
      <c r="HS738" s="41"/>
      <c r="HT738" s="41"/>
      <c r="HU738" s="41"/>
      <c r="HV738" s="41"/>
      <c r="HW738" s="41"/>
      <c r="HX738" s="41"/>
      <c r="HY738" s="41"/>
      <c r="HZ738" s="41"/>
      <c r="IA738" s="41"/>
      <c r="IB738" s="41"/>
      <c r="IC738" s="41"/>
      <c r="ID738" s="41"/>
      <c r="IE738" s="41"/>
      <c r="IF738" s="41"/>
      <c r="IG738" s="41"/>
      <c r="IH738" s="41"/>
      <c r="II738" s="41"/>
      <c r="IJ738" s="41"/>
      <c r="IK738" s="41"/>
      <c r="IL738" s="41"/>
      <c r="IM738" s="41"/>
      <c r="IN738" s="41"/>
      <c r="IO738" s="41"/>
      <c r="IP738" s="41"/>
      <c r="IQ738" s="41"/>
      <c r="IR738" s="41"/>
      <c r="IS738" s="41"/>
      <c r="IT738" s="41"/>
      <c r="IU738" s="41"/>
      <c r="IV738" s="41"/>
      <c r="IW738" s="41"/>
      <c r="IX738" s="41"/>
    </row>
    <row r="739" spans="1:258" s="56" customFormat="1">
      <c r="A739" s="34" t="s">
        <v>124</v>
      </c>
      <c r="B739" s="41" t="s">
        <v>125</v>
      </c>
      <c r="C739" s="34" t="s">
        <v>15</v>
      </c>
      <c r="D739" s="35" t="s">
        <v>626</v>
      </c>
      <c r="E739" s="35" t="s">
        <v>627</v>
      </c>
      <c r="F739" s="34" t="s">
        <v>628</v>
      </c>
      <c r="G739" s="35" t="s">
        <v>629</v>
      </c>
      <c r="H739" s="35" t="s">
        <v>630</v>
      </c>
      <c r="I739" s="36">
        <v>150000</v>
      </c>
      <c r="J739" s="36">
        <v>18750</v>
      </c>
      <c r="K739" s="97">
        <v>131250</v>
      </c>
      <c r="L739" s="36"/>
      <c r="M739" s="37"/>
      <c r="N739" s="37"/>
      <c r="O739" s="37"/>
      <c r="P739" s="37"/>
      <c r="Q739" s="41"/>
      <c r="R739" s="37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41"/>
      <c r="AX739" s="41"/>
      <c r="AY739" s="41"/>
      <c r="AZ739" s="41"/>
      <c r="BA739" s="41"/>
      <c r="BB739" s="41"/>
      <c r="BC739" s="41"/>
      <c r="BD739" s="41"/>
      <c r="BE739" s="41"/>
      <c r="BF739" s="41"/>
      <c r="BG739" s="41"/>
      <c r="BH739" s="41"/>
      <c r="BI739" s="41"/>
      <c r="BJ739" s="41"/>
      <c r="BK739" s="41"/>
      <c r="BL739" s="41"/>
      <c r="BM739" s="41"/>
      <c r="BN739" s="41"/>
      <c r="BO739" s="41"/>
      <c r="BP739" s="41"/>
      <c r="BQ739" s="41"/>
      <c r="BR739" s="41"/>
      <c r="BS739" s="41"/>
      <c r="BT739" s="41"/>
      <c r="BU739" s="41"/>
      <c r="BV739" s="41"/>
      <c r="BW739" s="41"/>
      <c r="BX739" s="41"/>
      <c r="BY739" s="41"/>
      <c r="BZ739" s="41"/>
      <c r="CA739" s="41"/>
      <c r="CB739" s="41"/>
      <c r="CC739" s="41"/>
      <c r="CD739" s="41"/>
      <c r="CE739" s="41"/>
      <c r="CF739" s="41"/>
      <c r="CG739" s="41"/>
      <c r="CH739" s="41"/>
      <c r="CI739" s="41"/>
      <c r="CJ739" s="41"/>
      <c r="CK739" s="41"/>
      <c r="CL739" s="41"/>
      <c r="CM739" s="41"/>
      <c r="CN739" s="41"/>
      <c r="CO739" s="41"/>
      <c r="CP739" s="41"/>
      <c r="CQ739" s="41"/>
      <c r="CR739" s="41"/>
      <c r="CS739" s="41"/>
      <c r="CT739" s="41"/>
      <c r="CU739" s="41"/>
      <c r="CV739" s="41"/>
      <c r="CW739" s="41"/>
      <c r="CX739" s="41"/>
      <c r="CY739" s="41"/>
      <c r="CZ739" s="41"/>
      <c r="DA739" s="41"/>
      <c r="DB739" s="41"/>
      <c r="DC739" s="41"/>
      <c r="DD739" s="41"/>
      <c r="DE739" s="41"/>
      <c r="DF739" s="41"/>
      <c r="DG739" s="41"/>
      <c r="DH739" s="41"/>
      <c r="DI739" s="41"/>
      <c r="DJ739" s="41"/>
      <c r="DK739" s="41"/>
      <c r="DL739" s="41"/>
      <c r="DM739" s="41"/>
      <c r="DN739" s="41"/>
      <c r="DO739" s="41"/>
      <c r="DP739" s="41"/>
      <c r="DQ739" s="41"/>
      <c r="DR739" s="41"/>
      <c r="DS739" s="41"/>
      <c r="DT739" s="41"/>
      <c r="DU739" s="41"/>
      <c r="DV739" s="41"/>
      <c r="DW739" s="41"/>
      <c r="DX739" s="41"/>
      <c r="DY739" s="41"/>
      <c r="DZ739" s="41"/>
      <c r="EA739" s="41"/>
      <c r="EB739" s="41"/>
      <c r="EC739" s="41"/>
      <c r="ED739" s="41"/>
      <c r="EE739" s="41"/>
      <c r="EF739" s="41"/>
      <c r="EG739" s="41"/>
      <c r="EH739" s="41"/>
      <c r="EI739" s="41"/>
      <c r="EJ739" s="41"/>
      <c r="EK739" s="41"/>
      <c r="EL739" s="41"/>
      <c r="EM739" s="41"/>
      <c r="EN739" s="41"/>
      <c r="EO739" s="41"/>
      <c r="EP739" s="41"/>
      <c r="EQ739" s="41"/>
      <c r="ER739" s="41"/>
      <c r="ES739" s="41"/>
      <c r="ET739" s="41"/>
      <c r="EU739" s="41"/>
      <c r="EV739" s="41"/>
      <c r="EW739" s="41"/>
      <c r="EX739" s="41"/>
      <c r="EY739" s="41"/>
      <c r="EZ739" s="41"/>
      <c r="FA739" s="41"/>
      <c r="FB739" s="41"/>
      <c r="FC739" s="41"/>
      <c r="FD739" s="41"/>
      <c r="FE739" s="41"/>
      <c r="FF739" s="41"/>
      <c r="FG739" s="41"/>
      <c r="FH739" s="41"/>
      <c r="FI739" s="41"/>
      <c r="FJ739" s="41"/>
      <c r="FK739" s="41"/>
      <c r="FL739" s="41"/>
      <c r="FM739" s="41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1"/>
      <c r="GT739" s="41"/>
      <c r="GU739" s="41"/>
      <c r="GV739" s="41"/>
      <c r="GW739" s="41"/>
      <c r="GX739" s="41"/>
      <c r="GY739" s="41"/>
      <c r="GZ739" s="41"/>
      <c r="HA739" s="41"/>
      <c r="HB739" s="41"/>
      <c r="HC739" s="41"/>
      <c r="HD739" s="41"/>
      <c r="HE739" s="41"/>
      <c r="HF739" s="41"/>
      <c r="HG739" s="41"/>
      <c r="HH739" s="41"/>
      <c r="HI739" s="41"/>
      <c r="HJ739" s="41"/>
      <c r="HK739" s="41"/>
      <c r="HL739" s="41"/>
      <c r="HM739" s="41"/>
      <c r="HN739" s="41"/>
      <c r="HO739" s="41"/>
      <c r="HP739" s="41"/>
      <c r="HQ739" s="41"/>
      <c r="HR739" s="41"/>
      <c r="HS739" s="41"/>
      <c r="HT739" s="41"/>
      <c r="HU739" s="41"/>
      <c r="HV739" s="41"/>
      <c r="HW739" s="41"/>
      <c r="HX739" s="41"/>
      <c r="HY739" s="41"/>
      <c r="HZ739" s="41"/>
      <c r="IA739" s="41"/>
      <c r="IB739" s="41"/>
      <c r="IC739" s="41"/>
      <c r="ID739" s="41"/>
      <c r="IE739" s="41"/>
      <c r="IF739" s="41"/>
      <c r="IG739" s="41"/>
      <c r="IH739" s="41"/>
      <c r="II739" s="41"/>
      <c r="IJ739" s="41"/>
      <c r="IK739" s="41"/>
      <c r="IL739" s="41"/>
      <c r="IM739" s="41"/>
      <c r="IN739" s="41"/>
      <c r="IO739" s="41"/>
      <c r="IP739" s="41"/>
      <c r="IQ739" s="41"/>
      <c r="IR739" s="41"/>
      <c r="IS739" s="41"/>
      <c r="IT739" s="41"/>
      <c r="IU739" s="41"/>
      <c r="IV739" s="41"/>
      <c r="IW739" s="41"/>
      <c r="IX739" s="41"/>
    </row>
    <row r="740" spans="1:258" s="41" customFormat="1">
      <c r="A740" s="41" t="s">
        <v>124</v>
      </c>
      <c r="B740" s="41" t="s">
        <v>125</v>
      </c>
      <c r="C740" s="55" t="s">
        <v>2831</v>
      </c>
      <c r="D740" s="41" t="s">
        <v>3409</v>
      </c>
      <c r="E740" s="41" t="s">
        <v>3410</v>
      </c>
      <c r="F740" s="41" t="s">
        <v>2173</v>
      </c>
      <c r="G740" s="41" t="s">
        <v>2178</v>
      </c>
      <c r="H740" s="41" t="s">
        <v>3411</v>
      </c>
      <c r="I740" s="4">
        <v>139791.59999999998</v>
      </c>
      <c r="J740" s="4">
        <v>27958.319999999996</v>
      </c>
      <c r="K740" s="111">
        <v>111833.27999999998</v>
      </c>
      <c r="L740" s="4"/>
      <c r="M740" s="4"/>
      <c r="N740" s="4"/>
      <c r="O740" s="4"/>
      <c r="P740" s="4"/>
      <c r="Q740" s="4"/>
      <c r="R740" s="4"/>
    </row>
    <row r="741" spans="1:258" s="41" customFormat="1">
      <c r="A741" s="41" t="s">
        <v>124</v>
      </c>
      <c r="B741" s="41" t="s">
        <v>125</v>
      </c>
      <c r="C741" s="55" t="s">
        <v>3412</v>
      </c>
      <c r="D741" s="41" t="s">
        <v>3413</v>
      </c>
      <c r="E741" s="41" t="s">
        <v>3414</v>
      </c>
      <c r="F741" s="41" t="s">
        <v>1630</v>
      </c>
      <c r="G741" s="41" t="s">
        <v>1631</v>
      </c>
      <c r="H741" s="41" t="s">
        <v>3415</v>
      </c>
      <c r="I741" s="4">
        <v>50000</v>
      </c>
      <c r="J741" s="4">
        <v>12500</v>
      </c>
      <c r="K741" s="111">
        <v>37500</v>
      </c>
      <c r="L741" s="4"/>
      <c r="M741" s="4"/>
      <c r="N741" s="4"/>
      <c r="O741" s="4"/>
      <c r="P741" s="4"/>
      <c r="Q741" s="4"/>
      <c r="R741" s="4"/>
    </row>
    <row r="742" spans="1:258" s="41" customFormat="1">
      <c r="A742" s="41" t="s">
        <v>124</v>
      </c>
      <c r="B742" s="41" t="s">
        <v>125</v>
      </c>
      <c r="C742" s="55" t="s">
        <v>15</v>
      </c>
      <c r="D742" s="41" t="s">
        <v>3416</v>
      </c>
      <c r="E742" s="41" t="s">
        <v>3417</v>
      </c>
      <c r="F742" s="41" t="s">
        <v>399</v>
      </c>
      <c r="G742" s="41" t="s">
        <v>3418</v>
      </c>
      <c r="H742" s="41" t="s">
        <v>3419</v>
      </c>
      <c r="I742" s="4">
        <v>207375</v>
      </c>
      <c r="J742" s="4">
        <v>46020.21</v>
      </c>
      <c r="K742" s="111">
        <v>161354.79</v>
      </c>
      <c r="L742" s="4"/>
      <c r="M742" s="4"/>
      <c r="N742" s="4"/>
      <c r="O742" s="4"/>
      <c r="P742" s="4"/>
      <c r="Q742" s="4"/>
      <c r="R742" s="4"/>
    </row>
    <row r="743" spans="1:258" s="41" customFormat="1">
      <c r="A743" s="3" t="s">
        <v>124</v>
      </c>
      <c r="B743" s="3" t="s">
        <v>125</v>
      </c>
      <c r="C743" s="6" t="s">
        <v>2086</v>
      </c>
      <c r="D743" s="3" t="s">
        <v>2087</v>
      </c>
      <c r="E743" s="3" t="s">
        <v>2088</v>
      </c>
      <c r="F743" s="3" t="s">
        <v>2089</v>
      </c>
      <c r="G743" s="3" t="s">
        <v>2090</v>
      </c>
      <c r="H743" s="3" t="s">
        <v>2091</v>
      </c>
      <c r="I743" s="2">
        <v>29150</v>
      </c>
      <c r="J743" s="2">
        <v>5753.12</v>
      </c>
      <c r="K743" s="105">
        <v>23396.880000000001</v>
      </c>
      <c r="L743" s="2"/>
      <c r="M743" s="2"/>
      <c r="N743" s="2"/>
      <c r="O743" s="2"/>
      <c r="P743" s="2"/>
      <c r="Q743" s="2"/>
      <c r="R743" s="2"/>
    </row>
    <row r="744" spans="1:258" s="41" customFormat="1">
      <c r="A744" s="3" t="s">
        <v>124</v>
      </c>
      <c r="B744" s="3" t="s">
        <v>125</v>
      </c>
      <c r="C744" s="6" t="s">
        <v>2082</v>
      </c>
      <c r="D744" s="3" t="s">
        <v>2083</v>
      </c>
      <c r="E744" s="3" t="s">
        <v>2084</v>
      </c>
      <c r="F744" s="3" t="s">
        <v>1411</v>
      </c>
      <c r="G744" s="3" t="s">
        <v>1412</v>
      </c>
      <c r="H744" s="3" t="s">
        <v>2085</v>
      </c>
      <c r="I744" s="2">
        <v>33960.258823529417</v>
      </c>
      <c r="J744" s="2">
        <v>5094.0388235294122</v>
      </c>
      <c r="K744" s="105">
        <v>28866.220000000005</v>
      </c>
      <c r="L744" s="2"/>
      <c r="M744" s="2"/>
      <c r="N744" s="2"/>
      <c r="O744" s="2"/>
      <c r="P744" s="2"/>
      <c r="Q744" s="2"/>
      <c r="R744" s="2"/>
    </row>
    <row r="745" spans="1:258" s="41" customFormat="1">
      <c r="A745" s="3" t="s">
        <v>124</v>
      </c>
      <c r="B745" s="3" t="s">
        <v>125</v>
      </c>
      <c r="C745" s="6" t="s">
        <v>2082</v>
      </c>
      <c r="D745" s="3" t="s">
        <v>2092</v>
      </c>
      <c r="E745" s="3" t="s">
        <v>2093</v>
      </c>
      <c r="F745" s="3" t="s">
        <v>1411</v>
      </c>
      <c r="G745" s="3" t="s">
        <v>1412</v>
      </c>
      <c r="H745" s="3" t="s">
        <v>2094</v>
      </c>
      <c r="I745" s="2">
        <v>36000</v>
      </c>
      <c r="J745" s="2">
        <v>7724.41</v>
      </c>
      <c r="K745" s="105">
        <v>28275.59</v>
      </c>
      <c r="L745" s="2"/>
      <c r="M745" s="2"/>
      <c r="N745" s="2"/>
      <c r="O745" s="2"/>
      <c r="P745" s="2"/>
      <c r="Q745" s="2"/>
      <c r="R745" s="2"/>
    </row>
    <row r="746" spans="1:258" s="41" customFormat="1">
      <c r="A746" s="3" t="s">
        <v>124</v>
      </c>
      <c r="B746" s="3" t="s">
        <v>125</v>
      </c>
      <c r="C746" s="6" t="s">
        <v>2082</v>
      </c>
      <c r="D746" s="3" t="s">
        <v>2098</v>
      </c>
      <c r="E746" s="3" t="s">
        <v>2099</v>
      </c>
      <c r="F746" s="3" t="s">
        <v>1411</v>
      </c>
      <c r="G746" s="3" t="s">
        <v>1412</v>
      </c>
      <c r="H746" s="3" t="s">
        <v>2100</v>
      </c>
      <c r="I746" s="2">
        <v>50000</v>
      </c>
      <c r="J746" s="2">
        <v>10161.36</v>
      </c>
      <c r="K746" s="105">
        <v>39838.639999999999</v>
      </c>
      <c r="L746" s="2"/>
      <c r="M746" s="2"/>
      <c r="N746" s="2"/>
      <c r="O746" s="2"/>
      <c r="P746" s="2"/>
      <c r="Q746" s="2"/>
      <c r="R746" s="2"/>
    </row>
    <row r="747" spans="1:258" s="41" customFormat="1">
      <c r="A747" s="3" t="s">
        <v>124</v>
      </c>
      <c r="B747" s="3" t="s">
        <v>125</v>
      </c>
      <c r="C747" s="6" t="s">
        <v>15</v>
      </c>
      <c r="D747" s="3" t="s">
        <v>2095</v>
      </c>
      <c r="E747" s="3" t="s">
        <v>2096</v>
      </c>
      <c r="F747" s="3" t="s">
        <v>96</v>
      </c>
      <c r="G747" s="3" t="s">
        <v>84</v>
      </c>
      <c r="H747" s="3" t="s">
        <v>2097</v>
      </c>
      <c r="I747" s="2">
        <v>31711.25</v>
      </c>
      <c r="J747" s="2">
        <v>4756.6899999999996</v>
      </c>
      <c r="K747" s="105">
        <v>26954.560000000001</v>
      </c>
      <c r="L747" s="2"/>
      <c r="M747" s="2"/>
      <c r="N747" s="2"/>
      <c r="O747" s="2"/>
      <c r="P747" s="2"/>
      <c r="Q747" s="2"/>
      <c r="R747" s="2"/>
    </row>
    <row r="748" spans="1:258" s="41" customFormat="1">
      <c r="A748" s="3" t="s">
        <v>1371</v>
      </c>
      <c r="B748" s="3" t="s">
        <v>1372</v>
      </c>
      <c r="C748" s="6" t="s">
        <v>1373</v>
      </c>
      <c r="D748" s="3" t="s">
        <v>1374</v>
      </c>
      <c r="E748" s="3" t="s">
        <v>1375</v>
      </c>
      <c r="F748" s="3" t="s">
        <v>1376</v>
      </c>
      <c r="G748" s="3" t="s">
        <v>1377</v>
      </c>
      <c r="H748" s="3" t="s">
        <v>1378</v>
      </c>
      <c r="I748" s="2">
        <f>277380/0.8</f>
        <v>346725</v>
      </c>
      <c r="J748" s="2">
        <f>I748*0.2</f>
        <v>69345</v>
      </c>
      <c r="K748" s="105">
        <f>I748-J748</f>
        <v>277380</v>
      </c>
      <c r="L748" s="2"/>
      <c r="M748" s="2"/>
      <c r="N748" s="2"/>
      <c r="O748" s="2"/>
      <c r="P748" s="2"/>
      <c r="Q748" s="2"/>
      <c r="R748" s="2"/>
      <c r="S748" s="2"/>
      <c r="T748" s="3"/>
    </row>
    <row r="749" spans="1:258" s="41" customFormat="1">
      <c r="A749" s="3" t="s">
        <v>1371</v>
      </c>
      <c r="B749" s="3" t="s">
        <v>1372</v>
      </c>
      <c r="C749" s="6" t="s">
        <v>1373</v>
      </c>
      <c r="D749" s="3" t="s">
        <v>1379</v>
      </c>
      <c r="E749" s="3" t="s">
        <v>1380</v>
      </c>
      <c r="F749" s="3" t="s">
        <v>1381</v>
      </c>
      <c r="G749" s="3" t="s">
        <v>1382</v>
      </c>
      <c r="H749" s="3" t="s">
        <v>1383</v>
      </c>
      <c r="I749" s="2">
        <f>[3]Sheet1!$C$407/0.8</f>
        <v>82090.162500000006</v>
      </c>
      <c r="J749" s="2">
        <f>I749*0.2</f>
        <v>16418.032500000001</v>
      </c>
      <c r="K749" s="105">
        <f>I749-J749</f>
        <v>65672.13</v>
      </c>
      <c r="L749" s="2"/>
      <c r="M749" s="2"/>
      <c r="N749" s="2"/>
      <c r="O749" s="2"/>
      <c r="P749" s="2"/>
      <c r="Q749" s="2"/>
      <c r="R749" s="2"/>
      <c r="S749" s="2"/>
      <c r="T749" s="3"/>
    </row>
    <row r="750" spans="1:258" s="41" customFormat="1">
      <c r="A750" s="3" t="s">
        <v>1371</v>
      </c>
      <c r="B750" s="3" t="s">
        <v>1372</v>
      </c>
      <c r="C750" s="6" t="s">
        <v>1384</v>
      </c>
      <c r="D750" s="3" t="s">
        <v>1385</v>
      </c>
      <c r="E750" s="3" t="s">
        <v>1386</v>
      </c>
      <c r="F750" s="3" t="s">
        <v>1387</v>
      </c>
      <c r="G750" s="3" t="s">
        <v>1388</v>
      </c>
      <c r="H750" s="3" t="s">
        <v>1389</v>
      </c>
      <c r="I750" s="2">
        <f>176000/0.8</f>
        <v>220000</v>
      </c>
      <c r="J750" s="2">
        <f>I750*0.2</f>
        <v>44000</v>
      </c>
      <c r="K750" s="105">
        <f>I750-J750</f>
        <v>176000</v>
      </c>
      <c r="L750" s="2"/>
      <c r="M750" s="2"/>
      <c r="N750" s="2"/>
      <c r="O750" s="2"/>
      <c r="P750" s="2"/>
      <c r="Q750" s="2"/>
      <c r="R750" s="2"/>
      <c r="S750" s="2"/>
      <c r="T750" s="3"/>
    </row>
    <row r="751" spans="1:258" s="41" customFormat="1">
      <c r="A751" s="11" t="s">
        <v>350</v>
      </c>
      <c r="B751" s="13" t="s">
        <v>351</v>
      </c>
      <c r="C751" s="17" t="s">
        <v>904</v>
      </c>
      <c r="D751" s="13" t="s">
        <v>905</v>
      </c>
      <c r="E751" s="13" t="s">
        <v>906</v>
      </c>
      <c r="F751" s="17" t="s">
        <v>413</v>
      </c>
      <c r="G751" s="17" t="s">
        <v>397</v>
      </c>
      <c r="H751" s="13" t="s">
        <v>907</v>
      </c>
      <c r="I751" s="1">
        <v>269924.28000000003</v>
      </c>
      <c r="J751" s="1">
        <v>53984.856000000007</v>
      </c>
      <c r="K751" s="109">
        <v>215939.42400000003</v>
      </c>
      <c r="L751" s="1"/>
      <c r="M751" s="1"/>
      <c r="N751" s="1"/>
      <c r="O751" s="1"/>
      <c r="P751" s="1"/>
      <c r="Q751" s="1"/>
      <c r="R751" s="1"/>
    </row>
    <row r="752" spans="1:258" s="41" customFormat="1">
      <c r="A752" s="11" t="s">
        <v>350</v>
      </c>
      <c r="B752" s="13" t="s">
        <v>351</v>
      </c>
      <c r="C752" s="17" t="s">
        <v>904</v>
      </c>
      <c r="D752" s="13" t="s">
        <v>908</v>
      </c>
      <c r="E752" s="23" t="s">
        <v>909</v>
      </c>
      <c r="F752" s="17" t="s">
        <v>413</v>
      </c>
      <c r="G752" s="17" t="s">
        <v>397</v>
      </c>
      <c r="H752" s="23" t="s">
        <v>910</v>
      </c>
      <c r="I752" s="1">
        <v>44635.074999999997</v>
      </c>
      <c r="J752" s="1">
        <v>8927.0149999999994</v>
      </c>
      <c r="K752" s="108">
        <v>35708.06</v>
      </c>
      <c r="L752" s="1"/>
      <c r="M752" s="1"/>
      <c r="N752" s="1"/>
      <c r="O752" s="1"/>
      <c r="P752" s="1"/>
      <c r="Q752" s="1"/>
      <c r="R752" s="1"/>
    </row>
    <row r="753" spans="1:257" s="41" customFormat="1">
      <c r="A753" s="41" t="s">
        <v>350</v>
      </c>
      <c r="B753" s="41" t="s">
        <v>351</v>
      </c>
      <c r="C753" s="55" t="s">
        <v>2544</v>
      </c>
      <c r="D753" s="41" t="s">
        <v>2858</v>
      </c>
      <c r="E753" s="41" t="s">
        <v>2859</v>
      </c>
      <c r="F753" s="41" t="s">
        <v>2262</v>
      </c>
      <c r="G753" s="41" t="s">
        <v>14</v>
      </c>
      <c r="H753" s="41" t="s">
        <v>2860</v>
      </c>
      <c r="I753" s="4">
        <v>2265036.75</v>
      </c>
      <c r="J753" s="4">
        <v>453007.35</v>
      </c>
      <c r="K753" s="111">
        <v>1812029.4</v>
      </c>
      <c r="L753" s="4"/>
      <c r="M753" s="4"/>
      <c r="N753" s="4"/>
      <c r="O753" s="4"/>
      <c r="P753" s="4"/>
      <c r="Q753" s="4"/>
      <c r="R753" s="4"/>
    </row>
    <row r="754" spans="1:257" s="41" customFormat="1">
      <c r="A754" s="41" t="s">
        <v>350</v>
      </c>
      <c r="B754" s="41" t="s">
        <v>351</v>
      </c>
      <c r="C754" s="55" t="s">
        <v>15</v>
      </c>
      <c r="D754" s="41" t="s">
        <v>2861</v>
      </c>
      <c r="E754" s="41" t="s">
        <v>2862</v>
      </c>
      <c r="F754" s="41" t="s">
        <v>11</v>
      </c>
      <c r="G754" s="41" t="s">
        <v>13</v>
      </c>
      <c r="H754" s="41" t="s">
        <v>2860</v>
      </c>
      <c r="I754" s="4">
        <v>235294.12</v>
      </c>
      <c r="J754" s="4">
        <v>35294.117999999995</v>
      </c>
      <c r="K754" s="111">
        <v>200000.00200000001</v>
      </c>
      <c r="L754" s="4"/>
      <c r="M754" s="4"/>
      <c r="N754" s="4"/>
      <c r="O754" s="4"/>
      <c r="P754" s="4"/>
      <c r="Q754" s="4"/>
      <c r="R754" s="4"/>
    </row>
    <row r="755" spans="1:257" s="41" customFormat="1">
      <c r="A755" s="41" t="s">
        <v>350</v>
      </c>
      <c r="B755" s="41" t="s">
        <v>351</v>
      </c>
      <c r="C755" s="55" t="s">
        <v>13</v>
      </c>
      <c r="D755" s="41" t="s">
        <v>2863</v>
      </c>
      <c r="E755" s="41" t="s">
        <v>2864</v>
      </c>
      <c r="F755" s="41" t="s">
        <v>25</v>
      </c>
      <c r="G755" s="41" t="s">
        <v>1278</v>
      </c>
      <c r="H755" s="41" t="s">
        <v>2865</v>
      </c>
      <c r="I755" s="4">
        <v>375000</v>
      </c>
      <c r="J755" s="4">
        <v>75000</v>
      </c>
      <c r="K755" s="111">
        <v>300000</v>
      </c>
      <c r="L755" s="4"/>
      <c r="M755" s="4"/>
      <c r="N755" s="4"/>
      <c r="O755" s="4"/>
      <c r="P755" s="4"/>
      <c r="Q755" s="4"/>
      <c r="R755" s="4"/>
    </row>
    <row r="756" spans="1:257" s="41" customFormat="1">
      <c r="A756" s="13" t="s">
        <v>246</v>
      </c>
      <c r="B756" s="13" t="s">
        <v>247</v>
      </c>
      <c r="C756" s="23" t="s">
        <v>248</v>
      </c>
      <c r="D756" s="12" t="s">
        <v>836</v>
      </c>
      <c r="E756" s="12" t="s">
        <v>837</v>
      </c>
      <c r="F756" s="23" t="s">
        <v>8</v>
      </c>
      <c r="G756" s="23" t="s">
        <v>10</v>
      </c>
      <c r="H756" s="12" t="s">
        <v>838</v>
      </c>
      <c r="I756" s="19">
        <v>106938.26</v>
      </c>
      <c r="J756" s="19">
        <v>21387.652000000002</v>
      </c>
      <c r="K756" s="108">
        <v>85550.607999999993</v>
      </c>
      <c r="L756" s="53"/>
      <c r="M756" s="69"/>
      <c r="N756" s="53"/>
      <c r="O756" s="1"/>
      <c r="P756" s="53"/>
      <c r="Q756" s="1"/>
      <c r="R756" s="1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  <c r="AC756" s="69"/>
    </row>
    <row r="757" spans="1:257" s="41" customFormat="1">
      <c r="A757" s="3" t="s">
        <v>246</v>
      </c>
      <c r="B757" s="3" t="s">
        <v>247</v>
      </c>
      <c r="C757" s="6" t="s">
        <v>14</v>
      </c>
      <c r="D757" s="3" t="s">
        <v>1974</v>
      </c>
      <c r="E757" s="3" t="s">
        <v>1975</v>
      </c>
      <c r="F757" s="3" t="s">
        <v>190</v>
      </c>
      <c r="G757" s="3" t="s">
        <v>119</v>
      </c>
      <c r="H757" s="3" t="s">
        <v>1976</v>
      </c>
      <c r="I757" s="2">
        <v>607031.25</v>
      </c>
      <c r="J757" s="2">
        <v>121406.25</v>
      </c>
      <c r="K757" s="105">
        <v>485625</v>
      </c>
      <c r="L757" s="2"/>
      <c r="M757" s="2"/>
      <c r="N757" s="2"/>
      <c r="O757" s="2"/>
      <c r="P757" s="2"/>
      <c r="Q757" s="2"/>
      <c r="R757" s="2"/>
    </row>
    <row r="758" spans="1:257" s="41" customFormat="1">
      <c r="A758" s="3" t="s">
        <v>246</v>
      </c>
      <c r="B758" s="3" t="s">
        <v>247</v>
      </c>
      <c r="C758" s="6" t="s">
        <v>14</v>
      </c>
      <c r="D758" s="3" t="s">
        <v>1977</v>
      </c>
      <c r="E758" s="3" t="s">
        <v>1978</v>
      </c>
      <c r="F758" s="3" t="s">
        <v>190</v>
      </c>
      <c r="G758" s="3" t="s">
        <v>119</v>
      </c>
      <c r="H758" s="3" t="s">
        <v>1976</v>
      </c>
      <c r="I758" s="2">
        <v>1166062.5</v>
      </c>
      <c r="J758" s="2">
        <v>233212.5</v>
      </c>
      <c r="K758" s="105">
        <v>932850</v>
      </c>
      <c r="L758" s="2"/>
      <c r="M758" s="2"/>
      <c r="N758" s="2"/>
      <c r="O758" s="2"/>
      <c r="P758" s="2"/>
      <c r="Q758" s="2"/>
      <c r="R758" s="2"/>
    </row>
    <row r="759" spans="1:257" s="41" customFormat="1">
      <c r="A759" s="3" t="s">
        <v>246</v>
      </c>
      <c r="B759" s="3" t="s">
        <v>247</v>
      </c>
      <c r="C759" s="6" t="s">
        <v>14</v>
      </c>
      <c r="D759" s="3" t="s">
        <v>1979</v>
      </c>
      <c r="E759" s="3" t="s">
        <v>1980</v>
      </c>
      <c r="F759" s="3" t="s">
        <v>190</v>
      </c>
      <c r="G759" s="3" t="s">
        <v>119</v>
      </c>
      <c r="H759" s="3" t="s">
        <v>1976</v>
      </c>
      <c r="I759" s="2">
        <v>183218.75</v>
      </c>
      <c r="J759" s="2">
        <v>36643.75</v>
      </c>
      <c r="K759" s="105">
        <v>146575</v>
      </c>
      <c r="L759" s="2"/>
      <c r="M759" s="2"/>
      <c r="N759" s="2"/>
      <c r="O759" s="2"/>
      <c r="P759" s="2"/>
      <c r="Q759" s="2"/>
      <c r="R759" s="2"/>
    </row>
    <row r="760" spans="1:257" s="41" customFormat="1">
      <c r="A760" s="13" t="s">
        <v>79</v>
      </c>
      <c r="B760" s="13" t="s">
        <v>80</v>
      </c>
      <c r="C760" s="51">
        <v>40178</v>
      </c>
      <c r="D760" s="12" t="s">
        <v>839</v>
      </c>
      <c r="E760" s="12" t="s">
        <v>840</v>
      </c>
      <c r="F760" s="51">
        <v>39960</v>
      </c>
      <c r="G760" s="51">
        <v>40209</v>
      </c>
      <c r="H760" s="12" t="s">
        <v>841</v>
      </c>
      <c r="I760" s="1">
        <v>48593.055714285714</v>
      </c>
      <c r="J760" s="19">
        <v>6074.1319642857143</v>
      </c>
      <c r="K760" s="108">
        <v>42518.923750000002</v>
      </c>
      <c r="L760" s="53"/>
      <c r="M760" s="69"/>
      <c r="N760" s="69"/>
      <c r="O760" s="1"/>
      <c r="P760" s="1"/>
      <c r="Q760" s="1"/>
      <c r="R760" s="69"/>
      <c r="S760" s="53"/>
      <c r="T760" s="53"/>
    </row>
    <row r="761" spans="1:257" s="41" customFormat="1">
      <c r="A761" s="13" t="s">
        <v>79</v>
      </c>
      <c r="B761" s="13" t="s">
        <v>80</v>
      </c>
      <c r="C761" s="122">
        <v>40359</v>
      </c>
      <c r="D761" s="18" t="s">
        <v>842</v>
      </c>
      <c r="E761" s="18" t="s">
        <v>843</v>
      </c>
      <c r="F761" s="64">
        <v>40210</v>
      </c>
      <c r="G761" s="64">
        <v>40574</v>
      </c>
      <c r="H761" s="18" t="s">
        <v>841</v>
      </c>
      <c r="I761" s="65">
        <v>77645.622857142851</v>
      </c>
      <c r="J761" s="65">
        <v>9705.7028571428564</v>
      </c>
      <c r="K761" s="108">
        <v>67939.92</v>
      </c>
      <c r="L761" s="1"/>
      <c r="N761" s="69"/>
      <c r="O761" s="1"/>
      <c r="P761" s="1"/>
      <c r="Q761" s="69"/>
      <c r="R761" s="1"/>
    </row>
    <row r="762" spans="1:257" s="41" customFormat="1">
      <c r="A762" s="13" t="s">
        <v>79</v>
      </c>
      <c r="B762" s="13" t="s">
        <v>80</v>
      </c>
      <c r="C762" s="17" t="s">
        <v>13</v>
      </c>
      <c r="D762" s="13" t="s">
        <v>844</v>
      </c>
      <c r="E762" s="13" t="s">
        <v>845</v>
      </c>
      <c r="F762" s="17" t="s">
        <v>25</v>
      </c>
      <c r="G762" s="17" t="s">
        <v>14</v>
      </c>
      <c r="H762" s="13" t="s">
        <v>846</v>
      </c>
      <c r="I762" s="1">
        <v>324253.14</v>
      </c>
      <c r="J762" s="1">
        <v>40531.64</v>
      </c>
      <c r="K762" s="108">
        <v>283721.5</v>
      </c>
      <c r="L762" s="1"/>
      <c r="M762" s="1"/>
      <c r="N762" s="69"/>
      <c r="O762" s="1"/>
      <c r="P762" s="1"/>
      <c r="Q762" s="1"/>
      <c r="R762" s="1"/>
    </row>
    <row r="763" spans="1:257" s="41" customFormat="1">
      <c r="A763" s="13" t="s">
        <v>79</v>
      </c>
      <c r="B763" s="13" t="s">
        <v>80</v>
      </c>
      <c r="C763" s="17" t="s">
        <v>14</v>
      </c>
      <c r="D763" s="13" t="s">
        <v>847</v>
      </c>
      <c r="E763" s="13" t="s">
        <v>845</v>
      </c>
      <c r="F763" s="17" t="s">
        <v>848</v>
      </c>
      <c r="G763" s="17" t="s">
        <v>14</v>
      </c>
      <c r="H763" s="13" t="s">
        <v>846</v>
      </c>
      <c r="I763" s="1">
        <v>33293.919999999998</v>
      </c>
      <c r="J763" s="1">
        <v>4161.74</v>
      </c>
      <c r="K763" s="108">
        <v>29132.18</v>
      </c>
      <c r="L763" s="1"/>
      <c r="M763" s="1"/>
      <c r="N763" s="69"/>
      <c r="O763" s="1"/>
      <c r="P763" s="1"/>
      <c r="Q763" s="1"/>
      <c r="R763" s="1"/>
      <c r="U763" s="53"/>
      <c r="V763" s="53"/>
      <c r="W763" s="53"/>
      <c r="X763" s="53"/>
      <c r="Y763" s="53"/>
      <c r="Z763" s="53"/>
      <c r="AA763" s="53"/>
      <c r="AB763" s="53"/>
      <c r="AC763" s="53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5"/>
      <c r="AS763" s="35"/>
      <c r="AT763" s="35"/>
      <c r="AU763" s="35"/>
      <c r="AV763" s="35"/>
      <c r="AW763" s="35"/>
      <c r="AX763" s="35"/>
      <c r="AY763" s="35"/>
      <c r="AZ763" s="35"/>
      <c r="BA763" s="35"/>
      <c r="BB763" s="35"/>
      <c r="BC763" s="35"/>
      <c r="BD763" s="35"/>
      <c r="BE763" s="35"/>
      <c r="BF763" s="35"/>
      <c r="BG763" s="35"/>
      <c r="BH763" s="35"/>
      <c r="BI763" s="35"/>
      <c r="BJ763" s="35"/>
      <c r="BK763" s="35"/>
      <c r="BL763" s="35"/>
      <c r="BM763" s="35"/>
      <c r="BN763" s="35"/>
      <c r="BO763" s="35"/>
      <c r="BP763" s="35"/>
      <c r="BQ763" s="35"/>
      <c r="BR763" s="35"/>
      <c r="BS763" s="35"/>
      <c r="BT763" s="35"/>
      <c r="BU763" s="35"/>
      <c r="BV763" s="35"/>
      <c r="BW763" s="35"/>
      <c r="BX763" s="35"/>
      <c r="BY763" s="35"/>
      <c r="BZ763" s="35"/>
      <c r="CA763" s="35"/>
      <c r="CB763" s="35"/>
      <c r="CC763" s="35"/>
      <c r="CD763" s="35"/>
      <c r="CE763" s="35"/>
      <c r="CF763" s="35"/>
      <c r="CG763" s="35"/>
      <c r="CH763" s="35"/>
      <c r="CI763" s="35"/>
      <c r="CJ763" s="35"/>
      <c r="CK763" s="35"/>
      <c r="CL763" s="35"/>
      <c r="CM763" s="35"/>
      <c r="CN763" s="35"/>
      <c r="CO763" s="35"/>
      <c r="CP763" s="35"/>
      <c r="CQ763" s="35"/>
      <c r="CR763" s="35"/>
      <c r="CS763" s="35"/>
      <c r="CT763" s="35"/>
      <c r="CU763" s="35"/>
      <c r="CV763" s="35"/>
      <c r="CW763" s="35"/>
      <c r="CX763" s="35"/>
      <c r="CY763" s="35"/>
      <c r="CZ763" s="35"/>
      <c r="DA763" s="35"/>
      <c r="DB763" s="35"/>
      <c r="DC763" s="35"/>
      <c r="DD763" s="35"/>
      <c r="DE763" s="35"/>
      <c r="DF763" s="35"/>
      <c r="DG763" s="35"/>
      <c r="DH763" s="35"/>
      <c r="DI763" s="35"/>
      <c r="DJ763" s="35"/>
      <c r="DK763" s="35"/>
      <c r="DL763" s="35"/>
      <c r="DM763" s="35"/>
      <c r="DN763" s="35"/>
      <c r="DO763" s="35"/>
      <c r="DP763" s="35"/>
      <c r="DQ763" s="35"/>
      <c r="DR763" s="35"/>
      <c r="DS763" s="35"/>
      <c r="DT763" s="35"/>
      <c r="DU763" s="35"/>
      <c r="DV763" s="35"/>
      <c r="DW763" s="35"/>
      <c r="DX763" s="35"/>
      <c r="DY763" s="35"/>
      <c r="DZ763" s="35"/>
      <c r="EA763" s="35"/>
      <c r="EB763" s="35"/>
      <c r="EC763" s="35"/>
      <c r="ED763" s="35"/>
      <c r="EE763" s="35"/>
      <c r="EF763" s="35"/>
      <c r="EG763" s="35"/>
      <c r="EH763" s="35"/>
      <c r="EI763" s="35"/>
      <c r="EJ763" s="35"/>
      <c r="EK763" s="35"/>
      <c r="EL763" s="35"/>
      <c r="EM763" s="35"/>
      <c r="EN763" s="35"/>
      <c r="EO763" s="35"/>
      <c r="EP763" s="35"/>
      <c r="EQ763" s="35"/>
      <c r="ER763" s="35"/>
      <c r="ES763" s="35"/>
      <c r="ET763" s="35"/>
      <c r="EU763" s="35"/>
      <c r="EV763" s="35"/>
      <c r="EW763" s="35"/>
      <c r="EX763" s="35"/>
      <c r="EY763" s="35"/>
      <c r="EZ763" s="35"/>
      <c r="FA763" s="35"/>
      <c r="FB763" s="35"/>
      <c r="FC763" s="35"/>
      <c r="FD763" s="35"/>
      <c r="FE763" s="35"/>
      <c r="FF763" s="35"/>
      <c r="FG763" s="35"/>
      <c r="FH763" s="35"/>
      <c r="FI763" s="35"/>
      <c r="FJ763" s="35"/>
      <c r="FK763" s="35"/>
      <c r="FL763" s="35"/>
      <c r="FM763" s="35"/>
      <c r="FN763" s="35"/>
      <c r="FO763" s="35"/>
      <c r="FP763" s="35"/>
      <c r="FQ763" s="35"/>
      <c r="FR763" s="35"/>
      <c r="FS763" s="35"/>
      <c r="FT763" s="35"/>
      <c r="FU763" s="35"/>
      <c r="FV763" s="35"/>
      <c r="FW763" s="35"/>
      <c r="FX763" s="35"/>
      <c r="FY763" s="35"/>
      <c r="FZ763" s="35"/>
      <c r="GA763" s="35"/>
      <c r="GB763" s="35"/>
      <c r="GC763" s="35"/>
      <c r="GD763" s="35"/>
      <c r="GE763" s="35"/>
      <c r="GF763" s="35"/>
      <c r="GG763" s="35"/>
      <c r="GH763" s="35"/>
      <c r="GI763" s="35"/>
      <c r="GJ763" s="35"/>
      <c r="GK763" s="35"/>
      <c r="GL763" s="35"/>
      <c r="GM763" s="35"/>
      <c r="GN763" s="35"/>
      <c r="GO763" s="35"/>
      <c r="GP763" s="35"/>
      <c r="GQ763" s="35"/>
      <c r="GR763" s="35"/>
      <c r="GS763" s="35"/>
      <c r="GT763" s="35"/>
      <c r="GU763" s="35"/>
      <c r="GV763" s="35"/>
      <c r="GW763" s="35"/>
      <c r="GX763" s="35"/>
      <c r="GY763" s="35"/>
      <c r="GZ763" s="35"/>
      <c r="HA763" s="35"/>
      <c r="HB763" s="35"/>
      <c r="HC763" s="35"/>
      <c r="HD763" s="35"/>
      <c r="HE763" s="35"/>
      <c r="HF763" s="35"/>
      <c r="HG763" s="35"/>
      <c r="HH763" s="35"/>
      <c r="HI763" s="35"/>
      <c r="HJ763" s="35"/>
      <c r="HK763" s="35"/>
      <c r="HL763" s="35"/>
      <c r="HM763" s="35"/>
      <c r="HN763" s="35"/>
      <c r="HO763" s="35"/>
      <c r="HP763" s="35"/>
      <c r="HQ763" s="35"/>
      <c r="HR763" s="35"/>
      <c r="HS763" s="35"/>
      <c r="HT763" s="35"/>
      <c r="HU763" s="35"/>
      <c r="HV763" s="35"/>
      <c r="HW763" s="35"/>
      <c r="HX763" s="35"/>
      <c r="HY763" s="35"/>
      <c r="HZ763" s="35"/>
      <c r="IA763" s="35"/>
      <c r="IB763" s="35"/>
      <c r="IC763" s="35"/>
      <c r="ID763" s="35"/>
      <c r="IE763" s="35"/>
      <c r="IF763" s="35"/>
      <c r="IG763" s="35"/>
      <c r="IH763" s="35"/>
      <c r="II763" s="35"/>
      <c r="IJ763" s="35"/>
      <c r="IK763" s="35"/>
      <c r="IL763" s="35"/>
      <c r="IM763" s="35"/>
      <c r="IN763" s="35"/>
      <c r="IO763" s="35"/>
      <c r="IP763" s="35"/>
      <c r="IQ763" s="35"/>
      <c r="IR763" s="35"/>
      <c r="IS763" s="35"/>
      <c r="IT763" s="35"/>
      <c r="IU763" s="86"/>
      <c r="IV763" s="86"/>
      <c r="IW763" s="86"/>
    </row>
    <row r="764" spans="1:257" s="41" customFormat="1">
      <c r="A764" s="41" t="s">
        <v>79</v>
      </c>
      <c r="B764" s="41" t="s">
        <v>80</v>
      </c>
      <c r="C764" s="55" t="s">
        <v>1771</v>
      </c>
      <c r="D764" s="41" t="s">
        <v>2840</v>
      </c>
      <c r="E764" s="41" t="s">
        <v>2841</v>
      </c>
      <c r="F764" s="41" t="s">
        <v>2842</v>
      </c>
      <c r="G764" s="41" t="s">
        <v>2843</v>
      </c>
      <c r="H764" s="41" t="s">
        <v>2844</v>
      </c>
      <c r="I764" s="4">
        <v>96635.46</v>
      </c>
      <c r="J764" s="4">
        <v>12348.630000000001</v>
      </c>
      <c r="K764" s="111">
        <v>84286.83</v>
      </c>
      <c r="L764" s="4"/>
      <c r="M764" s="4"/>
      <c r="N764" s="4"/>
      <c r="O764" s="4"/>
      <c r="P764" s="4"/>
      <c r="Q764" s="4"/>
      <c r="R764" s="4"/>
    </row>
    <row r="765" spans="1:257" s="41" customFormat="1">
      <c r="A765" s="41" t="s">
        <v>79</v>
      </c>
      <c r="B765" s="41" t="s">
        <v>80</v>
      </c>
      <c r="C765" s="55" t="s">
        <v>14</v>
      </c>
      <c r="D765" s="41" t="s">
        <v>3253</v>
      </c>
      <c r="E765" s="41" t="s">
        <v>3254</v>
      </c>
      <c r="F765" s="41" t="s">
        <v>3062</v>
      </c>
      <c r="G765" s="41" t="s">
        <v>47</v>
      </c>
      <c r="H765" s="41" t="s">
        <v>3255</v>
      </c>
      <c r="I765" s="4">
        <v>19821.400000000001</v>
      </c>
      <c r="J765" s="4">
        <v>2477.6750000000002</v>
      </c>
      <c r="K765" s="111">
        <v>17343.725000000002</v>
      </c>
      <c r="L765" s="4"/>
      <c r="M765" s="4"/>
      <c r="N765" s="4"/>
      <c r="O765" s="4"/>
      <c r="P765" s="4"/>
      <c r="Q765" s="4"/>
      <c r="R765" s="4"/>
    </row>
    <row r="766" spans="1:257" s="41" customFormat="1">
      <c r="A766" s="3" t="s">
        <v>79</v>
      </c>
      <c r="B766" s="3" t="s">
        <v>80</v>
      </c>
      <c r="C766" s="6" t="s">
        <v>1981</v>
      </c>
      <c r="D766" s="3" t="s">
        <v>1982</v>
      </c>
      <c r="E766" s="3" t="s">
        <v>1983</v>
      </c>
      <c r="F766" s="3" t="s">
        <v>1373</v>
      </c>
      <c r="G766" s="3" t="s">
        <v>1984</v>
      </c>
      <c r="H766" s="3" t="s">
        <v>1985</v>
      </c>
      <c r="I766" s="2">
        <v>3814.29</v>
      </c>
      <c r="J766" s="2">
        <v>476.78625</v>
      </c>
      <c r="K766" s="105">
        <v>3337.5037499999999</v>
      </c>
      <c r="L766" s="2"/>
      <c r="M766" s="2"/>
      <c r="N766" s="2"/>
      <c r="O766" s="2"/>
      <c r="P766" s="2"/>
      <c r="Q766" s="2"/>
      <c r="R766" s="2"/>
    </row>
    <row r="767" spans="1:257" s="41" customFormat="1">
      <c r="A767" s="3" t="s">
        <v>79</v>
      </c>
      <c r="B767" s="3" t="s">
        <v>80</v>
      </c>
      <c r="C767" s="6" t="s">
        <v>1202</v>
      </c>
      <c r="D767" s="3" t="s">
        <v>1986</v>
      </c>
      <c r="E767" s="3" t="s">
        <v>1987</v>
      </c>
      <c r="F767" s="3" t="s">
        <v>1988</v>
      </c>
      <c r="G767" s="3" t="s">
        <v>10</v>
      </c>
      <c r="H767" s="3" t="s">
        <v>1989</v>
      </c>
      <c r="I767" s="2">
        <v>24832.0625</v>
      </c>
      <c r="J767" s="2">
        <v>4966.4125000000004</v>
      </c>
      <c r="K767" s="105">
        <v>19865.650000000001</v>
      </c>
      <c r="L767" s="2"/>
      <c r="M767" s="2"/>
      <c r="N767" s="2"/>
      <c r="O767" s="2"/>
      <c r="P767" s="2"/>
      <c r="Q767" s="2"/>
      <c r="R767" s="2"/>
    </row>
    <row r="768" spans="1:257" s="41" customFormat="1">
      <c r="A768" s="41" t="s">
        <v>3420</v>
      </c>
      <c r="B768" s="41" t="s">
        <v>3421</v>
      </c>
      <c r="C768" s="55" t="s">
        <v>13</v>
      </c>
      <c r="D768" s="41" t="s">
        <v>3422</v>
      </c>
      <c r="E768" s="41" t="s">
        <v>3423</v>
      </c>
      <c r="F768" s="41" t="s">
        <v>400</v>
      </c>
      <c r="G768" s="41" t="s">
        <v>34</v>
      </c>
      <c r="H768" s="41" t="s">
        <v>3424</v>
      </c>
      <c r="I768" s="4">
        <v>980000</v>
      </c>
      <c r="J768" s="4">
        <v>170000</v>
      </c>
      <c r="K768" s="111">
        <v>810000</v>
      </c>
      <c r="L768" s="4"/>
      <c r="M768" s="4"/>
      <c r="N768" s="4"/>
      <c r="O768" s="4"/>
      <c r="P768" s="4"/>
      <c r="Q768" s="4"/>
      <c r="R768" s="4"/>
    </row>
    <row r="769" spans="1:19" s="41" customFormat="1">
      <c r="A769" s="3" t="s">
        <v>2707</v>
      </c>
      <c r="B769" s="3" t="s">
        <v>328</v>
      </c>
      <c r="C769" s="6" t="s">
        <v>13</v>
      </c>
      <c r="D769" s="3" t="s">
        <v>2708</v>
      </c>
      <c r="E769" s="3" t="s">
        <v>2709</v>
      </c>
      <c r="F769" s="3" t="s">
        <v>1397</v>
      </c>
      <c r="G769" s="3" t="s">
        <v>2633</v>
      </c>
      <c r="H769" s="3" t="s">
        <v>2710</v>
      </c>
      <c r="I769" s="2">
        <v>5000</v>
      </c>
      <c r="J769" s="2">
        <v>625</v>
      </c>
      <c r="K769" s="105">
        <v>4375</v>
      </c>
      <c r="L769" s="2"/>
      <c r="M769" s="2"/>
      <c r="N769" s="2"/>
      <c r="O769" s="2"/>
      <c r="P769" s="2"/>
      <c r="Q769" s="2"/>
      <c r="R769" s="2"/>
      <c r="S769" s="3"/>
    </row>
    <row r="770" spans="1:19" s="41" customFormat="1">
      <c r="A770" s="3" t="s">
        <v>2707</v>
      </c>
      <c r="B770" s="3" t="s">
        <v>328</v>
      </c>
      <c r="C770" s="6" t="s">
        <v>248</v>
      </c>
      <c r="D770" s="3" t="s">
        <v>2711</v>
      </c>
      <c r="E770" s="3" t="s">
        <v>2712</v>
      </c>
      <c r="F770" s="3" t="s">
        <v>1480</v>
      </c>
      <c r="G770" s="3" t="s">
        <v>214</v>
      </c>
      <c r="H770" s="3" t="s">
        <v>2713</v>
      </c>
      <c r="I770" s="2">
        <v>142200</v>
      </c>
      <c r="J770" s="2">
        <v>17775</v>
      </c>
      <c r="K770" s="105">
        <v>124425</v>
      </c>
      <c r="L770" s="2"/>
      <c r="M770" s="2"/>
      <c r="N770" s="2"/>
      <c r="O770" s="2"/>
      <c r="P770" s="2"/>
      <c r="Q770" s="2"/>
      <c r="R770" s="2"/>
      <c r="S770" s="3"/>
    </row>
    <row r="771" spans="1:19" s="41" customFormat="1">
      <c r="A771" s="3" t="s">
        <v>2707</v>
      </c>
      <c r="B771" s="3" t="s">
        <v>328</v>
      </c>
      <c r="C771" s="6" t="s">
        <v>17</v>
      </c>
      <c r="D771" s="3" t="s">
        <v>2714</v>
      </c>
      <c r="E771" s="3" t="s">
        <v>2715</v>
      </c>
      <c r="F771" s="3" t="s">
        <v>2716</v>
      </c>
      <c r="G771" s="3" t="s">
        <v>2717</v>
      </c>
      <c r="H771" s="3" t="s">
        <v>2718</v>
      </c>
      <c r="I771" s="2">
        <v>37500</v>
      </c>
      <c r="J771" s="2">
        <v>4687.5</v>
      </c>
      <c r="K771" s="105">
        <v>32812.5</v>
      </c>
      <c r="L771" s="2"/>
      <c r="M771" s="2"/>
      <c r="N771" s="2"/>
      <c r="O771" s="2"/>
      <c r="P771" s="2"/>
      <c r="Q771" s="2"/>
      <c r="R771" s="2"/>
      <c r="S771" s="3"/>
    </row>
    <row r="772" spans="1:19" s="41" customFormat="1">
      <c r="A772" s="3" t="s">
        <v>2707</v>
      </c>
      <c r="B772" s="3" t="s">
        <v>328</v>
      </c>
      <c r="C772" s="6" t="s">
        <v>17</v>
      </c>
      <c r="D772" s="3" t="s">
        <v>2719</v>
      </c>
      <c r="E772" s="3" t="s">
        <v>2720</v>
      </c>
      <c r="F772" s="3" t="s">
        <v>1377</v>
      </c>
      <c r="G772" s="3" t="s">
        <v>166</v>
      </c>
      <c r="H772" s="3" t="s">
        <v>2721</v>
      </c>
      <c r="I772" s="2">
        <v>5000</v>
      </c>
      <c r="J772" s="2">
        <v>625</v>
      </c>
      <c r="K772" s="105">
        <v>4375</v>
      </c>
      <c r="L772" s="2"/>
      <c r="M772" s="2"/>
      <c r="N772" s="2"/>
      <c r="O772" s="2"/>
      <c r="P772" s="2"/>
      <c r="Q772" s="2"/>
      <c r="R772" s="2"/>
      <c r="S772" s="3"/>
    </row>
    <row r="773" spans="1:19" s="41" customFormat="1">
      <c r="A773" s="3" t="s">
        <v>2707</v>
      </c>
      <c r="B773" s="3" t="s">
        <v>328</v>
      </c>
      <c r="C773" s="6" t="s">
        <v>2639</v>
      </c>
      <c r="D773" s="3" t="s">
        <v>2722</v>
      </c>
      <c r="E773" s="3" t="s">
        <v>2709</v>
      </c>
      <c r="F773" s="3" t="s">
        <v>2723</v>
      </c>
      <c r="G773" s="3" t="s">
        <v>2677</v>
      </c>
      <c r="H773" s="3" t="s">
        <v>2710</v>
      </c>
      <c r="I773" s="2">
        <v>5000</v>
      </c>
      <c r="J773" s="2">
        <v>625</v>
      </c>
      <c r="K773" s="105">
        <v>4375</v>
      </c>
      <c r="L773" s="2"/>
      <c r="M773" s="2"/>
      <c r="N773" s="2"/>
      <c r="O773" s="2"/>
      <c r="P773" s="2"/>
      <c r="Q773" s="2"/>
      <c r="R773" s="2"/>
      <c r="S773" s="3"/>
    </row>
    <row r="774" spans="1:19" s="41" customFormat="1">
      <c r="A774" s="3" t="s">
        <v>2707</v>
      </c>
      <c r="B774" s="3" t="s">
        <v>328</v>
      </c>
      <c r="C774" s="6" t="s">
        <v>1313</v>
      </c>
      <c r="D774" s="3" t="s">
        <v>2724</v>
      </c>
      <c r="E774" s="3" t="s">
        <v>2709</v>
      </c>
      <c r="F774" s="3" t="s">
        <v>121</v>
      </c>
      <c r="G774" s="3" t="s">
        <v>2677</v>
      </c>
      <c r="H774" s="3" t="s">
        <v>2710</v>
      </c>
      <c r="I774" s="2">
        <v>5000</v>
      </c>
      <c r="J774" s="2">
        <v>625</v>
      </c>
      <c r="K774" s="105">
        <v>4375</v>
      </c>
      <c r="L774" s="2"/>
      <c r="M774" s="2"/>
      <c r="N774" s="2"/>
      <c r="O774" s="2"/>
      <c r="P774" s="2"/>
      <c r="Q774" s="2"/>
      <c r="R774" s="2"/>
      <c r="S774" s="3"/>
    </row>
    <row r="775" spans="1:19" s="41" customFormat="1">
      <c r="A775" s="41" t="s">
        <v>3425</v>
      </c>
      <c r="B775" s="41" t="s">
        <v>3426</v>
      </c>
      <c r="C775" s="55" t="s">
        <v>10</v>
      </c>
      <c r="D775" s="41" t="s">
        <v>3427</v>
      </c>
      <c r="E775" s="41" t="s">
        <v>3428</v>
      </c>
      <c r="F775" s="41" t="s">
        <v>269</v>
      </c>
      <c r="G775" s="41" t="s">
        <v>276</v>
      </c>
      <c r="H775" s="41" t="s">
        <v>3429</v>
      </c>
      <c r="I775" s="4">
        <v>50000</v>
      </c>
      <c r="J775" s="4">
        <v>6250</v>
      </c>
      <c r="K775" s="111">
        <v>43750</v>
      </c>
      <c r="L775" s="4"/>
      <c r="M775" s="4"/>
      <c r="N775" s="4"/>
      <c r="O775" s="4"/>
      <c r="P775" s="4"/>
      <c r="Q775" s="4"/>
      <c r="R775" s="4"/>
    </row>
    <row r="776" spans="1:19" s="41" customFormat="1">
      <c r="A776" s="41" t="s">
        <v>3425</v>
      </c>
      <c r="B776" s="41" t="s">
        <v>3426</v>
      </c>
      <c r="C776" s="55" t="s">
        <v>10</v>
      </c>
      <c r="D776" s="41" t="s">
        <v>3430</v>
      </c>
      <c r="E776" s="41" t="s">
        <v>3431</v>
      </c>
      <c r="F776" s="41" t="s">
        <v>269</v>
      </c>
      <c r="G776" s="41" t="s">
        <v>276</v>
      </c>
      <c r="H776" s="41" t="s">
        <v>3432</v>
      </c>
      <c r="I776" s="4">
        <v>100000</v>
      </c>
      <c r="J776" s="4">
        <v>12500</v>
      </c>
      <c r="K776" s="111">
        <v>87500</v>
      </c>
      <c r="L776" s="4"/>
      <c r="M776" s="4"/>
      <c r="N776" s="4"/>
      <c r="O776" s="4"/>
      <c r="P776" s="4"/>
      <c r="Q776" s="4"/>
      <c r="R776" s="4"/>
    </row>
    <row r="777" spans="1:19" s="41" customFormat="1">
      <c r="A777" s="41" t="s">
        <v>2101</v>
      </c>
      <c r="B777" s="41" t="s">
        <v>2102</v>
      </c>
      <c r="C777" s="55" t="s">
        <v>15</v>
      </c>
      <c r="D777" s="41" t="s">
        <v>3433</v>
      </c>
      <c r="E777" s="41" t="s">
        <v>3434</v>
      </c>
      <c r="F777" s="41" t="s">
        <v>2686</v>
      </c>
      <c r="G777" s="41" t="s">
        <v>1524</v>
      </c>
      <c r="H777" s="41" t="s">
        <v>3435</v>
      </c>
      <c r="I777" s="4">
        <v>453268.57</v>
      </c>
      <c r="J777" s="4">
        <v>56658.571250000001</v>
      </c>
      <c r="K777" s="111">
        <v>396609.99875000003</v>
      </c>
      <c r="L777" s="4"/>
      <c r="M777" s="4"/>
      <c r="N777" s="4"/>
      <c r="O777" s="4"/>
      <c r="P777" s="4"/>
      <c r="Q777" s="4"/>
      <c r="R777" s="4"/>
    </row>
    <row r="778" spans="1:19" s="41" customFormat="1">
      <c r="A778" s="41" t="s">
        <v>2101</v>
      </c>
      <c r="B778" s="41" t="s">
        <v>2102</v>
      </c>
      <c r="C778" s="55" t="s">
        <v>15</v>
      </c>
      <c r="D778" s="41" t="s">
        <v>3436</v>
      </c>
      <c r="E778" s="41" t="s">
        <v>3437</v>
      </c>
      <c r="F778" s="41" t="s">
        <v>3438</v>
      </c>
      <c r="G778" s="41" t="s">
        <v>1745</v>
      </c>
      <c r="H778" s="41" t="s">
        <v>3435</v>
      </c>
      <c r="I778" s="4">
        <v>353722.60000000003</v>
      </c>
      <c r="J778" s="4">
        <v>44215.32</v>
      </c>
      <c r="K778" s="111">
        <v>309507.28000000003</v>
      </c>
      <c r="L778" s="4"/>
      <c r="M778" s="4"/>
      <c r="N778" s="4"/>
      <c r="O778" s="4"/>
      <c r="P778" s="4"/>
      <c r="Q778" s="4"/>
      <c r="R778" s="4"/>
    </row>
    <row r="779" spans="1:19" s="41" customFormat="1">
      <c r="A779" s="41" t="s">
        <v>2101</v>
      </c>
      <c r="B779" s="41" t="s">
        <v>2102</v>
      </c>
      <c r="C779" s="55" t="s">
        <v>15</v>
      </c>
      <c r="D779" s="41" t="s">
        <v>3439</v>
      </c>
      <c r="E779" s="41" t="s">
        <v>3440</v>
      </c>
      <c r="F779" s="55">
        <v>39961</v>
      </c>
      <c r="G779" s="41">
        <v>40325</v>
      </c>
      <c r="H779" s="41" t="s">
        <v>3435</v>
      </c>
      <c r="I779" s="4">
        <v>177003.45</v>
      </c>
      <c r="J779" s="4">
        <v>22125.431250000001</v>
      </c>
      <c r="K779" s="111">
        <v>154878.01875000002</v>
      </c>
      <c r="L779" s="4"/>
      <c r="M779" s="4"/>
      <c r="N779" s="4"/>
      <c r="O779" s="4"/>
      <c r="P779" s="4"/>
      <c r="Q779" s="4"/>
      <c r="R779" s="4"/>
    </row>
    <row r="780" spans="1:19" s="41" customFormat="1">
      <c r="A780" s="41" t="s">
        <v>2101</v>
      </c>
      <c r="B780" s="41" t="s">
        <v>2102</v>
      </c>
      <c r="C780" s="55" t="s">
        <v>15</v>
      </c>
      <c r="D780" s="41" t="s">
        <v>3441</v>
      </c>
      <c r="E780" s="41" t="s">
        <v>3442</v>
      </c>
      <c r="F780" s="55">
        <v>39920</v>
      </c>
      <c r="G780" s="41">
        <v>40284</v>
      </c>
      <c r="H780" s="41" t="s">
        <v>3435</v>
      </c>
      <c r="I780" s="4">
        <v>196983.57</v>
      </c>
      <c r="J780" s="4">
        <v>24622.946250000001</v>
      </c>
      <c r="K780" s="111">
        <v>172360.62375</v>
      </c>
      <c r="L780" s="4"/>
      <c r="M780" s="4"/>
      <c r="N780" s="4"/>
      <c r="O780" s="4"/>
      <c r="P780" s="4"/>
      <c r="Q780" s="4"/>
      <c r="R780" s="4"/>
    </row>
    <row r="781" spans="1:19" s="41" customFormat="1">
      <c r="A781" s="3" t="s">
        <v>2101</v>
      </c>
      <c r="B781" s="3" t="s">
        <v>2102</v>
      </c>
      <c r="C781" s="6" t="s">
        <v>2103</v>
      </c>
      <c r="D781" s="3" t="s">
        <v>2104</v>
      </c>
      <c r="E781" s="3" t="s">
        <v>2105</v>
      </c>
      <c r="F781" s="3" t="s">
        <v>2106</v>
      </c>
      <c r="G781" s="3" t="s">
        <v>2107</v>
      </c>
      <c r="H781" s="3" t="s">
        <v>2108</v>
      </c>
      <c r="I781" s="2">
        <v>219995.99</v>
      </c>
      <c r="J781" s="2">
        <v>50866.12</v>
      </c>
      <c r="K781" s="105">
        <v>169129.87</v>
      </c>
      <c r="L781" s="2"/>
      <c r="M781" s="2"/>
      <c r="N781" s="2"/>
      <c r="O781" s="2"/>
      <c r="P781" s="2"/>
      <c r="Q781" s="2"/>
      <c r="R781" s="2"/>
    </row>
    <row r="782" spans="1:19" s="41" customFormat="1">
      <c r="A782" s="3" t="s">
        <v>2101</v>
      </c>
      <c r="B782" s="3" t="s">
        <v>2102</v>
      </c>
      <c r="C782" s="6" t="s">
        <v>14</v>
      </c>
      <c r="D782" s="3" t="s">
        <v>2109</v>
      </c>
      <c r="E782" s="3" t="s">
        <v>2105</v>
      </c>
      <c r="F782" s="3" t="s">
        <v>2110</v>
      </c>
      <c r="G782" s="3" t="s">
        <v>2107</v>
      </c>
      <c r="H782" s="3" t="s">
        <v>2108</v>
      </c>
      <c r="I782" s="2">
        <v>39683.97</v>
      </c>
      <c r="J782" s="2">
        <v>4960.5</v>
      </c>
      <c r="K782" s="105">
        <v>34723.47</v>
      </c>
      <c r="L782" s="2"/>
      <c r="M782" s="2"/>
      <c r="N782" s="2"/>
      <c r="O782" s="2"/>
      <c r="P782" s="2"/>
      <c r="Q782" s="2"/>
      <c r="R782" s="2"/>
    </row>
    <row r="783" spans="1:19" s="41" customFormat="1">
      <c r="A783" s="3" t="s">
        <v>2101</v>
      </c>
      <c r="B783" s="3" t="s">
        <v>2102</v>
      </c>
      <c r="C783" s="6" t="s">
        <v>14</v>
      </c>
      <c r="D783" s="3" t="s">
        <v>2111</v>
      </c>
      <c r="E783" s="3" t="s">
        <v>2105</v>
      </c>
      <c r="F783" s="3" t="s">
        <v>1412</v>
      </c>
      <c r="G783" s="3" t="s">
        <v>1595</v>
      </c>
      <c r="H783" s="3" t="s">
        <v>2108</v>
      </c>
      <c r="I783" s="2">
        <v>28829.59</v>
      </c>
      <c r="J783" s="2">
        <v>3603.7000000000003</v>
      </c>
      <c r="K783" s="105">
        <v>25225.89</v>
      </c>
      <c r="L783" s="2"/>
      <c r="M783" s="2"/>
      <c r="N783" s="2"/>
      <c r="O783" s="2"/>
      <c r="P783" s="2"/>
      <c r="Q783" s="2"/>
      <c r="R783" s="2"/>
    </row>
    <row r="784" spans="1:19" s="41" customFormat="1">
      <c r="A784" s="3" t="s">
        <v>2101</v>
      </c>
      <c r="B784" s="3" t="s">
        <v>2102</v>
      </c>
      <c r="C784" s="6" t="s">
        <v>14</v>
      </c>
      <c r="D784" s="3" t="s">
        <v>2112</v>
      </c>
      <c r="E784" s="3" t="s">
        <v>2105</v>
      </c>
      <c r="F784" s="3" t="s">
        <v>1186</v>
      </c>
      <c r="G784" s="3" t="s">
        <v>1595</v>
      </c>
      <c r="H784" s="3" t="s">
        <v>2108</v>
      </c>
      <c r="I784" s="2">
        <v>8363.18</v>
      </c>
      <c r="J784" s="2">
        <v>1045.4000000000001</v>
      </c>
      <c r="K784" s="105">
        <v>7317.78</v>
      </c>
      <c r="L784" s="2"/>
      <c r="M784" s="2"/>
      <c r="N784" s="2"/>
      <c r="O784" s="2"/>
      <c r="P784" s="2"/>
      <c r="Q784" s="2"/>
      <c r="R784" s="2"/>
    </row>
    <row r="785" spans="1:20" s="41" customFormat="1">
      <c r="A785" s="41" t="s">
        <v>3443</v>
      </c>
      <c r="B785" s="41" t="s">
        <v>3444</v>
      </c>
      <c r="C785" s="55" t="s">
        <v>17</v>
      </c>
      <c r="D785" s="41" t="s">
        <v>3445</v>
      </c>
      <c r="E785" s="41" t="s">
        <v>3446</v>
      </c>
      <c r="F785" s="41">
        <v>40421</v>
      </c>
      <c r="G785" s="41">
        <v>40785</v>
      </c>
      <c r="H785" s="41" t="s">
        <v>3447</v>
      </c>
      <c r="I785" s="4">
        <v>21714.28</v>
      </c>
      <c r="J785" s="4">
        <v>2714.2849999999999</v>
      </c>
      <c r="K785" s="111">
        <v>18999.994999999999</v>
      </c>
      <c r="L785" s="4"/>
      <c r="M785" s="4"/>
      <c r="N785" s="4"/>
      <c r="O785" s="4"/>
      <c r="P785" s="4"/>
      <c r="Q785" s="4"/>
      <c r="R785" s="4"/>
    </row>
    <row r="786" spans="1:20" s="41" customFormat="1">
      <c r="A786" s="41" t="s">
        <v>3443</v>
      </c>
      <c r="B786" s="41" t="s">
        <v>3444</v>
      </c>
      <c r="C786" s="55" t="s">
        <v>17</v>
      </c>
      <c r="D786" s="41" t="s">
        <v>3448</v>
      </c>
      <c r="E786" s="41" t="s">
        <v>3449</v>
      </c>
      <c r="F786" s="41" t="s">
        <v>12</v>
      </c>
      <c r="G786" s="41" t="s">
        <v>143</v>
      </c>
      <c r="H786" s="41" t="s">
        <v>3450</v>
      </c>
      <c r="I786" s="4">
        <v>16071.42</v>
      </c>
      <c r="J786" s="4">
        <v>2008.9275</v>
      </c>
      <c r="K786" s="111">
        <v>14062.4925</v>
      </c>
      <c r="L786" s="4"/>
      <c r="M786" s="4"/>
      <c r="N786" s="4"/>
      <c r="O786" s="4"/>
      <c r="P786" s="4"/>
      <c r="Q786" s="4"/>
      <c r="R786" s="4"/>
    </row>
    <row r="787" spans="1:20" s="41" customFormat="1">
      <c r="A787" s="3" t="s">
        <v>1292</v>
      </c>
      <c r="B787" s="3" t="s">
        <v>1293</v>
      </c>
      <c r="C787" s="6" t="s">
        <v>13</v>
      </c>
      <c r="D787" s="3" t="s">
        <v>1294</v>
      </c>
      <c r="E787" s="3" t="s">
        <v>1295</v>
      </c>
      <c r="F787" s="3" t="s">
        <v>1296</v>
      </c>
      <c r="G787" s="3" t="s">
        <v>265</v>
      </c>
      <c r="H787" s="3" t="s">
        <v>1297</v>
      </c>
      <c r="I787" s="2">
        <v>38000</v>
      </c>
      <c r="J787" s="2">
        <v>7600</v>
      </c>
      <c r="K787" s="105">
        <v>30400</v>
      </c>
      <c r="L787" s="2"/>
      <c r="M787" s="2"/>
      <c r="N787" s="2"/>
      <c r="O787" s="2"/>
      <c r="P787" s="2"/>
      <c r="Q787" s="2"/>
      <c r="R787" s="2"/>
      <c r="S787" s="2"/>
      <c r="T787" s="3"/>
    </row>
    <row r="788" spans="1:20" s="41" customFormat="1">
      <c r="A788" s="3" t="s">
        <v>1292</v>
      </c>
      <c r="B788" s="3" t="s">
        <v>1293</v>
      </c>
      <c r="C788" s="6" t="s">
        <v>13</v>
      </c>
      <c r="D788" s="3" t="s">
        <v>1298</v>
      </c>
      <c r="E788" s="3" t="s">
        <v>1299</v>
      </c>
      <c r="F788" s="3" t="s">
        <v>1296</v>
      </c>
      <c r="G788" s="3" t="s">
        <v>265</v>
      </c>
      <c r="H788" s="3" t="s">
        <v>1300</v>
      </c>
      <c r="I788" s="2">
        <v>18000</v>
      </c>
      <c r="J788" s="2">
        <v>3600</v>
      </c>
      <c r="K788" s="105">
        <v>14400</v>
      </c>
      <c r="L788" s="2"/>
      <c r="M788" s="2"/>
      <c r="N788" s="2"/>
      <c r="O788" s="2"/>
      <c r="P788" s="2"/>
      <c r="Q788" s="2"/>
      <c r="R788" s="2"/>
      <c r="S788" s="2"/>
      <c r="T788" s="3"/>
    </row>
    <row r="789" spans="1:20" s="41" customFormat="1">
      <c r="A789" s="3" t="s">
        <v>1292</v>
      </c>
      <c r="B789" s="3" t="s">
        <v>1318</v>
      </c>
      <c r="C789" s="6" t="s">
        <v>13</v>
      </c>
      <c r="D789" s="3" t="s">
        <v>1319</v>
      </c>
      <c r="E789" s="3" t="s">
        <v>1320</v>
      </c>
      <c r="F789" s="3" t="s">
        <v>1321</v>
      </c>
      <c r="G789" s="3" t="s">
        <v>44</v>
      </c>
      <c r="H789" s="3" t="s">
        <v>1322</v>
      </c>
      <c r="I789" s="2">
        <f>160932.34/0.8</f>
        <v>201165.42499999999</v>
      </c>
      <c r="J789" s="2">
        <f>I789*0.2</f>
        <v>40233.084999999999</v>
      </c>
      <c r="K789" s="105">
        <f>I789-J789</f>
        <v>160932.34</v>
      </c>
      <c r="L789" s="2"/>
      <c r="M789" s="2"/>
      <c r="N789" s="2"/>
      <c r="O789" s="2"/>
      <c r="P789" s="2"/>
      <c r="Q789" s="2"/>
      <c r="R789" s="2"/>
      <c r="S789" s="2"/>
      <c r="T789" s="3"/>
    </row>
    <row r="790" spans="1:20" s="41" customFormat="1">
      <c r="A790" s="3" t="s">
        <v>1292</v>
      </c>
      <c r="B790" s="3" t="s">
        <v>1318</v>
      </c>
      <c r="C790" s="6" t="s">
        <v>13</v>
      </c>
      <c r="D790" s="3" t="s">
        <v>1323</v>
      </c>
      <c r="E790" s="3" t="s">
        <v>1320</v>
      </c>
      <c r="F790" s="3" t="s">
        <v>1321</v>
      </c>
      <c r="G790" s="3" t="s">
        <v>44</v>
      </c>
      <c r="H790" s="3" t="s">
        <v>1322</v>
      </c>
      <c r="I790" s="2">
        <v>15592.5</v>
      </c>
      <c r="J790" s="2">
        <v>3118.5</v>
      </c>
      <c r="K790" s="105">
        <v>12474</v>
      </c>
      <c r="L790" s="2"/>
      <c r="M790" s="2"/>
      <c r="N790" s="2"/>
      <c r="O790" s="2"/>
      <c r="P790" s="2"/>
      <c r="Q790" s="2"/>
      <c r="R790" s="2"/>
      <c r="S790" s="2"/>
      <c r="T790" s="3"/>
    </row>
    <row r="791" spans="1:20" s="41" customFormat="1">
      <c r="A791" s="13" t="s">
        <v>1070</v>
      </c>
      <c r="B791" s="13" t="s">
        <v>1071</v>
      </c>
      <c r="C791" s="17" t="s">
        <v>15</v>
      </c>
      <c r="D791" s="13" t="s">
        <v>1072</v>
      </c>
      <c r="E791" s="13" t="s">
        <v>1073</v>
      </c>
      <c r="F791" s="13" t="s">
        <v>1074</v>
      </c>
      <c r="G791" s="13" t="s">
        <v>1075</v>
      </c>
      <c r="H791" s="13" t="s">
        <v>1076</v>
      </c>
      <c r="I791" s="14">
        <v>112778.77</v>
      </c>
      <c r="J791" s="14">
        <v>22555.75</v>
      </c>
      <c r="K791" s="107">
        <v>90223.02</v>
      </c>
      <c r="L791" s="14"/>
      <c r="M791" s="14"/>
      <c r="N791" s="14"/>
      <c r="O791" s="14"/>
      <c r="P791" s="14"/>
      <c r="Q791" s="14"/>
      <c r="R791" s="14"/>
    </row>
    <row r="792" spans="1:20" s="41" customFormat="1">
      <c r="A792" s="13" t="s">
        <v>1070</v>
      </c>
      <c r="B792" s="13" t="s">
        <v>1071</v>
      </c>
      <c r="C792" s="23" t="s">
        <v>10</v>
      </c>
      <c r="D792" s="12" t="s">
        <v>1077</v>
      </c>
      <c r="E792" s="12" t="s">
        <v>1073</v>
      </c>
      <c r="F792" s="12" t="s">
        <v>220</v>
      </c>
      <c r="G792" s="12" t="s">
        <v>299</v>
      </c>
      <c r="H792" s="12" t="s">
        <v>1076</v>
      </c>
      <c r="I792" s="10">
        <v>12186.199999999999</v>
      </c>
      <c r="J792" s="10">
        <v>2437.2399999999998</v>
      </c>
      <c r="K792" s="112">
        <v>9748.9599999999991</v>
      </c>
      <c r="L792" s="10"/>
      <c r="M792" s="14"/>
      <c r="N792" s="14"/>
      <c r="O792" s="14"/>
      <c r="P792" s="14"/>
      <c r="Q792" s="14"/>
      <c r="R792" s="14"/>
    </row>
    <row r="793" spans="1:20" s="41" customFormat="1">
      <c r="A793" s="41" t="s">
        <v>257</v>
      </c>
      <c r="B793" s="41" t="s">
        <v>258</v>
      </c>
      <c r="C793" s="55" t="s">
        <v>14</v>
      </c>
      <c r="D793" s="41" t="s">
        <v>3451</v>
      </c>
      <c r="E793" s="41" t="s">
        <v>3452</v>
      </c>
      <c r="F793" s="41" t="s">
        <v>3453</v>
      </c>
      <c r="G793" s="41" t="s">
        <v>2523</v>
      </c>
      <c r="H793" s="41" t="s">
        <v>3454</v>
      </c>
      <c r="I793" s="4">
        <v>605000</v>
      </c>
      <c r="J793" s="4">
        <v>75625</v>
      </c>
      <c r="K793" s="111">
        <v>529375</v>
      </c>
      <c r="L793" s="4"/>
      <c r="M793" s="4"/>
      <c r="N793" s="4"/>
      <c r="O793" s="4"/>
      <c r="P793" s="4"/>
      <c r="Q793" s="4"/>
      <c r="R793" s="4"/>
    </row>
    <row r="794" spans="1:20" s="41" customFormat="1">
      <c r="A794" s="3" t="s">
        <v>257</v>
      </c>
      <c r="B794" s="3" t="s">
        <v>258</v>
      </c>
      <c r="C794" s="55" t="s">
        <v>13</v>
      </c>
      <c r="D794" s="41" t="s">
        <v>3859</v>
      </c>
      <c r="E794" s="41" t="s">
        <v>3860</v>
      </c>
      <c r="F794" s="41" t="s">
        <v>1458</v>
      </c>
      <c r="G794" s="41" t="s">
        <v>3861</v>
      </c>
      <c r="H794" s="41" t="s">
        <v>3862</v>
      </c>
      <c r="I794" s="4">
        <v>26039.98</v>
      </c>
      <c r="J794" s="4">
        <v>5208</v>
      </c>
      <c r="K794" s="111">
        <v>20831.98</v>
      </c>
      <c r="L794" s="4"/>
      <c r="M794" s="4"/>
      <c r="N794" s="4"/>
      <c r="O794" s="4"/>
      <c r="P794" s="4"/>
      <c r="Q794" s="4"/>
      <c r="R794" s="4"/>
    </row>
    <row r="795" spans="1:20" s="41" customFormat="1">
      <c r="A795" s="3" t="s">
        <v>257</v>
      </c>
      <c r="B795" s="3" t="s">
        <v>258</v>
      </c>
      <c r="C795" s="55" t="s">
        <v>13</v>
      </c>
      <c r="D795" s="41" t="s">
        <v>3863</v>
      </c>
      <c r="E795" s="41" t="s">
        <v>3860</v>
      </c>
      <c r="F795" s="41" t="s">
        <v>1216</v>
      </c>
      <c r="G795" s="41" t="s">
        <v>1278</v>
      </c>
      <c r="H795" s="41" t="s">
        <v>3862</v>
      </c>
      <c r="I795" s="4">
        <v>26414.52</v>
      </c>
      <c r="J795" s="4">
        <v>0</v>
      </c>
      <c r="K795" s="111">
        <v>26414.52</v>
      </c>
      <c r="L795" s="4"/>
      <c r="M795" s="4"/>
      <c r="N795" s="4"/>
      <c r="O795" s="4"/>
      <c r="P795" s="4"/>
      <c r="Q795" s="4"/>
      <c r="R795" s="4"/>
    </row>
    <row r="796" spans="1:20" s="41" customFormat="1">
      <c r="A796" s="41" t="s">
        <v>257</v>
      </c>
      <c r="B796" s="41" t="s">
        <v>258</v>
      </c>
      <c r="C796" s="121" t="s">
        <v>15</v>
      </c>
      <c r="D796" s="28" t="s">
        <v>1203</v>
      </c>
      <c r="E796" s="28" t="s">
        <v>1204</v>
      </c>
      <c r="F796" s="28" t="s">
        <v>287</v>
      </c>
      <c r="G796" s="28" t="s">
        <v>290</v>
      </c>
      <c r="H796" s="28" t="s">
        <v>1205</v>
      </c>
      <c r="I796" s="31">
        <f>725271.68/0.8</f>
        <v>906589.6</v>
      </c>
      <c r="J796" s="31">
        <f>I796*0.2</f>
        <v>181317.92</v>
      </c>
      <c r="K796" s="116">
        <f>I796-J796</f>
        <v>725271.67999999993</v>
      </c>
      <c r="L796" s="2"/>
      <c r="M796" s="2"/>
      <c r="N796" s="2"/>
      <c r="O796" s="2"/>
      <c r="P796" s="2"/>
      <c r="Q796" s="2"/>
      <c r="R796" s="2"/>
    </row>
    <row r="797" spans="1:20" s="41" customFormat="1">
      <c r="A797" s="41" t="s">
        <v>257</v>
      </c>
      <c r="B797" s="41" t="s">
        <v>258</v>
      </c>
      <c r="C797" s="121" t="s">
        <v>10</v>
      </c>
      <c r="D797" s="28" t="s">
        <v>1206</v>
      </c>
      <c r="E797" s="28" t="s">
        <v>1207</v>
      </c>
      <c r="F797" s="28" t="s">
        <v>63</v>
      </c>
      <c r="G797" s="28" t="s">
        <v>271</v>
      </c>
      <c r="H797" s="28" t="s">
        <v>1208</v>
      </c>
      <c r="I797" s="31">
        <f>415539.01/0.8</f>
        <v>519423.76250000001</v>
      </c>
      <c r="J797" s="31">
        <f>I797*0.2</f>
        <v>103884.7525</v>
      </c>
      <c r="K797" s="116">
        <f>I797-J797</f>
        <v>415539.01</v>
      </c>
      <c r="L797" s="2"/>
      <c r="M797" s="2"/>
      <c r="N797" s="2"/>
      <c r="O797" s="2"/>
      <c r="P797" s="2"/>
      <c r="Q797" s="2"/>
      <c r="R797" s="2"/>
    </row>
    <row r="798" spans="1:20" s="41" customFormat="1">
      <c r="A798" s="41" t="s">
        <v>2113</v>
      </c>
      <c r="B798" s="41" t="s">
        <v>2114</v>
      </c>
      <c r="C798" s="55" t="s">
        <v>15</v>
      </c>
      <c r="D798" s="41" t="s">
        <v>3455</v>
      </c>
      <c r="E798" s="41" t="s">
        <v>3456</v>
      </c>
      <c r="F798" s="41" t="s">
        <v>3457</v>
      </c>
      <c r="G798" s="41" t="s">
        <v>3458</v>
      </c>
      <c r="H798" s="41" t="s">
        <v>3459</v>
      </c>
      <c r="I798" s="4">
        <v>125251.06</v>
      </c>
      <c r="J798" s="4">
        <v>15656.3825</v>
      </c>
      <c r="K798" s="111">
        <v>109594.67749999999</v>
      </c>
      <c r="L798" s="4"/>
      <c r="M798" s="4"/>
      <c r="N798" s="4"/>
      <c r="O798" s="4"/>
      <c r="P798" s="4"/>
      <c r="Q798" s="4"/>
      <c r="R798" s="4"/>
    </row>
    <row r="799" spans="1:20" s="41" customFormat="1">
      <c r="A799" s="41" t="s">
        <v>2113</v>
      </c>
      <c r="B799" s="41" t="s">
        <v>2114</v>
      </c>
      <c r="C799" s="55" t="s">
        <v>15</v>
      </c>
      <c r="D799" s="41" t="s">
        <v>3460</v>
      </c>
      <c r="E799" s="41" t="s">
        <v>3456</v>
      </c>
      <c r="F799" s="41" t="s">
        <v>1779</v>
      </c>
      <c r="G799" s="41" t="s">
        <v>3458</v>
      </c>
      <c r="H799" s="41" t="s">
        <v>3459</v>
      </c>
      <c r="I799" s="4">
        <v>61918.62</v>
      </c>
      <c r="J799" s="4">
        <v>7739.8275000000003</v>
      </c>
      <c r="K799" s="111">
        <v>54178.792500000003</v>
      </c>
      <c r="L799" s="4"/>
      <c r="M799" s="4"/>
      <c r="N799" s="4"/>
      <c r="O799" s="4"/>
      <c r="P799" s="4"/>
      <c r="Q799" s="4"/>
      <c r="R799" s="4"/>
    </row>
    <row r="800" spans="1:20" s="41" customFormat="1">
      <c r="A800" s="41" t="s">
        <v>2113</v>
      </c>
      <c r="B800" s="41" t="s">
        <v>2114</v>
      </c>
      <c r="C800" s="55" t="s">
        <v>15</v>
      </c>
      <c r="D800" s="41" t="s">
        <v>3461</v>
      </c>
      <c r="E800" s="41" t="s">
        <v>3462</v>
      </c>
      <c r="F800" s="41" t="s">
        <v>3463</v>
      </c>
      <c r="G800" s="41" t="s">
        <v>2162</v>
      </c>
      <c r="H800" s="41" t="s">
        <v>3464</v>
      </c>
      <c r="I800" s="4">
        <v>80000</v>
      </c>
      <c r="J800" s="4">
        <v>10000</v>
      </c>
      <c r="K800" s="111">
        <v>70000</v>
      </c>
      <c r="L800" s="4"/>
      <c r="M800" s="4"/>
      <c r="N800" s="4"/>
      <c r="O800" s="4"/>
      <c r="P800" s="4"/>
      <c r="Q800" s="4"/>
      <c r="R800" s="4"/>
    </row>
    <row r="801" spans="1:18" s="41" customFormat="1">
      <c r="A801" s="3" t="s">
        <v>2115</v>
      </c>
      <c r="B801" s="3" t="s">
        <v>2116</v>
      </c>
      <c r="C801" s="6" t="s">
        <v>13</v>
      </c>
      <c r="D801" s="3" t="s">
        <v>2117</v>
      </c>
      <c r="E801" s="3" t="s">
        <v>2118</v>
      </c>
      <c r="F801" s="3" t="s">
        <v>1216</v>
      </c>
      <c r="G801" s="3" t="s">
        <v>1217</v>
      </c>
      <c r="H801" s="3" t="s">
        <v>2119</v>
      </c>
      <c r="I801" s="2">
        <v>65000</v>
      </c>
      <c r="J801" s="2">
        <v>8125</v>
      </c>
      <c r="K801" s="105">
        <v>56875</v>
      </c>
      <c r="L801" s="2"/>
      <c r="M801" s="2"/>
      <c r="N801" s="2"/>
      <c r="O801" s="2"/>
      <c r="P801" s="2"/>
      <c r="Q801" s="2"/>
      <c r="R801" s="2"/>
    </row>
    <row r="802" spans="1:18" s="41" customFormat="1">
      <c r="A802" s="3" t="s">
        <v>2115</v>
      </c>
      <c r="B802" s="3" t="s">
        <v>2116</v>
      </c>
      <c r="C802" s="6" t="s">
        <v>13</v>
      </c>
      <c r="D802" s="3" t="s">
        <v>2120</v>
      </c>
      <c r="E802" s="3" t="s">
        <v>2118</v>
      </c>
      <c r="F802" s="3" t="s">
        <v>2121</v>
      </c>
      <c r="G802" s="3" t="s">
        <v>1217</v>
      </c>
      <c r="H802" s="3" t="s">
        <v>2119</v>
      </c>
      <c r="I802" s="2">
        <v>118047.94</v>
      </c>
      <c r="J802" s="2">
        <v>14755.99</v>
      </c>
      <c r="K802" s="105">
        <v>103291.95</v>
      </c>
      <c r="L802" s="2"/>
      <c r="M802" s="2"/>
      <c r="N802" s="2"/>
      <c r="O802" s="2"/>
      <c r="P802" s="2"/>
      <c r="Q802" s="2"/>
      <c r="R802" s="2"/>
    </row>
    <row r="803" spans="1:18" s="41" customFormat="1">
      <c r="A803" s="3" t="s">
        <v>2115</v>
      </c>
      <c r="B803" s="3" t="s">
        <v>2116</v>
      </c>
      <c r="C803" s="6" t="s">
        <v>14</v>
      </c>
      <c r="D803" s="3" t="s">
        <v>2122</v>
      </c>
      <c r="E803" s="3" t="s">
        <v>2118</v>
      </c>
      <c r="F803" s="3" t="s">
        <v>1453</v>
      </c>
      <c r="G803" s="3" t="s">
        <v>1217</v>
      </c>
      <c r="H803" s="3" t="s">
        <v>2119</v>
      </c>
      <c r="I803" s="2">
        <v>112027</v>
      </c>
      <c r="J803" s="2">
        <v>14003.380000000001</v>
      </c>
      <c r="K803" s="105">
        <v>98023.62</v>
      </c>
      <c r="L803" s="2"/>
      <c r="M803" s="2"/>
      <c r="N803" s="2"/>
      <c r="O803" s="2"/>
      <c r="P803" s="2"/>
      <c r="Q803" s="2"/>
      <c r="R803" s="2"/>
    </row>
    <row r="804" spans="1:18" s="41" customFormat="1">
      <c r="A804" s="41" t="s">
        <v>2866</v>
      </c>
      <c r="B804" s="41" t="s">
        <v>2867</v>
      </c>
      <c r="C804" s="55" t="s">
        <v>15</v>
      </c>
      <c r="D804" s="41" t="s">
        <v>2868</v>
      </c>
      <c r="E804" s="41" t="s">
        <v>2869</v>
      </c>
      <c r="F804" s="41" t="s">
        <v>22</v>
      </c>
      <c r="G804" s="41" t="s">
        <v>50</v>
      </c>
      <c r="H804" s="41" t="s">
        <v>2870</v>
      </c>
      <c r="I804" s="4">
        <v>110094.73</v>
      </c>
      <c r="J804" s="4">
        <v>22018.95</v>
      </c>
      <c r="K804" s="111">
        <v>88075.78</v>
      </c>
      <c r="L804" s="4"/>
      <c r="M804" s="4"/>
      <c r="N804" s="4"/>
      <c r="O804" s="4"/>
      <c r="P804" s="4"/>
      <c r="Q804" s="4"/>
      <c r="R804" s="4"/>
    </row>
    <row r="805" spans="1:18" s="41" customFormat="1">
      <c r="A805" s="41" t="s">
        <v>2866</v>
      </c>
      <c r="B805" s="41" t="s">
        <v>2867</v>
      </c>
      <c r="C805" s="55" t="s">
        <v>15</v>
      </c>
      <c r="D805" s="41" t="s">
        <v>2871</v>
      </c>
      <c r="E805" s="41" t="s">
        <v>2869</v>
      </c>
      <c r="F805" s="41" t="s">
        <v>2872</v>
      </c>
      <c r="G805" s="41" t="s">
        <v>2843</v>
      </c>
      <c r="H805" s="41" t="s">
        <v>2870</v>
      </c>
      <c r="I805" s="4">
        <v>37921.519999999997</v>
      </c>
      <c r="J805" s="4">
        <v>7584.3</v>
      </c>
      <c r="K805" s="111">
        <v>30337.22</v>
      </c>
      <c r="L805" s="4"/>
      <c r="M805" s="4"/>
      <c r="N805" s="4"/>
      <c r="O805" s="4"/>
      <c r="P805" s="4"/>
      <c r="Q805" s="4"/>
      <c r="R805" s="4"/>
    </row>
    <row r="806" spans="1:18" s="41" customFormat="1">
      <c r="A806" s="41" t="s">
        <v>2866</v>
      </c>
      <c r="B806" s="41" t="s">
        <v>2867</v>
      </c>
      <c r="C806" s="55" t="s">
        <v>15</v>
      </c>
      <c r="D806" s="41" t="s">
        <v>2873</v>
      </c>
      <c r="E806" s="41" t="s">
        <v>2869</v>
      </c>
      <c r="F806" s="41" t="s">
        <v>40</v>
      </c>
      <c r="G806" s="41" t="s">
        <v>352</v>
      </c>
      <c r="H806" s="41" t="s">
        <v>2870</v>
      </c>
      <c r="I806" s="4">
        <v>36698.239999999998</v>
      </c>
      <c r="J806" s="4">
        <v>7339.6500000000005</v>
      </c>
      <c r="K806" s="111">
        <v>29358.59</v>
      </c>
      <c r="L806" s="4"/>
      <c r="M806" s="4"/>
      <c r="N806" s="4"/>
      <c r="O806" s="4"/>
      <c r="P806" s="4"/>
      <c r="Q806" s="4"/>
      <c r="R806" s="4"/>
    </row>
    <row r="807" spans="1:18" s="41" customFormat="1">
      <c r="A807" s="41" t="s">
        <v>2123</v>
      </c>
      <c r="B807" s="41" t="s">
        <v>2124</v>
      </c>
      <c r="C807" s="55" t="s">
        <v>38</v>
      </c>
      <c r="D807" s="41" t="s">
        <v>3465</v>
      </c>
      <c r="E807" s="41" t="s">
        <v>3466</v>
      </c>
      <c r="F807" s="41" t="s">
        <v>2740</v>
      </c>
      <c r="G807" s="41" t="s">
        <v>3467</v>
      </c>
      <c r="H807" s="41" t="s">
        <v>3468</v>
      </c>
      <c r="I807" s="4">
        <v>68193.509999999995</v>
      </c>
      <c r="J807" s="4">
        <v>35662.67</v>
      </c>
      <c r="K807" s="111">
        <v>32530.84</v>
      </c>
      <c r="L807" s="4"/>
      <c r="M807" s="4"/>
      <c r="N807" s="4"/>
      <c r="O807" s="4"/>
      <c r="P807" s="4"/>
      <c r="Q807" s="4"/>
      <c r="R807" s="4"/>
    </row>
    <row r="808" spans="1:18" s="41" customFormat="1">
      <c r="A808" s="41" t="s">
        <v>2123</v>
      </c>
      <c r="B808" s="41" t="s">
        <v>2124</v>
      </c>
      <c r="C808" s="55" t="s">
        <v>10</v>
      </c>
      <c r="D808" s="41" t="s">
        <v>3469</v>
      </c>
      <c r="E808" s="41" t="s">
        <v>3470</v>
      </c>
      <c r="F808" s="41" t="s">
        <v>153</v>
      </c>
      <c r="G808" s="41" t="s">
        <v>161</v>
      </c>
      <c r="H808" s="41" t="s">
        <v>3471</v>
      </c>
      <c r="I808" s="4">
        <v>1222642.18</v>
      </c>
      <c r="J808" s="4">
        <v>244528.43599999999</v>
      </c>
      <c r="K808" s="111">
        <v>978113.74399999995</v>
      </c>
      <c r="L808" s="4"/>
      <c r="M808" s="4"/>
      <c r="N808" s="4"/>
      <c r="O808" s="4"/>
      <c r="P808" s="4"/>
      <c r="Q808" s="4"/>
      <c r="R808" s="4"/>
    </row>
    <row r="809" spans="1:18" s="41" customFormat="1">
      <c r="A809" s="3" t="s">
        <v>2123</v>
      </c>
      <c r="B809" s="3" t="s">
        <v>2124</v>
      </c>
      <c r="C809" s="6" t="s">
        <v>2125</v>
      </c>
      <c r="D809" s="3" t="s">
        <v>2126</v>
      </c>
      <c r="E809" s="3" t="s">
        <v>2127</v>
      </c>
      <c r="F809" s="3" t="s">
        <v>2128</v>
      </c>
      <c r="G809" s="3" t="s">
        <v>2129</v>
      </c>
      <c r="H809" s="3" t="s">
        <v>2130</v>
      </c>
      <c r="I809" s="2">
        <f>254762.5/0.875</f>
        <v>291157.14285714284</v>
      </c>
      <c r="J809" s="2">
        <f>I809*12.5/100</f>
        <v>36394.642857142855</v>
      </c>
      <c r="K809" s="105">
        <f>I809-J809</f>
        <v>254762.5</v>
      </c>
      <c r="L809" s="2"/>
      <c r="M809" s="2"/>
      <c r="N809" s="2"/>
      <c r="O809" s="2"/>
      <c r="P809" s="2"/>
      <c r="Q809" s="2"/>
      <c r="R809" s="2"/>
    </row>
    <row r="810" spans="1:18" s="41" customFormat="1">
      <c r="A810" s="41" t="s">
        <v>82</v>
      </c>
      <c r="B810" s="41" t="s">
        <v>83</v>
      </c>
      <c r="C810" s="55" t="s">
        <v>15</v>
      </c>
      <c r="D810" s="41" t="s">
        <v>3472</v>
      </c>
      <c r="E810" s="41" t="s">
        <v>3473</v>
      </c>
      <c r="F810" s="41" t="s">
        <v>3474</v>
      </c>
      <c r="G810" s="41" t="s">
        <v>2227</v>
      </c>
      <c r="H810" s="41" t="s">
        <v>3475</v>
      </c>
      <c r="I810" s="4">
        <v>20000</v>
      </c>
      <c r="J810" s="4">
        <v>2500</v>
      </c>
      <c r="K810" s="111">
        <v>17500</v>
      </c>
      <c r="L810" s="4"/>
      <c r="M810" s="4"/>
      <c r="N810" s="4"/>
      <c r="O810" s="4"/>
      <c r="P810" s="4"/>
      <c r="Q810" s="4"/>
      <c r="R810" s="4"/>
    </row>
    <row r="811" spans="1:18" s="41" customFormat="1">
      <c r="A811" s="41" t="s">
        <v>82</v>
      </c>
      <c r="B811" s="41" t="s">
        <v>83</v>
      </c>
      <c r="C811" s="55" t="s">
        <v>13</v>
      </c>
      <c r="D811" s="41" t="s">
        <v>3476</v>
      </c>
      <c r="E811" s="41" t="s">
        <v>3477</v>
      </c>
      <c r="F811" s="41" t="s">
        <v>205</v>
      </c>
      <c r="G811" s="41" t="s">
        <v>401</v>
      </c>
      <c r="H811" s="41" t="s">
        <v>3478</v>
      </c>
      <c r="I811" s="4">
        <v>5000</v>
      </c>
      <c r="J811" s="4">
        <v>625</v>
      </c>
      <c r="K811" s="111">
        <v>4375</v>
      </c>
      <c r="L811" s="4"/>
      <c r="M811" s="4"/>
      <c r="N811" s="4"/>
      <c r="O811" s="4"/>
      <c r="P811" s="4"/>
      <c r="Q811" s="4"/>
      <c r="R811" s="4"/>
    </row>
    <row r="812" spans="1:18" s="41" customFormat="1">
      <c r="A812" s="41" t="s">
        <v>82</v>
      </c>
      <c r="B812" s="41" t="s">
        <v>83</v>
      </c>
      <c r="C812" s="55" t="s">
        <v>13</v>
      </c>
      <c r="D812" s="41" t="s">
        <v>3479</v>
      </c>
      <c r="E812" s="41" t="s">
        <v>3480</v>
      </c>
      <c r="F812" s="41" t="s">
        <v>3481</v>
      </c>
      <c r="G812" s="41" t="s">
        <v>3482</v>
      </c>
      <c r="H812" s="41" t="s">
        <v>3483</v>
      </c>
      <c r="I812" s="4">
        <v>5000</v>
      </c>
      <c r="J812" s="4">
        <v>625</v>
      </c>
      <c r="K812" s="111">
        <v>4375</v>
      </c>
      <c r="L812" s="4"/>
      <c r="M812" s="4"/>
      <c r="N812" s="4"/>
      <c r="O812" s="4"/>
      <c r="P812" s="4"/>
      <c r="Q812" s="4"/>
      <c r="R812" s="4"/>
    </row>
    <row r="813" spans="1:18" s="41" customFormat="1">
      <c r="A813" s="41" t="s">
        <v>82</v>
      </c>
      <c r="B813" s="41" t="s">
        <v>83</v>
      </c>
      <c r="C813" s="55" t="s">
        <v>14</v>
      </c>
      <c r="D813" s="41" t="s">
        <v>3484</v>
      </c>
      <c r="E813" s="41" t="s">
        <v>3477</v>
      </c>
      <c r="F813" s="41" t="s">
        <v>2258</v>
      </c>
      <c r="G813" s="41" t="s">
        <v>402</v>
      </c>
      <c r="H813" s="41" t="s">
        <v>3478</v>
      </c>
      <c r="I813" s="4">
        <v>5000</v>
      </c>
      <c r="J813" s="4">
        <v>625</v>
      </c>
      <c r="K813" s="111">
        <v>4375</v>
      </c>
      <c r="L813" s="4"/>
      <c r="M813" s="4"/>
      <c r="N813" s="4"/>
      <c r="O813" s="4"/>
      <c r="P813" s="4"/>
      <c r="Q813" s="4"/>
      <c r="R813" s="4"/>
    </row>
    <row r="814" spans="1:18" s="41" customFormat="1">
      <c r="A814" s="41" t="s">
        <v>82</v>
      </c>
      <c r="B814" s="41" t="s">
        <v>83</v>
      </c>
      <c r="C814" s="55" t="s">
        <v>10</v>
      </c>
      <c r="D814" s="41" t="s">
        <v>3485</v>
      </c>
      <c r="E814" s="41" t="s">
        <v>3486</v>
      </c>
      <c r="F814" s="41" t="s">
        <v>1951</v>
      </c>
      <c r="G814" s="41" t="s">
        <v>277</v>
      </c>
      <c r="H814" s="41" t="s">
        <v>3487</v>
      </c>
      <c r="I814" s="4">
        <v>30011.43</v>
      </c>
      <c r="J814" s="4">
        <v>3751.42875</v>
      </c>
      <c r="K814" s="111">
        <v>26260.001250000001</v>
      </c>
      <c r="L814" s="4"/>
      <c r="M814" s="4"/>
      <c r="N814" s="4"/>
      <c r="O814" s="4"/>
      <c r="P814" s="4"/>
      <c r="Q814" s="4"/>
      <c r="R814" s="4"/>
    </row>
    <row r="815" spans="1:18" s="41" customFormat="1">
      <c r="A815" s="41" t="s">
        <v>82</v>
      </c>
      <c r="B815" s="41" t="s">
        <v>83</v>
      </c>
      <c r="C815" s="55" t="s">
        <v>10</v>
      </c>
      <c r="D815" s="41" t="s">
        <v>3488</v>
      </c>
      <c r="E815" s="41" t="s">
        <v>3489</v>
      </c>
      <c r="F815" s="41" t="s">
        <v>289</v>
      </c>
      <c r="G815" s="41" t="s">
        <v>381</v>
      </c>
      <c r="H815" s="41" t="s">
        <v>3490</v>
      </c>
      <c r="I815" s="4">
        <v>140000</v>
      </c>
      <c r="J815" s="4">
        <v>17500</v>
      </c>
      <c r="K815" s="111">
        <v>122500</v>
      </c>
      <c r="L815" s="4"/>
      <c r="M815" s="4"/>
      <c r="N815" s="4"/>
      <c r="O815" s="4"/>
      <c r="P815" s="4"/>
      <c r="Q815" s="4"/>
      <c r="R815" s="4"/>
    </row>
    <row r="816" spans="1:18" s="41" customFormat="1">
      <c r="A816" s="3" t="s">
        <v>82</v>
      </c>
      <c r="B816" s="3" t="s">
        <v>83</v>
      </c>
      <c r="C816" s="6" t="s">
        <v>15</v>
      </c>
      <c r="D816" s="3" t="s">
        <v>2131</v>
      </c>
      <c r="E816" s="3" t="s">
        <v>2132</v>
      </c>
      <c r="F816" s="3" t="s">
        <v>2133</v>
      </c>
      <c r="G816" s="3" t="s">
        <v>2134</v>
      </c>
      <c r="H816" s="3" t="s">
        <v>2135</v>
      </c>
      <c r="I816" s="2">
        <v>115625</v>
      </c>
      <c r="J816" s="2">
        <v>23125</v>
      </c>
      <c r="K816" s="105">
        <v>92500</v>
      </c>
      <c r="L816" s="2"/>
      <c r="M816" s="2"/>
      <c r="N816" s="2"/>
      <c r="O816" s="2"/>
      <c r="P816" s="2"/>
      <c r="Q816" s="2"/>
      <c r="R816" s="2"/>
    </row>
    <row r="817" spans="1:258" s="41" customFormat="1">
      <c r="A817" s="3" t="s">
        <v>82</v>
      </c>
      <c r="B817" s="3" t="s">
        <v>83</v>
      </c>
      <c r="C817" s="6" t="s">
        <v>15</v>
      </c>
      <c r="D817" s="3" t="s">
        <v>2136</v>
      </c>
      <c r="E817" s="3" t="s">
        <v>2137</v>
      </c>
      <c r="F817" s="3" t="s">
        <v>1523</v>
      </c>
      <c r="G817" s="3" t="s">
        <v>236</v>
      </c>
      <c r="H817" s="3" t="s">
        <v>2138</v>
      </c>
      <c r="I817" s="2">
        <v>5000</v>
      </c>
      <c r="J817" s="2">
        <v>625</v>
      </c>
      <c r="K817" s="105">
        <v>4375</v>
      </c>
      <c r="L817" s="2"/>
      <c r="M817" s="2"/>
      <c r="N817" s="2"/>
      <c r="O817" s="2"/>
      <c r="P817" s="2"/>
      <c r="Q817" s="2"/>
      <c r="R817" s="2"/>
    </row>
    <row r="818" spans="1:258" s="41" customFormat="1">
      <c r="A818" s="3" t="s">
        <v>82</v>
      </c>
      <c r="B818" s="3" t="s">
        <v>83</v>
      </c>
      <c r="C818" s="6" t="s">
        <v>13</v>
      </c>
      <c r="D818" s="3" t="s">
        <v>2139</v>
      </c>
      <c r="E818" s="3" t="s">
        <v>2140</v>
      </c>
      <c r="F818" s="3" t="s">
        <v>1510</v>
      </c>
      <c r="G818" s="3" t="s">
        <v>2141</v>
      </c>
      <c r="H818" s="3" t="s">
        <v>2142</v>
      </c>
      <c r="I818" s="2">
        <v>56909.508571428574</v>
      </c>
      <c r="J818" s="2">
        <v>7113.6885714285718</v>
      </c>
      <c r="K818" s="105">
        <v>49795.82</v>
      </c>
      <c r="L818" s="2"/>
      <c r="M818" s="2"/>
      <c r="N818" s="2"/>
      <c r="O818" s="2"/>
      <c r="P818" s="2"/>
      <c r="Q818" s="2"/>
      <c r="R818" s="2"/>
    </row>
    <row r="819" spans="1:258" s="41" customFormat="1">
      <c r="A819" s="3" t="s">
        <v>82</v>
      </c>
      <c r="B819" s="3" t="s">
        <v>83</v>
      </c>
      <c r="C819" s="6" t="s">
        <v>13</v>
      </c>
      <c r="D819" s="3" t="s">
        <v>2143</v>
      </c>
      <c r="E819" s="3" t="s">
        <v>2144</v>
      </c>
      <c r="F819" s="3" t="s">
        <v>1510</v>
      </c>
      <c r="G819" s="3" t="s">
        <v>2141</v>
      </c>
      <c r="H819" s="3" t="s">
        <v>2145</v>
      </c>
      <c r="I819" s="2">
        <v>15010.285714285714</v>
      </c>
      <c r="J819" s="2">
        <v>1876.2857142857142</v>
      </c>
      <c r="K819" s="105">
        <v>13134</v>
      </c>
      <c r="L819" s="2"/>
      <c r="M819" s="2"/>
      <c r="N819" s="2"/>
      <c r="O819" s="2"/>
      <c r="P819" s="2"/>
      <c r="Q819" s="2"/>
      <c r="R819" s="2"/>
    </row>
    <row r="820" spans="1:258" s="41" customFormat="1">
      <c r="A820" s="3" t="s">
        <v>82</v>
      </c>
      <c r="B820" s="3" t="s">
        <v>83</v>
      </c>
      <c r="C820" s="6" t="s">
        <v>17</v>
      </c>
      <c r="D820" s="3" t="s">
        <v>2146</v>
      </c>
      <c r="E820" s="3" t="s">
        <v>2137</v>
      </c>
      <c r="F820" s="3" t="s">
        <v>191</v>
      </c>
      <c r="G820" s="3" t="s">
        <v>140</v>
      </c>
      <c r="H820" s="3" t="s">
        <v>2138</v>
      </c>
      <c r="I820" s="2">
        <v>20000</v>
      </c>
      <c r="J820" s="2">
        <v>2500</v>
      </c>
      <c r="K820" s="105">
        <v>17500</v>
      </c>
      <c r="L820" s="2"/>
      <c r="M820" s="2"/>
      <c r="N820" s="2"/>
      <c r="O820" s="2"/>
      <c r="P820" s="2"/>
      <c r="Q820" s="2"/>
      <c r="R820" s="2"/>
    </row>
    <row r="821" spans="1:258" s="41" customFormat="1">
      <c r="A821" s="3" t="s">
        <v>82</v>
      </c>
      <c r="B821" s="3" t="s">
        <v>83</v>
      </c>
      <c r="C821" s="6" t="s">
        <v>17</v>
      </c>
      <c r="D821" s="3" t="s">
        <v>2147</v>
      </c>
      <c r="E821" s="3" t="s">
        <v>2148</v>
      </c>
      <c r="F821" s="3" t="s">
        <v>191</v>
      </c>
      <c r="G821" s="3" t="s">
        <v>140</v>
      </c>
      <c r="H821" s="3" t="s">
        <v>2135</v>
      </c>
      <c r="I821" s="2">
        <v>10000</v>
      </c>
      <c r="J821" s="2">
        <v>1250</v>
      </c>
      <c r="K821" s="105">
        <v>8750</v>
      </c>
      <c r="L821" s="2"/>
      <c r="M821" s="2"/>
      <c r="N821" s="2"/>
      <c r="O821" s="2"/>
      <c r="P821" s="2"/>
      <c r="Q821" s="2"/>
      <c r="R821" s="2"/>
    </row>
    <row r="822" spans="1:258" s="41" customFormat="1">
      <c r="A822" s="3" t="s">
        <v>82</v>
      </c>
      <c r="B822" s="3" t="s">
        <v>83</v>
      </c>
      <c r="C822" s="6" t="s">
        <v>1482</v>
      </c>
      <c r="D822" s="3" t="s">
        <v>2149</v>
      </c>
      <c r="E822" s="3" t="s">
        <v>2150</v>
      </c>
      <c r="F822" s="3" t="s">
        <v>2151</v>
      </c>
      <c r="G822" s="3" t="s">
        <v>1698</v>
      </c>
      <c r="H822" s="3" t="s">
        <v>2135</v>
      </c>
      <c r="I822" s="2">
        <v>115000</v>
      </c>
      <c r="J822" s="2">
        <v>14375</v>
      </c>
      <c r="K822" s="105">
        <v>100625</v>
      </c>
      <c r="L822" s="2"/>
      <c r="M822" s="2"/>
      <c r="N822" s="2"/>
      <c r="O822" s="2"/>
      <c r="P822" s="2"/>
      <c r="Q822" s="2"/>
      <c r="R822" s="2"/>
    </row>
    <row r="823" spans="1:258" s="41" customFormat="1">
      <c r="A823" s="55" t="s">
        <v>82</v>
      </c>
      <c r="B823" s="41" t="s">
        <v>83</v>
      </c>
      <c r="C823" s="55" t="s">
        <v>1419</v>
      </c>
      <c r="D823" s="41" t="s">
        <v>3972</v>
      </c>
      <c r="E823" s="41" t="s">
        <v>3973</v>
      </c>
      <c r="F823" s="41" t="s">
        <v>3974</v>
      </c>
      <c r="G823" s="41" t="s">
        <v>3975</v>
      </c>
      <c r="H823" s="41" t="s">
        <v>3976</v>
      </c>
      <c r="I823" s="4">
        <v>101250</v>
      </c>
      <c r="J823" s="4">
        <v>22500</v>
      </c>
      <c r="K823" s="111">
        <v>78750</v>
      </c>
      <c r="L823" s="4"/>
      <c r="M823" s="4"/>
      <c r="N823" s="4"/>
      <c r="O823" s="4"/>
      <c r="P823" s="4"/>
      <c r="Q823" s="4"/>
      <c r="R823" s="4"/>
    </row>
    <row r="824" spans="1:258" s="56" customFormat="1">
      <c r="A824" s="34" t="s">
        <v>631</v>
      </c>
      <c r="B824" s="41" t="s">
        <v>4011</v>
      </c>
      <c r="C824" s="34" t="s">
        <v>15</v>
      </c>
      <c r="D824" s="35" t="s">
        <v>632</v>
      </c>
      <c r="E824" s="35" t="s">
        <v>633</v>
      </c>
      <c r="F824" s="34" t="s">
        <v>11</v>
      </c>
      <c r="G824" s="35" t="s">
        <v>13</v>
      </c>
      <c r="H824" s="35" t="s">
        <v>634</v>
      </c>
      <c r="I824" s="36">
        <v>17611.87</v>
      </c>
      <c r="J824" s="36">
        <v>3522.37</v>
      </c>
      <c r="K824" s="97">
        <v>14089.5</v>
      </c>
      <c r="L824" s="36"/>
      <c r="M824" s="37"/>
      <c r="N824" s="37"/>
      <c r="O824" s="37"/>
      <c r="P824" s="37"/>
      <c r="Q824" s="41"/>
      <c r="R824" s="37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41"/>
      <c r="AX824" s="41"/>
      <c r="AY824" s="41"/>
      <c r="AZ824" s="41"/>
      <c r="BA824" s="41"/>
      <c r="BB824" s="41"/>
      <c r="BC824" s="41"/>
      <c r="BD824" s="41"/>
      <c r="BE824" s="41"/>
      <c r="BF824" s="41"/>
      <c r="BG824" s="41"/>
      <c r="BH824" s="41"/>
      <c r="BI824" s="41"/>
      <c r="BJ824" s="41"/>
      <c r="BK824" s="41"/>
      <c r="BL824" s="41"/>
      <c r="BM824" s="41"/>
      <c r="BN824" s="41"/>
      <c r="BO824" s="41"/>
      <c r="BP824" s="41"/>
      <c r="BQ824" s="41"/>
      <c r="BR824" s="41"/>
      <c r="BS824" s="41"/>
      <c r="BT824" s="41"/>
      <c r="BU824" s="41"/>
      <c r="BV824" s="41"/>
      <c r="BW824" s="41"/>
      <c r="BX824" s="41"/>
      <c r="BY824" s="41"/>
      <c r="BZ824" s="41"/>
      <c r="CA824" s="41"/>
      <c r="CB824" s="41"/>
      <c r="CC824" s="41"/>
      <c r="CD824" s="41"/>
      <c r="CE824" s="41"/>
      <c r="CF824" s="41"/>
      <c r="CG824" s="41"/>
      <c r="CH824" s="41"/>
      <c r="CI824" s="41"/>
      <c r="CJ824" s="41"/>
      <c r="CK824" s="41"/>
      <c r="CL824" s="41"/>
      <c r="CM824" s="41"/>
      <c r="CN824" s="41"/>
      <c r="CO824" s="41"/>
      <c r="CP824" s="41"/>
      <c r="CQ824" s="41"/>
      <c r="CR824" s="41"/>
      <c r="CS824" s="41"/>
      <c r="CT824" s="41"/>
      <c r="CU824" s="41"/>
      <c r="CV824" s="41"/>
      <c r="CW824" s="41"/>
      <c r="CX824" s="41"/>
      <c r="CY824" s="41"/>
      <c r="CZ824" s="41"/>
      <c r="DA824" s="41"/>
      <c r="DB824" s="41"/>
      <c r="DC824" s="41"/>
      <c r="DD824" s="41"/>
      <c r="DE824" s="41"/>
      <c r="DF824" s="41"/>
      <c r="DG824" s="41"/>
      <c r="DH824" s="41"/>
      <c r="DI824" s="41"/>
      <c r="DJ824" s="41"/>
      <c r="DK824" s="41"/>
      <c r="DL824" s="41"/>
      <c r="DM824" s="41"/>
      <c r="DN824" s="41"/>
      <c r="DO824" s="41"/>
      <c r="DP824" s="41"/>
      <c r="DQ824" s="41"/>
      <c r="DR824" s="41"/>
      <c r="DS824" s="41"/>
      <c r="DT824" s="41"/>
      <c r="DU824" s="41"/>
      <c r="DV824" s="41"/>
      <c r="DW824" s="41"/>
      <c r="DX824" s="41"/>
      <c r="DY824" s="41"/>
      <c r="DZ824" s="41"/>
      <c r="EA824" s="41"/>
      <c r="EB824" s="41"/>
      <c r="EC824" s="41"/>
      <c r="ED824" s="41"/>
      <c r="EE824" s="41"/>
      <c r="EF824" s="41"/>
      <c r="EG824" s="41"/>
      <c r="EH824" s="41"/>
      <c r="EI824" s="41"/>
      <c r="EJ824" s="41"/>
      <c r="EK824" s="41"/>
      <c r="EL824" s="41"/>
      <c r="EM824" s="41"/>
      <c r="EN824" s="41"/>
      <c r="EO824" s="41"/>
      <c r="EP824" s="41"/>
      <c r="EQ824" s="41"/>
      <c r="ER824" s="41"/>
      <c r="ES824" s="41"/>
      <c r="ET824" s="41"/>
      <c r="EU824" s="41"/>
      <c r="EV824" s="41"/>
      <c r="EW824" s="41"/>
      <c r="EX824" s="41"/>
      <c r="EY824" s="41"/>
      <c r="EZ824" s="41"/>
      <c r="FA824" s="41"/>
      <c r="FB824" s="41"/>
      <c r="FC824" s="41"/>
      <c r="FD824" s="41"/>
      <c r="FE824" s="41"/>
      <c r="FF824" s="41"/>
      <c r="FG824" s="41"/>
      <c r="FH824" s="41"/>
      <c r="FI824" s="41"/>
      <c r="FJ824" s="41"/>
      <c r="FK824" s="41"/>
      <c r="FL824" s="41"/>
      <c r="FM824" s="41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1"/>
      <c r="GT824" s="41"/>
      <c r="GU824" s="41"/>
      <c r="GV824" s="41"/>
      <c r="GW824" s="41"/>
      <c r="GX824" s="41"/>
      <c r="GY824" s="41"/>
      <c r="GZ824" s="41"/>
      <c r="HA824" s="41"/>
      <c r="HB824" s="41"/>
      <c r="HC824" s="41"/>
      <c r="HD824" s="41"/>
      <c r="HE824" s="41"/>
      <c r="HF824" s="41"/>
      <c r="HG824" s="41"/>
      <c r="HH824" s="41"/>
      <c r="HI824" s="41"/>
      <c r="HJ824" s="41"/>
      <c r="HK824" s="41"/>
      <c r="HL824" s="41"/>
      <c r="HM824" s="41"/>
      <c r="HN824" s="41"/>
      <c r="HO824" s="41"/>
      <c r="HP824" s="41"/>
      <c r="HQ824" s="41"/>
      <c r="HR824" s="41"/>
      <c r="HS824" s="41"/>
      <c r="HT824" s="41"/>
      <c r="HU824" s="41"/>
      <c r="HV824" s="41"/>
      <c r="HW824" s="41"/>
      <c r="HX824" s="41"/>
      <c r="HY824" s="41"/>
      <c r="HZ824" s="41"/>
      <c r="IA824" s="41"/>
      <c r="IB824" s="41"/>
      <c r="IC824" s="41"/>
      <c r="ID824" s="41"/>
      <c r="IE824" s="41"/>
      <c r="IF824" s="41"/>
      <c r="IG824" s="41"/>
      <c r="IH824" s="41"/>
      <c r="II824" s="41"/>
      <c r="IJ824" s="41"/>
      <c r="IK824" s="41"/>
      <c r="IL824" s="41"/>
      <c r="IM824" s="41"/>
      <c r="IN824" s="41"/>
      <c r="IO824" s="41"/>
      <c r="IP824" s="41"/>
      <c r="IQ824" s="41"/>
      <c r="IR824" s="41"/>
      <c r="IS824" s="41"/>
      <c r="IT824" s="41"/>
      <c r="IU824" s="41"/>
      <c r="IV824" s="41"/>
      <c r="IW824" s="41"/>
      <c r="IX824" s="41"/>
    </row>
    <row r="825" spans="1:258" s="41" customFormat="1">
      <c r="A825" s="34" t="s">
        <v>631</v>
      </c>
      <c r="B825" s="41" t="s">
        <v>4011</v>
      </c>
      <c r="C825" s="34" t="s">
        <v>15</v>
      </c>
      <c r="D825" s="35" t="s">
        <v>635</v>
      </c>
      <c r="E825" s="35" t="s">
        <v>636</v>
      </c>
      <c r="F825" s="34" t="s">
        <v>11</v>
      </c>
      <c r="G825" s="35" t="s">
        <v>13</v>
      </c>
      <c r="H825" s="35" t="s">
        <v>634</v>
      </c>
      <c r="I825" s="36">
        <v>41101.279999999999</v>
      </c>
      <c r="J825" s="36">
        <v>8220.26</v>
      </c>
      <c r="K825" s="97">
        <v>32881.019999999997</v>
      </c>
      <c r="L825" s="36"/>
      <c r="M825" s="37"/>
      <c r="N825" s="37"/>
      <c r="O825" s="37"/>
      <c r="P825" s="37"/>
      <c r="R825" s="37"/>
    </row>
    <row r="826" spans="1:258" s="41" customFormat="1">
      <c r="A826" s="34" t="s">
        <v>631</v>
      </c>
      <c r="B826" s="41" t="s">
        <v>4011</v>
      </c>
      <c r="C826" s="34" t="s">
        <v>15</v>
      </c>
      <c r="D826" s="35" t="s">
        <v>637</v>
      </c>
      <c r="E826" s="35" t="s">
        <v>638</v>
      </c>
      <c r="F826" s="34" t="s">
        <v>363</v>
      </c>
      <c r="G826" s="35" t="s">
        <v>352</v>
      </c>
      <c r="H826" s="35" t="s">
        <v>634</v>
      </c>
      <c r="I826" s="36">
        <v>1972.5800000000002</v>
      </c>
      <c r="J826" s="36">
        <v>394.52</v>
      </c>
      <c r="K826" s="97">
        <v>1578.06</v>
      </c>
      <c r="L826" s="36"/>
      <c r="M826" s="37"/>
      <c r="N826" s="37"/>
      <c r="O826" s="37"/>
      <c r="P826" s="37"/>
      <c r="R826" s="37"/>
    </row>
    <row r="827" spans="1:258" s="41" customFormat="1">
      <c r="A827" s="34" t="s">
        <v>631</v>
      </c>
      <c r="B827" s="41" t="s">
        <v>4011</v>
      </c>
      <c r="C827" s="34" t="s">
        <v>15</v>
      </c>
      <c r="D827" s="35" t="s">
        <v>639</v>
      </c>
      <c r="E827" s="35" t="s">
        <v>638</v>
      </c>
      <c r="F827" s="34" t="s">
        <v>11</v>
      </c>
      <c r="G827" s="35" t="s">
        <v>13</v>
      </c>
      <c r="H827" s="35" t="s">
        <v>634</v>
      </c>
      <c r="I827" s="36">
        <v>16777.169999999998</v>
      </c>
      <c r="J827" s="36">
        <v>3355.43</v>
      </c>
      <c r="K827" s="97">
        <v>13421.74</v>
      </c>
      <c r="L827" s="36"/>
      <c r="M827" s="37"/>
      <c r="N827" s="37"/>
      <c r="O827" s="37"/>
      <c r="P827" s="37"/>
      <c r="R827" s="37"/>
    </row>
    <row r="828" spans="1:258" s="41" customFormat="1">
      <c r="A828" s="34" t="s">
        <v>631</v>
      </c>
      <c r="B828" s="41" t="s">
        <v>4011</v>
      </c>
      <c r="C828" s="34" t="s">
        <v>15</v>
      </c>
      <c r="D828" s="35" t="s">
        <v>640</v>
      </c>
      <c r="E828" s="35" t="s">
        <v>641</v>
      </c>
      <c r="F828" s="34" t="s">
        <v>11</v>
      </c>
      <c r="G828" s="35" t="s">
        <v>13</v>
      </c>
      <c r="H828" s="35" t="s">
        <v>634</v>
      </c>
      <c r="I828" s="36">
        <v>9906.68</v>
      </c>
      <c r="J828" s="36">
        <v>1981.34</v>
      </c>
      <c r="K828" s="97">
        <v>7925.34</v>
      </c>
      <c r="L828" s="36"/>
      <c r="M828" s="37"/>
      <c r="N828" s="37"/>
      <c r="O828" s="37"/>
      <c r="P828" s="37"/>
      <c r="R828" s="37"/>
    </row>
    <row r="829" spans="1:258" s="41" customFormat="1">
      <c r="A829" s="13" t="s">
        <v>1078</v>
      </c>
      <c r="B829" s="13" t="s">
        <v>1079</v>
      </c>
      <c r="C829" s="23" t="s">
        <v>320</v>
      </c>
      <c r="D829" s="12" t="s">
        <v>1080</v>
      </c>
      <c r="E829" s="12" t="s">
        <v>1081</v>
      </c>
      <c r="F829" s="12" t="s">
        <v>8</v>
      </c>
      <c r="G829" s="12" t="s">
        <v>10</v>
      </c>
      <c r="H829" s="12" t="s">
        <v>1082</v>
      </c>
      <c r="I829" s="10">
        <v>342273.47500000003</v>
      </c>
      <c r="J829" s="10">
        <v>68454.695000000007</v>
      </c>
      <c r="K829" s="112">
        <v>273818.78000000003</v>
      </c>
      <c r="L829" s="14"/>
      <c r="M829" s="14"/>
      <c r="N829" s="14"/>
      <c r="O829" s="14"/>
      <c r="P829" s="14"/>
      <c r="Q829" s="14"/>
      <c r="R829" s="14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57"/>
      <c r="AG829" s="57"/>
      <c r="AH829" s="57"/>
      <c r="AI829" s="57"/>
      <c r="AJ829" s="57"/>
      <c r="AK829" s="57"/>
      <c r="AL829" s="57"/>
      <c r="AM829" s="57"/>
      <c r="AN829" s="57"/>
      <c r="AO829" s="57"/>
      <c r="AP829" s="57"/>
      <c r="AQ829" s="57"/>
      <c r="AR829" s="57"/>
      <c r="AS829" s="57"/>
      <c r="AT829" s="57"/>
      <c r="AU829" s="57"/>
      <c r="AV829" s="57"/>
      <c r="AW829" s="57"/>
      <c r="AX829" s="57"/>
      <c r="AY829" s="57"/>
      <c r="AZ829" s="57"/>
      <c r="BA829" s="57"/>
      <c r="BB829" s="57"/>
      <c r="BC829" s="57"/>
      <c r="BD829" s="57"/>
      <c r="BE829" s="57"/>
      <c r="BF829" s="57"/>
      <c r="BG829" s="57"/>
      <c r="BH829" s="57"/>
      <c r="BI829" s="57"/>
      <c r="BJ829" s="57"/>
      <c r="BK829" s="57"/>
      <c r="BL829" s="57"/>
      <c r="BM829" s="57"/>
      <c r="BN829" s="57"/>
      <c r="BO829" s="57"/>
      <c r="BP829" s="57"/>
      <c r="BQ829" s="57"/>
      <c r="BR829" s="57"/>
      <c r="BS829" s="57"/>
      <c r="BT829" s="57"/>
      <c r="BU829" s="57"/>
      <c r="BV829" s="57"/>
      <c r="BW829" s="57"/>
      <c r="BX829" s="57"/>
      <c r="BY829" s="57"/>
      <c r="BZ829" s="57"/>
      <c r="CA829" s="57"/>
      <c r="CB829" s="57"/>
      <c r="CC829" s="57"/>
      <c r="CD829" s="57"/>
      <c r="CE829" s="57"/>
      <c r="CF829" s="57"/>
      <c r="CG829" s="57"/>
      <c r="CH829" s="57"/>
      <c r="CI829" s="57"/>
      <c r="CJ829" s="57"/>
      <c r="CK829" s="57"/>
      <c r="CL829" s="57"/>
      <c r="CM829" s="57"/>
      <c r="CN829" s="57"/>
      <c r="CO829" s="57"/>
      <c r="CP829" s="57"/>
      <c r="CQ829" s="57"/>
      <c r="CR829" s="57"/>
      <c r="CS829" s="57"/>
      <c r="CT829" s="57"/>
      <c r="CU829" s="57"/>
      <c r="CV829" s="57"/>
      <c r="CW829" s="57"/>
      <c r="CX829" s="57"/>
      <c r="CY829" s="57"/>
      <c r="CZ829" s="57"/>
      <c r="DA829" s="57"/>
      <c r="DB829" s="57"/>
      <c r="DC829" s="57"/>
      <c r="DD829" s="57"/>
      <c r="DE829" s="57"/>
      <c r="DF829" s="57"/>
      <c r="DG829" s="57"/>
      <c r="DH829" s="57"/>
      <c r="DI829" s="57"/>
      <c r="DJ829" s="57"/>
      <c r="DK829" s="57"/>
      <c r="DL829" s="57"/>
      <c r="DM829" s="57"/>
      <c r="DN829" s="57"/>
      <c r="DO829" s="57"/>
      <c r="DP829" s="57"/>
      <c r="DQ829" s="57"/>
      <c r="DR829" s="57"/>
      <c r="DS829" s="57"/>
      <c r="DT829" s="57"/>
      <c r="DU829" s="57"/>
      <c r="DV829" s="57"/>
      <c r="DW829" s="57"/>
      <c r="DX829" s="57"/>
      <c r="DY829" s="57"/>
      <c r="DZ829" s="57"/>
      <c r="EA829" s="57"/>
      <c r="EB829" s="57"/>
      <c r="EC829" s="57"/>
      <c r="ED829" s="57"/>
      <c r="EE829" s="57"/>
      <c r="EF829" s="57"/>
      <c r="EG829" s="57"/>
      <c r="EH829" s="57"/>
      <c r="EI829" s="57"/>
      <c r="EJ829" s="57"/>
      <c r="EK829" s="57"/>
      <c r="EL829" s="57"/>
      <c r="EM829" s="57"/>
      <c r="EN829" s="57"/>
      <c r="EO829" s="57"/>
      <c r="EP829" s="57"/>
      <c r="EQ829" s="57"/>
      <c r="ER829" s="57"/>
      <c r="ES829" s="57"/>
      <c r="ET829" s="57"/>
      <c r="EU829" s="57"/>
      <c r="EV829" s="57"/>
      <c r="EW829" s="57"/>
      <c r="EX829" s="57"/>
      <c r="EY829" s="57"/>
      <c r="EZ829" s="57"/>
      <c r="FA829" s="57"/>
      <c r="FB829" s="57"/>
      <c r="FC829" s="57"/>
      <c r="FD829" s="57"/>
      <c r="FE829" s="57"/>
      <c r="FF829" s="57"/>
      <c r="FG829" s="57"/>
      <c r="FH829" s="57"/>
      <c r="FI829" s="57"/>
      <c r="FJ829" s="57"/>
      <c r="FK829" s="57"/>
      <c r="FL829" s="57"/>
      <c r="FM829" s="57"/>
      <c r="FN829" s="57"/>
      <c r="FO829" s="57"/>
      <c r="FP829" s="57"/>
      <c r="FQ829" s="57"/>
      <c r="FR829" s="57"/>
      <c r="FS829" s="57"/>
      <c r="FT829" s="57"/>
      <c r="FU829" s="57"/>
      <c r="FV829" s="57"/>
      <c r="FW829" s="57"/>
      <c r="FX829" s="57"/>
      <c r="FY829" s="57"/>
      <c r="FZ829" s="57"/>
      <c r="GA829" s="57"/>
      <c r="GB829" s="57"/>
      <c r="GC829" s="57"/>
      <c r="GD829" s="57"/>
      <c r="GE829" s="57"/>
      <c r="GF829" s="57"/>
      <c r="GG829" s="57"/>
      <c r="GH829" s="57"/>
      <c r="GI829" s="57"/>
      <c r="GJ829" s="57"/>
      <c r="GK829" s="57"/>
      <c r="GL829" s="57"/>
      <c r="GM829" s="57"/>
      <c r="GN829" s="57"/>
      <c r="GO829" s="57"/>
      <c r="GP829" s="57"/>
      <c r="GQ829" s="57"/>
      <c r="GR829" s="57"/>
      <c r="GS829" s="57"/>
      <c r="GT829" s="57"/>
      <c r="GU829" s="57"/>
      <c r="GV829" s="57"/>
      <c r="GW829" s="57"/>
      <c r="GX829" s="57"/>
      <c r="GY829" s="57"/>
      <c r="GZ829" s="57"/>
      <c r="HA829" s="57"/>
      <c r="HB829" s="57"/>
      <c r="HC829" s="57"/>
      <c r="HD829" s="57"/>
      <c r="HE829" s="57"/>
      <c r="HF829" s="57"/>
      <c r="HG829" s="57"/>
      <c r="HH829" s="57"/>
      <c r="HI829" s="57"/>
      <c r="HJ829" s="57"/>
      <c r="HK829" s="57"/>
      <c r="HL829" s="57"/>
      <c r="HM829" s="57"/>
      <c r="HN829" s="57"/>
      <c r="HO829" s="57"/>
      <c r="HP829" s="57"/>
      <c r="HQ829" s="57"/>
      <c r="HR829" s="57"/>
      <c r="HS829" s="57"/>
      <c r="HT829" s="57"/>
      <c r="HU829" s="57"/>
      <c r="HV829" s="57"/>
      <c r="HW829" s="57"/>
      <c r="HX829" s="57"/>
      <c r="HY829" s="57"/>
      <c r="HZ829" s="57"/>
      <c r="IA829" s="57"/>
      <c r="IB829" s="57"/>
      <c r="IC829" s="57"/>
      <c r="ID829" s="57"/>
      <c r="IE829" s="57"/>
      <c r="IF829" s="57"/>
      <c r="IG829" s="57"/>
      <c r="IH829" s="57"/>
      <c r="II829" s="57"/>
      <c r="IJ829" s="57"/>
      <c r="IK829" s="57"/>
    </row>
    <row r="830" spans="1:258" s="41" customFormat="1">
      <c r="A830" s="41" t="s">
        <v>3491</v>
      </c>
      <c r="B830" s="41" t="s">
        <v>3492</v>
      </c>
      <c r="C830" s="55" t="s">
        <v>2078</v>
      </c>
      <c r="D830" s="41" t="s">
        <v>3493</v>
      </c>
      <c r="E830" s="41" t="s">
        <v>3494</v>
      </c>
      <c r="F830" s="41" t="s">
        <v>2329</v>
      </c>
      <c r="G830" s="41" t="s">
        <v>1387</v>
      </c>
      <c r="H830" s="41" t="s">
        <v>3495</v>
      </c>
      <c r="I830" s="4">
        <v>121562.5</v>
      </c>
      <c r="J830" s="4">
        <v>21562.5</v>
      </c>
      <c r="K830" s="111">
        <v>100000</v>
      </c>
      <c r="L830" s="4"/>
      <c r="M830" s="4"/>
      <c r="N830" s="4"/>
      <c r="O830" s="4"/>
      <c r="P830" s="4"/>
      <c r="Q830" s="4"/>
      <c r="R830" s="4"/>
    </row>
    <row r="831" spans="1:258" s="41" customFormat="1">
      <c r="A831" s="3" t="s">
        <v>2153</v>
      </c>
      <c r="B831" s="3" t="s">
        <v>2154</v>
      </c>
      <c r="C831" s="6" t="s">
        <v>13</v>
      </c>
      <c r="D831" s="3" t="s">
        <v>2155</v>
      </c>
      <c r="E831" s="3" t="s">
        <v>2156</v>
      </c>
      <c r="F831" s="3" t="s">
        <v>2157</v>
      </c>
      <c r="G831" s="3" t="s">
        <v>2158</v>
      </c>
      <c r="H831" s="3" t="s">
        <v>2159</v>
      </c>
      <c r="I831" s="2">
        <v>849.0625</v>
      </c>
      <c r="J831" s="2">
        <f>0.2*I831</f>
        <v>169.8125</v>
      </c>
      <c r="K831" s="105">
        <v>679.25</v>
      </c>
      <c r="L831" s="2"/>
      <c r="M831" s="2"/>
      <c r="N831" s="2"/>
      <c r="O831" s="2"/>
      <c r="P831" s="2"/>
      <c r="Q831" s="2"/>
      <c r="R831" s="2"/>
    </row>
    <row r="832" spans="1:258" s="41" customFormat="1">
      <c r="A832" s="3" t="s">
        <v>2153</v>
      </c>
      <c r="B832" s="3" t="s">
        <v>2154</v>
      </c>
      <c r="C832" s="6" t="s">
        <v>14</v>
      </c>
      <c r="D832" s="3" t="s">
        <v>2160</v>
      </c>
      <c r="E832" s="3" t="s">
        <v>2161</v>
      </c>
      <c r="F832" s="3" t="s">
        <v>2162</v>
      </c>
      <c r="G832" s="3" t="s">
        <v>1351</v>
      </c>
      <c r="H832" s="3" t="s">
        <v>2163</v>
      </c>
      <c r="I832" s="2">
        <v>19425</v>
      </c>
      <c r="J832" s="2">
        <f>0.2*I832</f>
        <v>3885</v>
      </c>
      <c r="K832" s="105">
        <v>15540</v>
      </c>
      <c r="L832" s="2"/>
      <c r="M832" s="2"/>
      <c r="N832" s="2"/>
      <c r="O832" s="2"/>
      <c r="P832" s="2"/>
      <c r="Q832" s="2"/>
      <c r="R832" s="2"/>
    </row>
    <row r="833" spans="1:20" s="41" customFormat="1">
      <c r="A833" s="3" t="s">
        <v>2153</v>
      </c>
      <c r="B833" s="3" t="s">
        <v>2154</v>
      </c>
      <c r="C833" s="6" t="s">
        <v>14</v>
      </c>
      <c r="D833" s="3" t="s">
        <v>2164</v>
      </c>
      <c r="E833" s="3" t="s">
        <v>2165</v>
      </c>
      <c r="F833" s="3" t="s">
        <v>2162</v>
      </c>
      <c r="G833" s="3" t="s">
        <v>1351</v>
      </c>
      <c r="H833" s="3" t="s">
        <v>2163</v>
      </c>
      <c r="I833" s="2">
        <v>55500</v>
      </c>
      <c r="J833" s="2">
        <f>0.2*I833</f>
        <v>11100</v>
      </c>
      <c r="K833" s="105">
        <v>44400</v>
      </c>
      <c r="L833" s="2"/>
      <c r="M833" s="2"/>
      <c r="N833" s="2"/>
      <c r="O833" s="2"/>
      <c r="P833" s="2"/>
      <c r="Q833" s="2"/>
      <c r="R833" s="2"/>
    </row>
    <row r="834" spans="1:20" s="41" customFormat="1">
      <c r="A834" s="3" t="s">
        <v>2153</v>
      </c>
      <c r="B834" s="3" t="s">
        <v>2154</v>
      </c>
      <c r="C834" s="6" t="s">
        <v>17</v>
      </c>
      <c r="D834" s="3" t="s">
        <v>2166</v>
      </c>
      <c r="E834" s="3" t="s">
        <v>2167</v>
      </c>
      <c r="F834" s="3" t="s">
        <v>2158</v>
      </c>
      <c r="G834" s="3" t="s">
        <v>2168</v>
      </c>
      <c r="H834" s="3" t="s">
        <v>2159</v>
      </c>
      <c r="I834" s="2">
        <v>5000</v>
      </c>
      <c r="J834" s="2">
        <f>I834*0.125</f>
        <v>625</v>
      </c>
      <c r="K834" s="105">
        <v>4375</v>
      </c>
      <c r="L834" s="2"/>
      <c r="M834" s="2"/>
      <c r="N834" s="2"/>
      <c r="O834" s="2"/>
      <c r="P834" s="2"/>
      <c r="Q834" s="2"/>
      <c r="R834" s="2"/>
    </row>
    <row r="835" spans="1:20" s="41" customFormat="1">
      <c r="A835" s="3" t="s">
        <v>1324</v>
      </c>
      <c r="B835" s="3" t="s">
        <v>1325</v>
      </c>
      <c r="C835" s="6" t="s">
        <v>1326</v>
      </c>
      <c r="D835" s="3" t="s">
        <v>1327</v>
      </c>
      <c r="E835" s="3" t="s">
        <v>1328</v>
      </c>
      <c r="F835" s="3" t="s">
        <v>45</v>
      </c>
      <c r="G835" s="3" t="s">
        <v>46</v>
      </c>
      <c r="H835" s="3" t="s">
        <v>1329</v>
      </c>
      <c r="I835" s="2">
        <v>92000</v>
      </c>
      <c r="J835" s="2">
        <v>11500</v>
      </c>
      <c r="K835" s="105">
        <v>80500</v>
      </c>
      <c r="L835" s="2"/>
      <c r="M835" s="2"/>
      <c r="N835" s="2"/>
      <c r="O835" s="2"/>
      <c r="P835" s="2"/>
      <c r="Q835" s="2"/>
      <c r="R835" s="2"/>
      <c r="S835" s="2"/>
      <c r="T835" s="3"/>
    </row>
    <row r="836" spans="1:20" s="41" customFormat="1">
      <c r="A836" s="3" t="s">
        <v>1324</v>
      </c>
      <c r="B836" s="3" t="s">
        <v>1325</v>
      </c>
      <c r="C836" s="6" t="s">
        <v>17</v>
      </c>
      <c r="D836" s="3" t="s">
        <v>1330</v>
      </c>
      <c r="E836" s="3" t="s">
        <v>1331</v>
      </c>
      <c r="F836" s="3" t="s">
        <v>1332</v>
      </c>
      <c r="G836" s="3" t="s">
        <v>1333</v>
      </c>
      <c r="H836" s="3" t="s">
        <v>1334</v>
      </c>
      <c r="I836" s="2">
        <f>306206.25/0.875</f>
        <v>349950</v>
      </c>
      <c r="J836" s="2">
        <f>I836*0.125</f>
        <v>43743.75</v>
      </c>
      <c r="K836" s="105">
        <f>I836-J836</f>
        <v>306206.25</v>
      </c>
      <c r="L836" s="2"/>
      <c r="M836" s="2"/>
      <c r="N836" s="2"/>
      <c r="O836" s="2"/>
      <c r="P836" s="2"/>
      <c r="Q836" s="2"/>
      <c r="R836" s="2"/>
      <c r="S836" s="2"/>
      <c r="T836" s="3"/>
    </row>
    <row r="837" spans="1:20" s="41" customFormat="1">
      <c r="A837" s="3" t="s">
        <v>1324</v>
      </c>
      <c r="B837" s="3" t="s">
        <v>1325</v>
      </c>
      <c r="C837" s="6" t="s">
        <v>149</v>
      </c>
      <c r="D837" s="3" t="s">
        <v>1335</v>
      </c>
      <c r="E837" s="3" t="s">
        <v>1336</v>
      </c>
      <c r="F837" s="3" t="s">
        <v>1337</v>
      </c>
      <c r="G837" s="3" t="s">
        <v>270</v>
      </c>
      <c r="H837" s="3" t="s">
        <v>1338</v>
      </c>
      <c r="I837" s="2">
        <v>874800</v>
      </c>
      <c r="J837" s="2">
        <v>109350</v>
      </c>
      <c r="K837" s="105">
        <v>765450</v>
      </c>
      <c r="L837" s="2"/>
      <c r="M837" s="2"/>
      <c r="N837" s="2"/>
      <c r="O837" s="2"/>
      <c r="P837" s="2"/>
      <c r="Q837" s="2"/>
      <c r="R837" s="2"/>
      <c r="S837" s="2"/>
      <c r="T837" s="3"/>
    </row>
    <row r="838" spans="1:20" s="41" customFormat="1">
      <c r="A838" s="41" t="s">
        <v>2169</v>
      </c>
      <c r="B838" s="41" t="s">
        <v>2170</v>
      </c>
      <c r="C838" s="55" t="s">
        <v>15</v>
      </c>
      <c r="D838" s="41" t="s">
        <v>3496</v>
      </c>
      <c r="E838" s="41" t="s">
        <v>3497</v>
      </c>
      <c r="F838" s="41" t="s">
        <v>2379</v>
      </c>
      <c r="G838" s="41" t="s">
        <v>1296</v>
      </c>
      <c r="H838" s="41" t="s">
        <v>3498</v>
      </c>
      <c r="I838" s="4">
        <v>5550</v>
      </c>
      <c r="J838" s="4">
        <v>1110</v>
      </c>
      <c r="K838" s="111">
        <v>4440</v>
      </c>
      <c r="L838" s="4"/>
      <c r="M838" s="4"/>
      <c r="N838" s="4"/>
      <c r="O838" s="4"/>
      <c r="P838" s="4"/>
      <c r="Q838" s="4"/>
      <c r="R838" s="4"/>
    </row>
    <row r="839" spans="1:20" s="41" customFormat="1">
      <c r="A839" s="41" t="s">
        <v>2169</v>
      </c>
      <c r="B839" s="41" t="s">
        <v>2170</v>
      </c>
      <c r="C839" s="55" t="s">
        <v>15</v>
      </c>
      <c r="D839" s="41" t="s">
        <v>3499</v>
      </c>
      <c r="E839" s="41" t="s">
        <v>3500</v>
      </c>
      <c r="F839" s="41" t="s">
        <v>2379</v>
      </c>
      <c r="G839" s="41" t="s">
        <v>3501</v>
      </c>
      <c r="H839" s="41" t="s">
        <v>3498</v>
      </c>
      <c r="I839" s="4">
        <v>22893.75</v>
      </c>
      <c r="J839" s="4">
        <v>4578.75</v>
      </c>
      <c r="K839" s="111">
        <v>18315</v>
      </c>
      <c r="L839" s="4"/>
      <c r="M839" s="4"/>
      <c r="N839" s="4"/>
      <c r="O839" s="4"/>
      <c r="P839" s="4"/>
      <c r="Q839" s="4"/>
      <c r="R839" s="4"/>
    </row>
    <row r="840" spans="1:20" s="41" customFormat="1">
      <c r="A840" s="3" t="s">
        <v>2169</v>
      </c>
      <c r="B840" s="3" t="s">
        <v>2170</v>
      </c>
      <c r="C840" s="6" t="s">
        <v>15</v>
      </c>
      <c r="D840" s="3" t="s">
        <v>2171</v>
      </c>
      <c r="E840" s="3" t="s">
        <v>2172</v>
      </c>
      <c r="F840" s="3" t="s">
        <v>2173</v>
      </c>
      <c r="G840" s="3" t="s">
        <v>2174</v>
      </c>
      <c r="H840" s="3" t="s">
        <v>2175</v>
      </c>
      <c r="I840" s="2">
        <v>97266.97</v>
      </c>
      <c r="J840" s="2">
        <v>19453.394</v>
      </c>
      <c r="K840" s="105">
        <v>77813.576000000001</v>
      </c>
      <c r="L840" s="2"/>
      <c r="M840" s="2"/>
      <c r="N840" s="2"/>
      <c r="O840" s="2"/>
      <c r="P840" s="2"/>
      <c r="Q840" s="2"/>
      <c r="R840" s="2"/>
    </row>
    <row r="841" spans="1:20" s="41" customFormat="1">
      <c r="A841" s="3" t="s">
        <v>2169</v>
      </c>
      <c r="B841" s="3" t="s">
        <v>2170</v>
      </c>
      <c r="C841" s="6" t="s">
        <v>15</v>
      </c>
      <c r="D841" s="3" t="s">
        <v>2176</v>
      </c>
      <c r="E841" s="3" t="s">
        <v>2177</v>
      </c>
      <c r="F841" s="3" t="s">
        <v>2173</v>
      </c>
      <c r="G841" s="3" t="s">
        <v>2178</v>
      </c>
      <c r="H841" s="3" t="s">
        <v>2175</v>
      </c>
      <c r="I841" s="2">
        <v>171911.25</v>
      </c>
      <c r="J841" s="2">
        <v>34382.25</v>
      </c>
      <c r="K841" s="105">
        <v>137529</v>
      </c>
      <c r="L841" s="2"/>
      <c r="M841" s="2"/>
      <c r="N841" s="2"/>
      <c r="O841" s="2"/>
      <c r="P841" s="2"/>
      <c r="Q841" s="2"/>
      <c r="R841" s="2"/>
    </row>
    <row r="842" spans="1:20" s="41" customFormat="1">
      <c r="A842" s="41" t="s">
        <v>2179</v>
      </c>
      <c r="B842" s="41" t="s">
        <v>2180</v>
      </c>
      <c r="C842" s="55" t="s">
        <v>3502</v>
      </c>
      <c r="D842" s="41" t="s">
        <v>3503</v>
      </c>
      <c r="E842" s="41" t="s">
        <v>3504</v>
      </c>
      <c r="F842" s="41" t="s">
        <v>2656</v>
      </c>
      <c r="G842" s="41" t="s">
        <v>1747</v>
      </c>
      <c r="H842" s="41" t="s">
        <v>3505</v>
      </c>
      <c r="I842" s="4">
        <v>172500</v>
      </c>
      <c r="J842" s="4">
        <v>34062.5</v>
      </c>
      <c r="K842" s="111">
        <v>138437.5</v>
      </c>
      <c r="L842" s="4"/>
      <c r="M842" s="4"/>
      <c r="N842" s="4"/>
      <c r="O842" s="4"/>
      <c r="P842" s="4"/>
      <c r="Q842" s="4"/>
      <c r="R842" s="4"/>
    </row>
    <row r="843" spans="1:20" s="41" customFormat="1">
      <c r="A843" s="41" t="s">
        <v>2179</v>
      </c>
      <c r="B843" s="41" t="s">
        <v>2180</v>
      </c>
      <c r="C843" s="55" t="s">
        <v>3066</v>
      </c>
      <c r="D843" s="41" t="s">
        <v>3506</v>
      </c>
      <c r="E843" s="41" t="s">
        <v>3507</v>
      </c>
      <c r="F843" s="41" t="s">
        <v>3508</v>
      </c>
      <c r="G843" s="41" t="s">
        <v>3509</v>
      </c>
      <c r="H843" s="41" t="s">
        <v>3510</v>
      </c>
      <c r="I843" s="4">
        <v>51571.43</v>
      </c>
      <c r="J843" s="4">
        <v>6446.42875</v>
      </c>
      <c r="K843" s="111">
        <v>45125.001250000001</v>
      </c>
      <c r="L843" s="4"/>
      <c r="M843" s="4"/>
      <c r="N843" s="4"/>
      <c r="O843" s="4"/>
      <c r="P843" s="4"/>
      <c r="Q843" s="4"/>
      <c r="R843" s="4"/>
    </row>
    <row r="844" spans="1:20" s="41" customFormat="1">
      <c r="A844" s="3" t="s">
        <v>2179</v>
      </c>
      <c r="B844" s="3" t="s">
        <v>2180</v>
      </c>
      <c r="C844" s="6" t="s">
        <v>50</v>
      </c>
      <c r="D844" s="3" t="s">
        <v>2181</v>
      </c>
      <c r="E844" s="3" t="s">
        <v>2182</v>
      </c>
      <c r="F844" s="3" t="s">
        <v>2183</v>
      </c>
      <c r="G844" s="3" t="s">
        <v>23</v>
      </c>
      <c r="H844" s="3" t="s">
        <v>2184</v>
      </c>
      <c r="I844" s="2">
        <v>281543.13</v>
      </c>
      <c r="J844" s="2">
        <v>280416.38</v>
      </c>
      <c r="K844" s="105">
        <v>1126.75</v>
      </c>
      <c r="L844" s="2"/>
      <c r="M844" s="2"/>
      <c r="N844" s="2"/>
      <c r="O844" s="2"/>
      <c r="P844" s="2"/>
      <c r="Q844" s="2"/>
      <c r="R844" s="2"/>
    </row>
    <row r="845" spans="1:20" s="41" customFormat="1">
      <c r="A845" s="3" t="s">
        <v>2179</v>
      </c>
      <c r="B845" s="3" t="s">
        <v>2180</v>
      </c>
      <c r="C845" s="6" t="s">
        <v>2185</v>
      </c>
      <c r="D845" s="3" t="s">
        <v>2186</v>
      </c>
      <c r="E845" s="3" t="s">
        <v>2187</v>
      </c>
      <c r="F845" s="3" t="s">
        <v>22</v>
      </c>
      <c r="G845" s="3" t="s">
        <v>15</v>
      </c>
      <c r="H845" s="3" t="s">
        <v>2188</v>
      </c>
      <c r="I845" s="2">
        <v>285936</v>
      </c>
      <c r="J845" s="2">
        <v>35742</v>
      </c>
      <c r="K845" s="105">
        <v>250194</v>
      </c>
      <c r="L845" s="2"/>
      <c r="M845" s="2"/>
      <c r="N845" s="2"/>
      <c r="O845" s="2"/>
      <c r="P845" s="2"/>
      <c r="Q845" s="2"/>
      <c r="R845" s="2"/>
    </row>
    <row r="846" spans="1:20" s="41" customFormat="1">
      <c r="A846" s="3" t="s">
        <v>2179</v>
      </c>
      <c r="B846" s="3" t="s">
        <v>2180</v>
      </c>
      <c r="C846" s="6" t="s">
        <v>15</v>
      </c>
      <c r="D846" s="3" t="s">
        <v>2189</v>
      </c>
      <c r="E846" s="3" t="s">
        <v>2182</v>
      </c>
      <c r="F846" s="3" t="s">
        <v>2190</v>
      </c>
      <c r="G846" s="3" t="s">
        <v>2191</v>
      </c>
      <c r="H846" s="3" t="s">
        <v>2184</v>
      </c>
      <c r="I846" s="2">
        <v>5000</v>
      </c>
      <c r="J846" s="2">
        <v>0</v>
      </c>
      <c r="K846" s="105">
        <v>5000</v>
      </c>
      <c r="L846" s="2"/>
      <c r="M846" s="2"/>
      <c r="N846" s="2"/>
      <c r="O846" s="2"/>
      <c r="P846" s="2"/>
      <c r="Q846" s="2"/>
      <c r="R846" s="2"/>
    </row>
    <row r="847" spans="1:20" s="41" customFormat="1">
      <c r="A847" s="3" t="s">
        <v>2179</v>
      </c>
      <c r="B847" s="3" t="s">
        <v>2180</v>
      </c>
      <c r="C847" s="6" t="s">
        <v>15</v>
      </c>
      <c r="D847" s="3" t="s">
        <v>2192</v>
      </c>
      <c r="E847" s="3" t="s">
        <v>2193</v>
      </c>
      <c r="F847" s="3" t="s">
        <v>2183</v>
      </c>
      <c r="G847" s="3" t="s">
        <v>23</v>
      </c>
      <c r="H847" s="3" t="s">
        <v>2184</v>
      </c>
      <c r="I847" s="2">
        <f>846910.35/0.875</f>
        <v>967897.54285714286</v>
      </c>
      <c r="J847" s="2">
        <f>I847*0.125</f>
        <v>120987.19285714286</v>
      </c>
      <c r="K847" s="105">
        <f>I847-J847</f>
        <v>846910.35</v>
      </c>
      <c r="L847" s="2"/>
      <c r="M847" s="2"/>
      <c r="N847" s="2"/>
      <c r="O847" s="2"/>
      <c r="P847" s="2"/>
      <c r="Q847" s="2"/>
      <c r="R847" s="2"/>
    </row>
    <row r="848" spans="1:20" s="41" customFormat="1">
      <c r="A848" s="3" t="s">
        <v>2179</v>
      </c>
      <c r="B848" s="3" t="s">
        <v>2180</v>
      </c>
      <c r="C848" s="6" t="s">
        <v>15</v>
      </c>
      <c r="D848" s="3" t="s">
        <v>2194</v>
      </c>
      <c r="E848" s="3" t="s">
        <v>2195</v>
      </c>
      <c r="F848" s="3" t="s">
        <v>22</v>
      </c>
      <c r="G848" s="3" t="s">
        <v>15</v>
      </c>
      <c r="H848" s="3" t="s">
        <v>2188</v>
      </c>
      <c r="I848" s="2">
        <v>192504</v>
      </c>
      <c r="J848" s="2">
        <v>24063</v>
      </c>
      <c r="K848" s="105">
        <v>168441</v>
      </c>
      <c r="L848" s="2"/>
      <c r="M848" s="2"/>
      <c r="N848" s="2"/>
      <c r="O848" s="2"/>
      <c r="P848" s="2"/>
      <c r="Q848" s="2"/>
      <c r="R848" s="2"/>
    </row>
    <row r="849" spans="1:258" s="41" customFormat="1">
      <c r="A849" s="3" t="s">
        <v>2179</v>
      </c>
      <c r="B849" s="3" t="s">
        <v>2180</v>
      </c>
      <c r="C849" s="6" t="s">
        <v>15</v>
      </c>
      <c r="D849" s="3" t="s">
        <v>2196</v>
      </c>
      <c r="E849" s="3" t="s">
        <v>2197</v>
      </c>
      <c r="F849" s="3" t="s">
        <v>2198</v>
      </c>
      <c r="G849" s="3" t="s">
        <v>197</v>
      </c>
      <c r="H849" s="3" t="s">
        <v>2199</v>
      </c>
      <c r="I849" s="2">
        <v>103655.82</v>
      </c>
      <c r="J849" s="2">
        <v>12956.98</v>
      </c>
      <c r="K849" s="105">
        <v>90698.84</v>
      </c>
      <c r="L849" s="2"/>
      <c r="M849" s="2"/>
      <c r="N849" s="2"/>
      <c r="O849" s="2"/>
      <c r="P849" s="2"/>
      <c r="Q849" s="2"/>
      <c r="R849" s="2"/>
    </row>
    <row r="850" spans="1:258" s="41" customFormat="1">
      <c r="A850" s="41" t="s">
        <v>273</v>
      </c>
      <c r="B850" s="41" t="s">
        <v>274</v>
      </c>
      <c r="C850" s="55" t="s">
        <v>15</v>
      </c>
      <c r="D850" s="41" t="s">
        <v>3511</v>
      </c>
      <c r="E850" s="41" t="s">
        <v>3512</v>
      </c>
      <c r="F850" s="41" t="s">
        <v>404</v>
      </c>
      <c r="G850" s="41" t="s">
        <v>3513</v>
      </c>
      <c r="H850" s="41" t="s">
        <v>3514</v>
      </c>
      <c r="I850" s="4">
        <v>35000</v>
      </c>
      <c r="J850" s="4">
        <v>4375</v>
      </c>
      <c r="K850" s="111">
        <v>30625</v>
      </c>
      <c r="L850" s="4"/>
      <c r="M850" s="4"/>
      <c r="N850" s="4"/>
      <c r="O850" s="4"/>
      <c r="P850" s="4"/>
      <c r="Q850" s="4"/>
      <c r="R850" s="4"/>
    </row>
    <row r="851" spans="1:258" s="41" customFormat="1">
      <c r="A851" s="13" t="s">
        <v>273</v>
      </c>
      <c r="B851" s="13" t="s">
        <v>274</v>
      </c>
      <c r="C851" s="23" t="s">
        <v>304</v>
      </c>
      <c r="D851" s="12" t="s">
        <v>1083</v>
      </c>
      <c r="E851" s="12" t="s">
        <v>1084</v>
      </c>
      <c r="F851" s="12" t="s">
        <v>314</v>
      </c>
      <c r="G851" s="12" t="s">
        <v>10</v>
      </c>
      <c r="H851" s="12" t="s">
        <v>1085</v>
      </c>
      <c r="I851" s="10">
        <v>394460.31</v>
      </c>
      <c r="J851" s="10">
        <v>49307.53875</v>
      </c>
      <c r="K851" s="112">
        <v>345152.77124999999</v>
      </c>
      <c r="L851" s="10"/>
      <c r="M851" s="14"/>
      <c r="N851" s="14"/>
      <c r="O851" s="14"/>
      <c r="P851" s="14"/>
      <c r="Q851" s="14"/>
      <c r="R851" s="14"/>
    </row>
    <row r="852" spans="1:258" s="41" customFormat="1">
      <c r="A852" s="13" t="s">
        <v>911</v>
      </c>
      <c r="B852" s="13" t="s">
        <v>912</v>
      </c>
      <c r="C852" s="17" t="s">
        <v>913</v>
      </c>
      <c r="D852" s="13" t="s">
        <v>914</v>
      </c>
      <c r="E852" s="13" t="s">
        <v>915</v>
      </c>
      <c r="F852" s="17" t="s">
        <v>333</v>
      </c>
      <c r="G852" s="17" t="s">
        <v>15</v>
      </c>
      <c r="H852" s="13" t="s">
        <v>242</v>
      </c>
      <c r="I852" s="1">
        <v>472291.39999999997</v>
      </c>
      <c r="J852" s="1">
        <v>94458.28</v>
      </c>
      <c r="K852" s="109">
        <v>377833.12</v>
      </c>
      <c r="L852" s="1"/>
      <c r="M852" s="1"/>
      <c r="N852" s="1"/>
      <c r="O852" s="1"/>
      <c r="P852" s="1"/>
      <c r="Q852" s="1"/>
      <c r="R852" s="1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  <c r="AC852" s="69"/>
    </row>
    <row r="853" spans="1:258" s="41" customFormat="1">
      <c r="A853" s="13" t="s">
        <v>911</v>
      </c>
      <c r="B853" s="13" t="s">
        <v>912</v>
      </c>
      <c r="C853" s="17" t="s">
        <v>913</v>
      </c>
      <c r="D853" s="13" t="s">
        <v>914</v>
      </c>
      <c r="E853" s="13" t="s">
        <v>916</v>
      </c>
      <c r="F853" s="17" t="s">
        <v>333</v>
      </c>
      <c r="G853" s="17" t="s">
        <v>15</v>
      </c>
      <c r="H853" s="13" t="s">
        <v>917</v>
      </c>
      <c r="I853" s="1">
        <v>719971.19000000006</v>
      </c>
      <c r="J853" s="1">
        <v>143994.23999999999</v>
      </c>
      <c r="K853" s="109">
        <v>575976.95000000007</v>
      </c>
      <c r="L853" s="1"/>
      <c r="M853" s="1"/>
      <c r="N853" s="1"/>
      <c r="O853" s="1"/>
      <c r="P853" s="1"/>
      <c r="Q853" s="1"/>
      <c r="R853" s="1"/>
      <c r="S853" s="69"/>
      <c r="U853" s="69"/>
      <c r="V853" s="69"/>
      <c r="W853" s="69"/>
      <c r="X853" s="69"/>
      <c r="Y853" s="69"/>
      <c r="Z853" s="69"/>
      <c r="AA853" s="69"/>
      <c r="AB853" s="69"/>
      <c r="AC853" s="69"/>
    </row>
    <row r="854" spans="1:258" s="41" customFormat="1">
      <c r="A854" s="13" t="s">
        <v>911</v>
      </c>
      <c r="B854" s="13" t="s">
        <v>912</v>
      </c>
      <c r="C854" s="51">
        <v>40678</v>
      </c>
      <c r="D854" s="13" t="s">
        <v>918</v>
      </c>
      <c r="E854" s="23" t="s">
        <v>919</v>
      </c>
      <c r="F854" s="17" t="s">
        <v>8</v>
      </c>
      <c r="G854" s="17" t="s">
        <v>9</v>
      </c>
      <c r="H854" s="13" t="s">
        <v>242</v>
      </c>
      <c r="I854" s="20">
        <v>14865.625</v>
      </c>
      <c r="J854" s="20">
        <v>2973.125</v>
      </c>
      <c r="K854" s="109">
        <v>11892.5</v>
      </c>
      <c r="L854" s="1"/>
      <c r="M854" s="1"/>
      <c r="N854" s="1"/>
      <c r="O854" s="1"/>
      <c r="P854" s="53"/>
      <c r="Q854" s="1"/>
      <c r="R854" s="1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  <c r="AC854" s="69"/>
      <c r="AD854" s="86"/>
      <c r="AE854" s="86"/>
      <c r="AF854" s="86"/>
      <c r="AG854" s="86"/>
      <c r="AH854" s="86"/>
      <c r="AI854" s="86"/>
      <c r="AJ854" s="86"/>
      <c r="AK854" s="86"/>
      <c r="AL854" s="86"/>
      <c r="AM854" s="86"/>
      <c r="AN854" s="86"/>
      <c r="AO854" s="86"/>
      <c r="AP854" s="86"/>
      <c r="AQ854" s="86"/>
      <c r="AR854" s="86"/>
      <c r="AS854" s="86"/>
      <c r="AT854" s="86"/>
      <c r="AU854" s="86"/>
      <c r="AV854" s="86"/>
      <c r="AW854" s="86"/>
      <c r="AX854" s="86"/>
      <c r="AY854" s="86"/>
      <c r="AZ854" s="86"/>
      <c r="BA854" s="86"/>
      <c r="BB854" s="86"/>
      <c r="BC854" s="86"/>
      <c r="BD854" s="86"/>
      <c r="BE854" s="86"/>
      <c r="BF854" s="86"/>
      <c r="BG854" s="86"/>
      <c r="BH854" s="86"/>
      <c r="BI854" s="86"/>
      <c r="BJ854" s="86"/>
      <c r="BK854" s="86"/>
      <c r="BL854" s="86"/>
      <c r="BM854" s="86"/>
      <c r="BN854" s="86"/>
      <c r="BO854" s="86"/>
      <c r="BP854" s="86"/>
      <c r="BQ854" s="86"/>
      <c r="BR854" s="86"/>
      <c r="BS854" s="86"/>
      <c r="BT854" s="86"/>
      <c r="BU854" s="86"/>
      <c r="BV854" s="86"/>
      <c r="BW854" s="86"/>
      <c r="BX854" s="86"/>
      <c r="BY854" s="86"/>
      <c r="BZ854" s="86"/>
      <c r="CA854" s="86"/>
      <c r="CB854" s="86"/>
      <c r="CC854" s="86"/>
      <c r="CD854" s="86"/>
      <c r="CE854" s="86"/>
      <c r="CF854" s="86"/>
      <c r="CG854" s="86"/>
      <c r="CH854" s="86"/>
      <c r="CI854" s="86"/>
      <c r="CJ854" s="86"/>
      <c r="CK854" s="86"/>
      <c r="CL854" s="86"/>
      <c r="CM854" s="86"/>
      <c r="CN854" s="86"/>
      <c r="CO854" s="86"/>
      <c r="CP854" s="86"/>
      <c r="CQ854" s="86"/>
      <c r="CR854" s="86"/>
      <c r="CS854" s="86"/>
      <c r="CT854" s="86"/>
      <c r="CU854" s="86"/>
      <c r="CV854" s="86"/>
      <c r="CW854" s="86"/>
      <c r="CX854" s="86"/>
      <c r="CY854" s="86"/>
      <c r="CZ854" s="86"/>
      <c r="DA854" s="86"/>
      <c r="DB854" s="86"/>
      <c r="DC854" s="86"/>
      <c r="DD854" s="86"/>
      <c r="DE854" s="86"/>
      <c r="DF854" s="86"/>
      <c r="DG854" s="86"/>
      <c r="DH854" s="86"/>
      <c r="DI854" s="86"/>
      <c r="DJ854" s="86"/>
      <c r="DK854" s="86"/>
      <c r="DL854" s="86"/>
      <c r="DM854" s="86"/>
      <c r="DN854" s="86"/>
      <c r="DO854" s="86"/>
      <c r="DP854" s="86"/>
      <c r="DQ854" s="86"/>
      <c r="DR854" s="86"/>
      <c r="DS854" s="86"/>
      <c r="DT854" s="86"/>
      <c r="DU854" s="86"/>
      <c r="DV854" s="86"/>
      <c r="DW854" s="86"/>
      <c r="DX854" s="86"/>
      <c r="DY854" s="86"/>
      <c r="DZ854" s="86"/>
      <c r="EA854" s="86"/>
      <c r="EB854" s="86"/>
      <c r="EC854" s="86"/>
      <c r="ED854" s="86"/>
      <c r="EE854" s="86"/>
      <c r="EF854" s="86"/>
      <c r="EG854" s="86"/>
      <c r="EH854" s="86"/>
      <c r="EI854" s="86"/>
      <c r="EJ854" s="86"/>
      <c r="EK854" s="86"/>
      <c r="EL854" s="86"/>
      <c r="EM854" s="86"/>
      <c r="EN854" s="86"/>
      <c r="EO854" s="86"/>
      <c r="EP854" s="86"/>
      <c r="EQ854" s="86"/>
      <c r="ER854" s="86"/>
      <c r="ES854" s="86"/>
      <c r="ET854" s="86"/>
      <c r="EU854" s="86"/>
      <c r="EV854" s="86"/>
      <c r="EW854" s="86"/>
      <c r="EX854" s="86"/>
      <c r="EY854" s="86"/>
      <c r="EZ854" s="86"/>
      <c r="FA854" s="86"/>
      <c r="FB854" s="86"/>
      <c r="FC854" s="86"/>
      <c r="FD854" s="86"/>
      <c r="FE854" s="86"/>
      <c r="FF854" s="86"/>
      <c r="FG854" s="86"/>
      <c r="FH854" s="86"/>
      <c r="FI854" s="86"/>
      <c r="FJ854" s="86"/>
      <c r="FK854" s="86"/>
      <c r="FL854" s="86"/>
      <c r="FM854" s="86"/>
      <c r="FN854" s="86"/>
      <c r="FO854" s="86"/>
      <c r="FP854" s="86"/>
      <c r="FQ854" s="86"/>
      <c r="FR854" s="86"/>
      <c r="FS854" s="86"/>
      <c r="FT854" s="86"/>
      <c r="FU854" s="86"/>
      <c r="FV854" s="86"/>
      <c r="FW854" s="86"/>
      <c r="FX854" s="86"/>
      <c r="FY854" s="86"/>
      <c r="FZ854" s="86"/>
      <c r="GA854" s="86"/>
      <c r="GB854" s="86"/>
      <c r="GC854" s="86"/>
      <c r="GD854" s="86"/>
      <c r="GE854" s="86"/>
      <c r="GF854" s="86"/>
      <c r="GG854" s="86"/>
      <c r="GH854" s="86"/>
      <c r="GI854" s="86"/>
      <c r="GJ854" s="86"/>
      <c r="GK854" s="86"/>
      <c r="GL854" s="86"/>
      <c r="GM854" s="86"/>
      <c r="GN854" s="86"/>
      <c r="GO854" s="86"/>
      <c r="GP854" s="86"/>
      <c r="GQ854" s="86"/>
      <c r="GR854" s="86"/>
      <c r="GS854" s="86"/>
      <c r="GT854" s="86"/>
      <c r="GU854" s="86"/>
      <c r="GV854" s="86"/>
      <c r="GW854" s="86"/>
      <c r="GX854" s="86"/>
      <c r="GY854" s="86"/>
      <c r="GZ854" s="86"/>
      <c r="HA854" s="86"/>
      <c r="HB854" s="86"/>
      <c r="HC854" s="86"/>
      <c r="HD854" s="86"/>
      <c r="HE854" s="86"/>
      <c r="HF854" s="86"/>
      <c r="HG854" s="86"/>
      <c r="HH854" s="86"/>
      <c r="HI854" s="86"/>
      <c r="HJ854" s="86"/>
      <c r="HK854" s="86"/>
      <c r="HL854" s="86"/>
      <c r="HM854" s="86"/>
      <c r="HN854" s="86"/>
      <c r="HO854" s="86"/>
      <c r="HP854" s="86"/>
      <c r="HQ854" s="86"/>
      <c r="HR854" s="86"/>
      <c r="HS854" s="86"/>
      <c r="HT854" s="86"/>
      <c r="HU854" s="86"/>
      <c r="HV854" s="86"/>
      <c r="HW854" s="86"/>
      <c r="HX854" s="86"/>
      <c r="HY854" s="86"/>
      <c r="HZ854" s="86"/>
      <c r="IA854" s="86"/>
      <c r="IB854" s="86"/>
      <c r="IC854" s="86"/>
      <c r="ID854" s="86"/>
      <c r="IE854" s="86"/>
      <c r="IF854" s="86"/>
      <c r="IG854" s="86"/>
      <c r="IH854" s="86"/>
      <c r="II854" s="86"/>
      <c r="IJ854" s="86"/>
      <c r="IK854" s="86"/>
      <c r="IL854" s="86"/>
      <c r="IM854" s="86"/>
      <c r="IN854" s="86"/>
      <c r="IO854" s="86"/>
      <c r="IP854" s="86"/>
      <c r="IQ854" s="86"/>
      <c r="IR854" s="86"/>
      <c r="IS854" s="86"/>
      <c r="IT854" s="86"/>
    </row>
    <row r="855" spans="1:258" s="41" customFormat="1">
      <c r="A855" s="13" t="s">
        <v>911</v>
      </c>
      <c r="B855" s="13" t="s">
        <v>912</v>
      </c>
      <c r="C855" s="92">
        <v>40724</v>
      </c>
      <c r="D855" s="3" t="s">
        <v>920</v>
      </c>
      <c r="E855" s="3" t="s">
        <v>921</v>
      </c>
      <c r="F855" s="7">
        <v>40544</v>
      </c>
      <c r="G855" s="7">
        <v>40909</v>
      </c>
      <c r="H855" s="3" t="s">
        <v>242</v>
      </c>
      <c r="I855" s="2">
        <v>390204.04285714292</v>
      </c>
      <c r="J855" s="2">
        <v>117061.21285714291</v>
      </c>
      <c r="K855" s="109">
        <v>273142.83</v>
      </c>
      <c r="M855" s="2"/>
      <c r="N855" s="1"/>
      <c r="O855" s="1"/>
      <c r="P855" s="53"/>
      <c r="Q855" s="1"/>
      <c r="R855" s="1"/>
      <c r="T855" s="69"/>
    </row>
    <row r="856" spans="1:258" s="56" customFormat="1">
      <c r="A856" s="13" t="s">
        <v>911</v>
      </c>
      <c r="B856" s="13" t="s">
        <v>912</v>
      </c>
      <c r="C856" s="23" t="s">
        <v>129</v>
      </c>
      <c r="D856" s="12" t="s">
        <v>922</v>
      </c>
      <c r="E856" s="12" t="s">
        <v>923</v>
      </c>
      <c r="F856" s="12" t="s">
        <v>134</v>
      </c>
      <c r="G856" s="12" t="s">
        <v>278</v>
      </c>
      <c r="H856" s="12" t="s">
        <v>242</v>
      </c>
      <c r="I856" s="19">
        <v>92500</v>
      </c>
      <c r="J856" s="19">
        <v>18500</v>
      </c>
      <c r="K856" s="109">
        <v>74000</v>
      </c>
      <c r="L856" s="1"/>
      <c r="M856" s="53"/>
      <c r="N856" s="1"/>
      <c r="O856" s="1"/>
      <c r="P856" s="53"/>
      <c r="Q856" s="1"/>
      <c r="R856" s="1"/>
      <c r="S856" s="53"/>
      <c r="T856" s="41"/>
      <c r="U856" s="69"/>
      <c r="V856" s="69"/>
      <c r="W856" s="69"/>
      <c r="X856" s="69"/>
      <c r="Y856" s="69"/>
      <c r="Z856" s="69"/>
      <c r="AA856" s="69"/>
      <c r="AB856" s="69"/>
      <c r="AC856" s="69"/>
      <c r="AD856" s="86"/>
      <c r="AE856" s="86"/>
      <c r="AF856" s="86"/>
      <c r="AG856" s="86"/>
      <c r="AH856" s="86"/>
      <c r="AI856" s="86"/>
      <c r="AJ856" s="86"/>
      <c r="AK856" s="86"/>
      <c r="AL856" s="86"/>
      <c r="AM856" s="86"/>
      <c r="AN856" s="86"/>
      <c r="AO856" s="86"/>
      <c r="AP856" s="86"/>
      <c r="AQ856" s="86"/>
      <c r="AR856" s="86"/>
      <c r="AS856" s="86"/>
      <c r="AT856" s="86"/>
      <c r="AU856" s="86"/>
      <c r="AV856" s="86"/>
      <c r="AW856" s="86"/>
      <c r="AX856" s="86"/>
      <c r="AY856" s="86"/>
      <c r="AZ856" s="86"/>
      <c r="BA856" s="86"/>
      <c r="BB856" s="86"/>
      <c r="BC856" s="86"/>
      <c r="BD856" s="86"/>
      <c r="BE856" s="86"/>
      <c r="BF856" s="86"/>
      <c r="BG856" s="86"/>
      <c r="BH856" s="86"/>
      <c r="BI856" s="86"/>
      <c r="BJ856" s="86"/>
      <c r="BK856" s="86"/>
      <c r="BL856" s="86"/>
      <c r="BM856" s="86"/>
      <c r="BN856" s="86"/>
      <c r="BO856" s="86"/>
      <c r="BP856" s="86"/>
      <c r="BQ856" s="86"/>
      <c r="BR856" s="86"/>
      <c r="BS856" s="86"/>
      <c r="BT856" s="86"/>
      <c r="BU856" s="86"/>
      <c r="BV856" s="86"/>
      <c r="BW856" s="86"/>
      <c r="BX856" s="86"/>
      <c r="BY856" s="86"/>
      <c r="BZ856" s="86"/>
      <c r="CA856" s="86"/>
      <c r="CB856" s="86"/>
      <c r="CC856" s="86"/>
      <c r="CD856" s="86"/>
      <c r="CE856" s="86"/>
      <c r="CF856" s="86"/>
      <c r="CG856" s="86"/>
      <c r="CH856" s="86"/>
      <c r="CI856" s="86"/>
      <c r="CJ856" s="86"/>
      <c r="CK856" s="86"/>
      <c r="CL856" s="86"/>
      <c r="CM856" s="86"/>
      <c r="CN856" s="86"/>
      <c r="CO856" s="86"/>
      <c r="CP856" s="86"/>
      <c r="CQ856" s="86"/>
      <c r="CR856" s="86"/>
      <c r="CS856" s="86"/>
      <c r="CT856" s="86"/>
      <c r="CU856" s="86"/>
      <c r="CV856" s="86"/>
      <c r="CW856" s="86"/>
      <c r="CX856" s="86"/>
      <c r="CY856" s="86"/>
      <c r="CZ856" s="86"/>
      <c r="DA856" s="86"/>
      <c r="DB856" s="86"/>
      <c r="DC856" s="86"/>
      <c r="DD856" s="86"/>
      <c r="DE856" s="86"/>
      <c r="DF856" s="86"/>
      <c r="DG856" s="86"/>
      <c r="DH856" s="86"/>
      <c r="DI856" s="86"/>
      <c r="DJ856" s="86"/>
      <c r="DK856" s="86"/>
      <c r="DL856" s="86"/>
      <c r="DM856" s="86"/>
      <c r="DN856" s="86"/>
      <c r="DO856" s="86"/>
      <c r="DP856" s="86"/>
      <c r="DQ856" s="86"/>
      <c r="DR856" s="86"/>
      <c r="DS856" s="86"/>
      <c r="DT856" s="86"/>
      <c r="DU856" s="86"/>
      <c r="DV856" s="86"/>
      <c r="DW856" s="86"/>
      <c r="DX856" s="86"/>
      <c r="DY856" s="86"/>
      <c r="DZ856" s="86"/>
      <c r="EA856" s="86"/>
      <c r="EB856" s="86"/>
      <c r="EC856" s="86"/>
      <c r="ED856" s="86"/>
      <c r="EE856" s="86"/>
      <c r="EF856" s="86"/>
      <c r="EG856" s="86"/>
      <c r="EH856" s="86"/>
      <c r="EI856" s="86"/>
      <c r="EJ856" s="86"/>
      <c r="EK856" s="86"/>
      <c r="EL856" s="86"/>
      <c r="EM856" s="86"/>
      <c r="EN856" s="86"/>
      <c r="EO856" s="86"/>
      <c r="EP856" s="86"/>
      <c r="EQ856" s="86"/>
      <c r="ER856" s="86"/>
      <c r="ES856" s="86"/>
      <c r="ET856" s="86"/>
      <c r="EU856" s="86"/>
      <c r="EV856" s="86"/>
      <c r="EW856" s="86"/>
      <c r="EX856" s="86"/>
      <c r="EY856" s="86"/>
      <c r="EZ856" s="86"/>
      <c r="FA856" s="86"/>
      <c r="FB856" s="86"/>
      <c r="FC856" s="86"/>
      <c r="FD856" s="86"/>
      <c r="FE856" s="86"/>
      <c r="FF856" s="86"/>
      <c r="FG856" s="86"/>
      <c r="FH856" s="86"/>
      <c r="FI856" s="86"/>
      <c r="FJ856" s="86"/>
      <c r="FK856" s="86"/>
      <c r="FL856" s="86"/>
      <c r="FM856" s="86"/>
      <c r="FN856" s="86"/>
      <c r="FO856" s="86"/>
      <c r="FP856" s="86"/>
      <c r="FQ856" s="86"/>
      <c r="FR856" s="86"/>
      <c r="FS856" s="86"/>
      <c r="FT856" s="86"/>
      <c r="FU856" s="86"/>
      <c r="FV856" s="86"/>
      <c r="FW856" s="86"/>
      <c r="FX856" s="86"/>
      <c r="FY856" s="86"/>
      <c r="FZ856" s="86"/>
      <c r="GA856" s="86"/>
      <c r="GB856" s="86"/>
      <c r="GC856" s="86"/>
      <c r="GD856" s="86"/>
      <c r="GE856" s="86"/>
      <c r="GF856" s="86"/>
      <c r="GG856" s="86"/>
      <c r="GH856" s="86"/>
      <c r="GI856" s="86"/>
      <c r="GJ856" s="86"/>
      <c r="GK856" s="86"/>
      <c r="GL856" s="86"/>
      <c r="GM856" s="86"/>
      <c r="GN856" s="86"/>
      <c r="GO856" s="86"/>
      <c r="GP856" s="86"/>
      <c r="GQ856" s="86"/>
      <c r="GR856" s="86"/>
      <c r="GS856" s="86"/>
      <c r="GT856" s="86"/>
      <c r="GU856" s="86"/>
      <c r="GV856" s="86"/>
      <c r="GW856" s="86"/>
      <c r="GX856" s="86"/>
      <c r="GY856" s="86"/>
      <c r="GZ856" s="86"/>
      <c r="HA856" s="86"/>
      <c r="HB856" s="86"/>
      <c r="HC856" s="86"/>
      <c r="HD856" s="86"/>
      <c r="HE856" s="86"/>
      <c r="HF856" s="86"/>
      <c r="HG856" s="86"/>
      <c r="HH856" s="86"/>
      <c r="HI856" s="86"/>
      <c r="HJ856" s="86"/>
      <c r="HK856" s="86"/>
      <c r="HL856" s="86"/>
      <c r="HM856" s="86"/>
      <c r="HN856" s="86"/>
      <c r="HO856" s="86"/>
      <c r="HP856" s="86"/>
      <c r="HQ856" s="86"/>
      <c r="HR856" s="86"/>
      <c r="HS856" s="86"/>
      <c r="HT856" s="86"/>
      <c r="HU856" s="86"/>
      <c r="HV856" s="86"/>
      <c r="HW856" s="86"/>
      <c r="HX856" s="86"/>
      <c r="HY856" s="86"/>
      <c r="HZ856" s="86"/>
      <c r="IA856" s="86"/>
      <c r="IB856" s="86"/>
      <c r="IC856" s="86"/>
      <c r="ID856" s="86"/>
      <c r="IE856" s="86"/>
      <c r="IF856" s="86"/>
      <c r="IG856" s="86"/>
      <c r="IH856" s="86"/>
      <c r="II856" s="86"/>
      <c r="IJ856" s="86"/>
      <c r="IK856" s="86"/>
      <c r="IL856" s="86"/>
      <c r="IM856" s="86"/>
      <c r="IN856" s="86"/>
      <c r="IO856" s="86"/>
      <c r="IP856" s="86"/>
      <c r="IQ856" s="86"/>
      <c r="IR856" s="86"/>
      <c r="IS856" s="86"/>
      <c r="IT856" s="86"/>
      <c r="IU856" s="41"/>
      <c r="IV856" s="41"/>
      <c r="IW856" s="41"/>
      <c r="IX856" s="41"/>
    </row>
    <row r="857" spans="1:258" s="41" customFormat="1">
      <c r="A857" s="34" t="s">
        <v>127</v>
      </c>
      <c r="B857" s="13" t="s">
        <v>128</v>
      </c>
      <c r="C857" s="34" t="s">
        <v>50</v>
      </c>
      <c r="D857" s="35" t="s">
        <v>642</v>
      </c>
      <c r="E857" s="3" t="s">
        <v>643</v>
      </c>
      <c r="F857" s="34" t="s">
        <v>50</v>
      </c>
      <c r="G857" s="35" t="s">
        <v>406</v>
      </c>
      <c r="H857" s="35" t="s">
        <v>644</v>
      </c>
      <c r="I857" s="36">
        <v>35000</v>
      </c>
      <c r="J857" s="36">
        <v>9375</v>
      </c>
      <c r="K857" s="97">
        <v>25625</v>
      </c>
      <c r="L857" s="36"/>
      <c r="M857" s="37"/>
      <c r="N857" s="37"/>
      <c r="O857" s="37"/>
      <c r="P857" s="37"/>
      <c r="R857" s="37"/>
    </row>
    <row r="858" spans="1:258" s="41" customFormat="1">
      <c r="A858" s="34" t="s">
        <v>127</v>
      </c>
      <c r="B858" s="13" t="s">
        <v>128</v>
      </c>
      <c r="C858" s="34" t="s">
        <v>31</v>
      </c>
      <c r="D858" s="35" t="s">
        <v>645</v>
      </c>
      <c r="E858" s="3" t="s">
        <v>646</v>
      </c>
      <c r="F858" s="34" t="s">
        <v>647</v>
      </c>
      <c r="G858" s="35" t="s">
        <v>19</v>
      </c>
      <c r="H858" s="35" t="s">
        <v>648</v>
      </c>
      <c r="I858" s="36">
        <v>50000</v>
      </c>
      <c r="J858" s="36">
        <v>10000</v>
      </c>
      <c r="K858" s="97">
        <v>40000</v>
      </c>
      <c r="L858" s="36"/>
      <c r="M858" s="37"/>
      <c r="N858" s="37"/>
      <c r="O858" s="37"/>
      <c r="P858" s="37"/>
      <c r="R858" s="37"/>
    </row>
    <row r="859" spans="1:258" s="41" customFormat="1">
      <c r="A859" s="34" t="s">
        <v>127</v>
      </c>
      <c r="B859" s="13" t="s">
        <v>128</v>
      </c>
      <c r="C859" s="34" t="s">
        <v>15</v>
      </c>
      <c r="D859" s="35" t="s">
        <v>649</v>
      </c>
      <c r="E859" s="3" t="s">
        <v>650</v>
      </c>
      <c r="F859" s="34" t="s">
        <v>651</v>
      </c>
      <c r="G859" s="35" t="s">
        <v>652</v>
      </c>
      <c r="H859" s="35" t="s">
        <v>653</v>
      </c>
      <c r="I859" s="36">
        <v>5000</v>
      </c>
      <c r="J859" s="36">
        <v>625</v>
      </c>
      <c r="K859" s="97">
        <v>4375</v>
      </c>
      <c r="L859" s="36"/>
      <c r="M859" s="37"/>
      <c r="N859" s="37"/>
      <c r="O859" s="37"/>
      <c r="P859" s="37"/>
      <c r="R859" s="37"/>
    </row>
    <row r="860" spans="1:258" s="41" customFormat="1">
      <c r="A860" s="34" t="s">
        <v>127</v>
      </c>
      <c r="B860" s="13" t="s">
        <v>128</v>
      </c>
      <c r="C860" s="34" t="s">
        <v>14</v>
      </c>
      <c r="D860" s="35" t="s">
        <v>654</v>
      </c>
      <c r="E860" s="3" t="s">
        <v>655</v>
      </c>
      <c r="F860" s="34" t="s">
        <v>656</v>
      </c>
      <c r="G860" s="35" t="s">
        <v>97</v>
      </c>
      <c r="H860" s="35" t="s">
        <v>657</v>
      </c>
      <c r="I860" s="36">
        <v>108500</v>
      </c>
      <c r="J860" s="36">
        <v>22312.5</v>
      </c>
      <c r="K860" s="97">
        <v>86187.5</v>
      </c>
      <c r="L860" s="53"/>
      <c r="M860" s="37"/>
      <c r="N860" s="37"/>
      <c r="O860" s="37"/>
      <c r="P860" s="37"/>
      <c r="Q860" s="62"/>
      <c r="R860" s="37"/>
    </row>
    <row r="861" spans="1:258" s="41" customFormat="1">
      <c r="A861" s="13" t="s">
        <v>127</v>
      </c>
      <c r="B861" s="13" t="s">
        <v>128</v>
      </c>
      <c r="C861" s="21">
        <v>40253</v>
      </c>
      <c r="D861" s="13" t="s">
        <v>924</v>
      </c>
      <c r="E861" s="13" t="s">
        <v>925</v>
      </c>
      <c r="F861" s="21">
        <v>40202</v>
      </c>
      <c r="G861" s="21">
        <v>40201</v>
      </c>
      <c r="H861" s="13" t="s">
        <v>926</v>
      </c>
      <c r="I861" s="1">
        <v>71071.429999999993</v>
      </c>
      <c r="J861" s="1">
        <v>8883.9287499999991</v>
      </c>
      <c r="K861" s="109">
        <v>62187.501249999994</v>
      </c>
      <c r="L861" s="1"/>
      <c r="M861" s="1"/>
      <c r="N861" s="1"/>
      <c r="O861" s="1"/>
      <c r="P861" s="1"/>
      <c r="Q861" s="1"/>
      <c r="R861" s="1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  <c r="AC861" s="69"/>
    </row>
    <row r="862" spans="1:258" s="41" customFormat="1">
      <c r="A862" s="41" t="s">
        <v>127</v>
      </c>
      <c r="B862" s="41" t="s">
        <v>128</v>
      </c>
      <c r="C862" s="55" t="s">
        <v>215</v>
      </c>
      <c r="D862" s="41" t="s">
        <v>3515</v>
      </c>
      <c r="E862" s="41" t="s">
        <v>3516</v>
      </c>
      <c r="F862" s="41" t="s">
        <v>3517</v>
      </c>
      <c r="G862" s="41" t="s">
        <v>2772</v>
      </c>
      <c r="H862" s="41" t="s">
        <v>3518</v>
      </c>
      <c r="I862" s="4">
        <v>50000</v>
      </c>
      <c r="J862" s="4">
        <v>12500</v>
      </c>
      <c r="K862" s="111">
        <v>37500</v>
      </c>
      <c r="L862" s="4"/>
      <c r="M862" s="4"/>
      <c r="N862" s="4"/>
      <c r="O862" s="4"/>
      <c r="P862" s="4"/>
      <c r="Q862" s="4"/>
      <c r="R862" s="4"/>
    </row>
    <row r="863" spans="1:258" s="41" customFormat="1">
      <c r="A863" s="41" t="s">
        <v>127</v>
      </c>
      <c r="B863" s="41" t="s">
        <v>128</v>
      </c>
      <c r="C863" s="55" t="s">
        <v>3519</v>
      </c>
      <c r="D863" s="41" t="s">
        <v>3520</v>
      </c>
      <c r="E863" s="41" t="s">
        <v>3521</v>
      </c>
      <c r="F863" s="41" t="s">
        <v>2740</v>
      </c>
      <c r="G863" s="41" t="s">
        <v>1278</v>
      </c>
      <c r="H863" s="41" t="s">
        <v>3522</v>
      </c>
      <c r="I863" s="4">
        <v>192500</v>
      </c>
      <c r="J863" s="4">
        <v>36562.5</v>
      </c>
      <c r="K863" s="111">
        <v>155937.5</v>
      </c>
      <c r="L863" s="4"/>
      <c r="M863" s="4"/>
      <c r="N863" s="4"/>
      <c r="O863" s="4"/>
      <c r="P863" s="4"/>
      <c r="Q863" s="4"/>
      <c r="R863" s="4"/>
    </row>
    <row r="864" spans="1:258" s="41" customFormat="1">
      <c r="A864" s="41" t="s">
        <v>127</v>
      </c>
      <c r="B864" s="41" t="s">
        <v>128</v>
      </c>
      <c r="C864" s="55" t="s">
        <v>1843</v>
      </c>
      <c r="D864" s="41" t="s">
        <v>3523</v>
      </c>
      <c r="E864" s="41" t="s">
        <v>3524</v>
      </c>
      <c r="F864" s="41" t="s">
        <v>3525</v>
      </c>
      <c r="G864" s="41" t="s">
        <v>36</v>
      </c>
      <c r="H864" s="41" t="s">
        <v>3526</v>
      </c>
      <c r="I864" s="4">
        <v>75000</v>
      </c>
      <c r="J864" s="4">
        <v>12500</v>
      </c>
      <c r="K864" s="111">
        <v>62500</v>
      </c>
      <c r="L864" s="4"/>
      <c r="M864" s="4"/>
      <c r="N864" s="4"/>
      <c r="O864" s="4"/>
      <c r="P864" s="4"/>
      <c r="Q864" s="4"/>
      <c r="R864" s="4"/>
    </row>
    <row r="865" spans="1:18" s="41" customFormat="1">
      <c r="A865" s="41" t="s">
        <v>127</v>
      </c>
      <c r="B865" s="41" t="s">
        <v>128</v>
      </c>
      <c r="C865" s="55" t="s">
        <v>3527</v>
      </c>
      <c r="D865" s="41" t="s">
        <v>3528</v>
      </c>
      <c r="E865" s="41" t="s">
        <v>3529</v>
      </c>
      <c r="F865" s="41" t="s">
        <v>40</v>
      </c>
      <c r="G865" s="41" t="s">
        <v>1701</v>
      </c>
      <c r="H865" s="41" t="s">
        <v>3530</v>
      </c>
      <c r="I865" s="4">
        <v>10757.9</v>
      </c>
      <c r="J865" s="4">
        <v>2250</v>
      </c>
      <c r="K865" s="111">
        <v>8507.9</v>
      </c>
      <c r="L865" s="4"/>
      <c r="M865" s="4"/>
      <c r="N865" s="4"/>
      <c r="O865" s="4"/>
      <c r="P865" s="4"/>
      <c r="Q865" s="4"/>
      <c r="R865" s="4"/>
    </row>
    <row r="866" spans="1:18" s="41" customFormat="1">
      <c r="A866" s="41" t="s">
        <v>127</v>
      </c>
      <c r="B866" s="41" t="s">
        <v>128</v>
      </c>
      <c r="C866" s="55" t="s">
        <v>2831</v>
      </c>
      <c r="D866" s="41" t="s">
        <v>3531</v>
      </c>
      <c r="E866" s="41" t="s">
        <v>3532</v>
      </c>
      <c r="F866" s="41" t="s">
        <v>3221</v>
      </c>
      <c r="G866" s="41" t="s">
        <v>3533</v>
      </c>
      <c r="H866" s="41" t="s">
        <v>3534</v>
      </c>
      <c r="I866" s="4">
        <v>33333.760000000002</v>
      </c>
      <c r="J866" s="4">
        <v>4166.72</v>
      </c>
      <c r="K866" s="111">
        <v>29167.040000000001</v>
      </c>
      <c r="L866" s="4"/>
      <c r="M866" s="4"/>
      <c r="N866" s="4"/>
      <c r="O866" s="4"/>
      <c r="P866" s="4"/>
      <c r="Q866" s="4"/>
      <c r="R866" s="4"/>
    </row>
    <row r="867" spans="1:18" s="41" customFormat="1">
      <c r="A867" s="41" t="s">
        <v>127</v>
      </c>
      <c r="B867" s="41" t="s">
        <v>128</v>
      </c>
      <c r="C867" s="55" t="s">
        <v>3535</v>
      </c>
      <c r="D867" s="41" t="s">
        <v>3536</v>
      </c>
      <c r="E867" s="41" t="s">
        <v>3537</v>
      </c>
      <c r="F867" s="41" t="s">
        <v>382</v>
      </c>
      <c r="G867" s="41" t="s">
        <v>370</v>
      </c>
      <c r="H867" s="41" t="s">
        <v>3538</v>
      </c>
      <c r="I867" s="4">
        <v>8924.08</v>
      </c>
      <c r="J867" s="4">
        <v>7500</v>
      </c>
      <c r="K867" s="111">
        <v>1424.08</v>
      </c>
      <c r="L867" s="4"/>
      <c r="M867" s="4"/>
      <c r="N867" s="4"/>
      <c r="O867" s="4"/>
      <c r="P867" s="4"/>
      <c r="Q867" s="4"/>
      <c r="R867" s="4"/>
    </row>
    <row r="868" spans="1:18" s="41" customFormat="1">
      <c r="A868" s="41" t="s">
        <v>127</v>
      </c>
      <c r="B868" s="41" t="s">
        <v>128</v>
      </c>
      <c r="C868" s="55" t="s">
        <v>300</v>
      </c>
      <c r="D868" s="41" t="s">
        <v>3539</v>
      </c>
      <c r="E868" s="41" t="s">
        <v>3540</v>
      </c>
      <c r="F868" s="41" t="s">
        <v>3541</v>
      </c>
      <c r="G868" s="41" t="s">
        <v>2451</v>
      </c>
      <c r="H868" s="41" t="s">
        <v>3542</v>
      </c>
      <c r="I868" s="4">
        <v>50000</v>
      </c>
      <c r="J868" s="4">
        <v>10000</v>
      </c>
      <c r="K868" s="111">
        <v>40000</v>
      </c>
      <c r="L868" s="4"/>
      <c r="M868" s="4"/>
      <c r="N868" s="4"/>
      <c r="O868" s="4"/>
      <c r="P868" s="4"/>
      <c r="Q868" s="4"/>
      <c r="R868" s="4"/>
    </row>
    <row r="869" spans="1:18" s="41" customFormat="1">
      <c r="A869" s="41" t="s">
        <v>127</v>
      </c>
      <c r="B869" s="41" t="s">
        <v>128</v>
      </c>
      <c r="C869" s="55" t="s">
        <v>1807</v>
      </c>
      <c r="D869" s="41" t="s">
        <v>3543</v>
      </c>
      <c r="E869" s="41" t="s">
        <v>3544</v>
      </c>
      <c r="F869" s="41" t="s">
        <v>3545</v>
      </c>
      <c r="G869" s="41" t="s">
        <v>3546</v>
      </c>
      <c r="H869" s="41" t="s">
        <v>3547</v>
      </c>
      <c r="I869" s="4">
        <v>50000</v>
      </c>
      <c r="J869" s="4">
        <v>46875</v>
      </c>
      <c r="K869" s="111">
        <v>3125</v>
      </c>
      <c r="L869" s="4"/>
      <c r="M869" s="4"/>
      <c r="N869" s="4"/>
      <c r="O869" s="4"/>
      <c r="P869" s="4"/>
      <c r="Q869" s="4"/>
      <c r="R869" s="4"/>
    </row>
    <row r="870" spans="1:18" s="41" customFormat="1">
      <c r="A870" s="41" t="s">
        <v>127</v>
      </c>
      <c r="B870" s="41" t="s">
        <v>128</v>
      </c>
      <c r="C870" s="55" t="s">
        <v>1557</v>
      </c>
      <c r="D870" s="41" t="s">
        <v>3548</v>
      </c>
      <c r="E870" s="41" t="s">
        <v>3549</v>
      </c>
      <c r="F870" s="41" t="s">
        <v>3463</v>
      </c>
      <c r="G870" s="41" t="s">
        <v>2162</v>
      </c>
      <c r="H870" s="41" t="s">
        <v>3550</v>
      </c>
      <c r="I870" s="4">
        <v>92500</v>
      </c>
      <c r="J870" s="4">
        <v>20312.5</v>
      </c>
      <c r="K870" s="111">
        <v>72187.5</v>
      </c>
      <c r="L870" s="4"/>
      <c r="M870" s="4"/>
      <c r="N870" s="4"/>
      <c r="O870" s="4"/>
      <c r="P870" s="4"/>
      <c r="Q870" s="4"/>
      <c r="R870" s="4"/>
    </row>
    <row r="871" spans="1:18" s="41" customFormat="1">
      <c r="A871" s="41" t="s">
        <v>127</v>
      </c>
      <c r="B871" s="41" t="s">
        <v>128</v>
      </c>
      <c r="C871" s="55" t="s">
        <v>3551</v>
      </c>
      <c r="D871" s="41" t="s">
        <v>3552</v>
      </c>
      <c r="E871" s="41" t="s">
        <v>3553</v>
      </c>
      <c r="F871" s="41" t="s">
        <v>366</v>
      </c>
      <c r="G871" s="41" t="s">
        <v>3062</v>
      </c>
      <c r="H871" s="41" t="s">
        <v>3554</v>
      </c>
      <c r="I871" s="4">
        <v>100000</v>
      </c>
      <c r="J871" s="4">
        <v>18750</v>
      </c>
      <c r="K871" s="111">
        <v>81250</v>
      </c>
      <c r="L871" s="4"/>
      <c r="M871" s="4"/>
      <c r="N871" s="4"/>
      <c r="O871" s="4"/>
      <c r="P871" s="4"/>
      <c r="Q871" s="4"/>
      <c r="R871" s="4"/>
    </row>
    <row r="872" spans="1:18" s="41" customFormat="1">
      <c r="A872" s="41" t="s">
        <v>127</v>
      </c>
      <c r="B872" s="41" t="s">
        <v>128</v>
      </c>
      <c r="C872" s="55" t="s">
        <v>405</v>
      </c>
      <c r="D872" s="41" t="s">
        <v>3555</v>
      </c>
      <c r="E872" s="41" t="s">
        <v>3556</v>
      </c>
      <c r="F872" s="41" t="s">
        <v>3557</v>
      </c>
      <c r="G872" s="41" t="s">
        <v>3558</v>
      </c>
      <c r="H872" s="41" t="s">
        <v>3559</v>
      </c>
      <c r="I872" s="4">
        <v>150000</v>
      </c>
      <c r="J872" s="4">
        <v>31250</v>
      </c>
      <c r="K872" s="111">
        <v>118750</v>
      </c>
      <c r="L872" s="4"/>
      <c r="M872" s="4"/>
      <c r="N872" s="4"/>
      <c r="O872" s="4"/>
      <c r="P872" s="4"/>
      <c r="Q872" s="4"/>
      <c r="R872" s="4"/>
    </row>
    <row r="873" spans="1:18" s="41" customFormat="1">
      <c r="A873" s="41" t="s">
        <v>127</v>
      </c>
      <c r="B873" s="41" t="s">
        <v>128</v>
      </c>
      <c r="C873" s="55" t="s">
        <v>15</v>
      </c>
      <c r="D873" s="41" t="s">
        <v>3560</v>
      </c>
      <c r="E873" s="41" t="s">
        <v>3521</v>
      </c>
      <c r="F873" s="41" t="s">
        <v>3545</v>
      </c>
      <c r="G873" s="41" t="s">
        <v>1278</v>
      </c>
      <c r="H873" s="41" t="s">
        <v>3522</v>
      </c>
      <c r="I873" s="4">
        <v>42904.11</v>
      </c>
      <c r="J873" s="4">
        <v>5363.01</v>
      </c>
      <c r="K873" s="111">
        <v>37541.1</v>
      </c>
      <c r="L873" s="4"/>
      <c r="M873" s="4"/>
      <c r="N873" s="4"/>
      <c r="O873" s="4"/>
      <c r="P873" s="4"/>
      <c r="Q873" s="4"/>
      <c r="R873" s="4"/>
    </row>
    <row r="874" spans="1:18" s="41" customFormat="1">
      <c r="A874" s="41" t="s">
        <v>127</v>
      </c>
      <c r="B874" s="41" t="s">
        <v>128</v>
      </c>
      <c r="C874" s="55" t="s">
        <v>15</v>
      </c>
      <c r="D874" s="41" t="s">
        <v>3561</v>
      </c>
      <c r="E874" s="41" t="s">
        <v>3562</v>
      </c>
      <c r="F874" s="41" t="s">
        <v>3563</v>
      </c>
      <c r="G874" s="41" t="s">
        <v>2157</v>
      </c>
      <c r="H874" s="41" t="s">
        <v>3564</v>
      </c>
      <c r="I874" s="4">
        <v>5000</v>
      </c>
      <c r="J874" s="4">
        <v>625</v>
      </c>
      <c r="K874" s="111">
        <v>4375</v>
      </c>
      <c r="L874" s="4"/>
      <c r="M874" s="4"/>
      <c r="N874" s="4"/>
      <c r="O874" s="4"/>
      <c r="P874" s="4"/>
      <c r="Q874" s="4"/>
      <c r="R874" s="4"/>
    </row>
    <row r="875" spans="1:18" s="41" customFormat="1">
      <c r="A875" s="41" t="s">
        <v>127</v>
      </c>
      <c r="B875" s="41" t="s">
        <v>128</v>
      </c>
      <c r="C875" s="55" t="s">
        <v>15</v>
      </c>
      <c r="D875" s="41" t="s">
        <v>3565</v>
      </c>
      <c r="E875" s="41" t="s">
        <v>3566</v>
      </c>
      <c r="F875" s="41" t="s">
        <v>233</v>
      </c>
      <c r="G875" s="41" t="s">
        <v>3567</v>
      </c>
      <c r="H875" s="41" t="s">
        <v>3568</v>
      </c>
      <c r="I875" s="4">
        <v>100000</v>
      </c>
      <c r="J875" s="4">
        <v>17500</v>
      </c>
      <c r="K875" s="111">
        <v>82500</v>
      </c>
      <c r="L875" s="4"/>
      <c r="M875" s="4"/>
      <c r="N875" s="4"/>
      <c r="O875" s="4"/>
      <c r="P875" s="4"/>
      <c r="Q875" s="4"/>
      <c r="R875" s="4"/>
    </row>
    <row r="876" spans="1:18" s="41" customFormat="1">
      <c r="A876" s="41" t="s">
        <v>127</v>
      </c>
      <c r="B876" s="41" t="s">
        <v>128</v>
      </c>
      <c r="C876" s="55" t="s">
        <v>15</v>
      </c>
      <c r="D876" s="41" t="s">
        <v>3569</v>
      </c>
      <c r="E876" s="41" t="s">
        <v>3570</v>
      </c>
      <c r="F876" s="41" t="s">
        <v>25</v>
      </c>
      <c r="G876" s="41" t="s">
        <v>14</v>
      </c>
      <c r="H876" s="41" t="s">
        <v>3571</v>
      </c>
      <c r="I876" s="4">
        <v>325000</v>
      </c>
      <c r="J876" s="4">
        <v>140625</v>
      </c>
      <c r="K876" s="111">
        <v>184375</v>
      </c>
      <c r="L876" s="4"/>
      <c r="M876" s="4"/>
      <c r="N876" s="4"/>
      <c r="O876" s="4"/>
      <c r="P876" s="4"/>
      <c r="Q876" s="4"/>
      <c r="R876" s="4"/>
    </row>
    <row r="877" spans="1:18" s="41" customFormat="1">
      <c r="A877" s="41" t="s">
        <v>127</v>
      </c>
      <c r="B877" s="41" t="s">
        <v>128</v>
      </c>
      <c r="C877" s="55" t="s">
        <v>406</v>
      </c>
      <c r="D877" s="41" t="s">
        <v>3572</v>
      </c>
      <c r="E877" s="41" t="s">
        <v>3573</v>
      </c>
      <c r="F877" s="41" t="s">
        <v>1417</v>
      </c>
      <c r="G877" s="41" t="s">
        <v>3574</v>
      </c>
      <c r="H877" s="41" t="s">
        <v>3575</v>
      </c>
      <c r="I877" s="4">
        <v>24571.42</v>
      </c>
      <c r="J877" s="4">
        <v>3071.4274999999998</v>
      </c>
      <c r="K877" s="111">
        <v>21499.9925</v>
      </c>
      <c r="L877" s="4"/>
      <c r="M877" s="4"/>
      <c r="N877" s="4"/>
      <c r="O877" s="4"/>
      <c r="P877" s="4"/>
      <c r="Q877" s="4"/>
      <c r="R877" s="4"/>
    </row>
    <row r="878" spans="1:18" s="41" customFormat="1">
      <c r="A878" s="41" t="s">
        <v>127</v>
      </c>
      <c r="B878" s="41" t="s">
        <v>128</v>
      </c>
      <c r="C878" s="55" t="s">
        <v>407</v>
      </c>
      <c r="D878" s="41" t="s">
        <v>3576</v>
      </c>
      <c r="E878" s="41" t="s">
        <v>3577</v>
      </c>
      <c r="F878" s="41" t="s">
        <v>1895</v>
      </c>
      <c r="G878" s="41" t="s">
        <v>1610</v>
      </c>
      <c r="H878" s="41" t="s">
        <v>3578</v>
      </c>
      <c r="I878" s="4">
        <v>101687.5</v>
      </c>
      <c r="J878" s="4">
        <v>36337.5</v>
      </c>
      <c r="K878" s="111">
        <v>65350</v>
      </c>
      <c r="L878" s="4"/>
      <c r="M878" s="4"/>
      <c r="N878" s="4"/>
      <c r="O878" s="4"/>
      <c r="P878" s="4"/>
      <c r="Q878" s="4"/>
      <c r="R878" s="4"/>
    </row>
    <row r="879" spans="1:18" s="41" customFormat="1">
      <c r="A879" s="41" t="s">
        <v>127</v>
      </c>
      <c r="B879" s="41" t="s">
        <v>128</v>
      </c>
      <c r="C879" s="55" t="s">
        <v>336</v>
      </c>
      <c r="D879" s="41" t="s">
        <v>3579</v>
      </c>
      <c r="E879" s="41" t="s">
        <v>3580</v>
      </c>
      <c r="F879" s="41" t="s">
        <v>1895</v>
      </c>
      <c r="G879" s="41" t="s">
        <v>1610</v>
      </c>
      <c r="H879" s="41" t="s">
        <v>3581</v>
      </c>
      <c r="I879" s="4">
        <v>97142.85</v>
      </c>
      <c r="J879" s="4">
        <v>12142.856250000001</v>
      </c>
      <c r="K879" s="111">
        <v>84999.993750000009</v>
      </c>
      <c r="L879" s="4"/>
      <c r="M879" s="4"/>
      <c r="N879" s="4"/>
      <c r="O879" s="4"/>
      <c r="P879" s="4"/>
      <c r="Q879" s="4"/>
      <c r="R879" s="4"/>
    </row>
    <row r="880" spans="1:18" s="41" customFormat="1">
      <c r="A880" s="41" t="s">
        <v>127</v>
      </c>
      <c r="B880" s="41" t="s">
        <v>128</v>
      </c>
      <c r="C880" s="55" t="s">
        <v>336</v>
      </c>
      <c r="D880" s="41" t="s">
        <v>3582</v>
      </c>
      <c r="E880" s="41" t="s">
        <v>3583</v>
      </c>
      <c r="F880" s="41" t="s">
        <v>2451</v>
      </c>
      <c r="G880" s="41" t="s">
        <v>91</v>
      </c>
      <c r="H880" s="41" t="s">
        <v>3584</v>
      </c>
      <c r="I880" s="4">
        <v>15000</v>
      </c>
      <c r="J880" s="4">
        <v>4375</v>
      </c>
      <c r="K880" s="111">
        <v>10625</v>
      </c>
      <c r="L880" s="4"/>
      <c r="M880" s="4"/>
      <c r="N880" s="4"/>
      <c r="O880" s="4"/>
      <c r="P880" s="4"/>
      <c r="Q880" s="4"/>
      <c r="R880" s="4"/>
    </row>
    <row r="881" spans="1:18" s="41" customFormat="1">
      <c r="A881" s="41" t="s">
        <v>127</v>
      </c>
      <c r="B881" s="41" t="s">
        <v>128</v>
      </c>
      <c r="C881" s="55" t="s">
        <v>13</v>
      </c>
      <c r="D881" s="41" t="s">
        <v>3585</v>
      </c>
      <c r="E881" s="41" t="s">
        <v>3586</v>
      </c>
      <c r="F881" s="41" t="s">
        <v>2206</v>
      </c>
      <c r="G881" s="41" t="s">
        <v>3587</v>
      </c>
      <c r="H881" s="41" t="s">
        <v>3588</v>
      </c>
      <c r="I881" s="4">
        <v>192515.63</v>
      </c>
      <c r="J881" s="4">
        <v>38503.129999999997</v>
      </c>
      <c r="K881" s="111">
        <v>154012.5</v>
      </c>
      <c r="L881" s="4"/>
      <c r="M881" s="4"/>
      <c r="N881" s="4"/>
      <c r="O881" s="4"/>
      <c r="P881" s="4"/>
      <c r="Q881" s="4"/>
      <c r="R881" s="4"/>
    </row>
    <row r="882" spans="1:18" s="41" customFormat="1">
      <c r="A882" s="41" t="s">
        <v>127</v>
      </c>
      <c r="B882" s="41" t="s">
        <v>128</v>
      </c>
      <c r="C882" s="55" t="s">
        <v>13</v>
      </c>
      <c r="D882" s="41" t="s">
        <v>3589</v>
      </c>
      <c r="E882" s="41" t="s">
        <v>3590</v>
      </c>
      <c r="F882" s="41" t="s">
        <v>3091</v>
      </c>
      <c r="G882" s="41" t="s">
        <v>3092</v>
      </c>
      <c r="H882" s="41" t="s">
        <v>3591</v>
      </c>
      <c r="I882" s="4">
        <v>50000</v>
      </c>
      <c r="J882" s="4">
        <v>6250</v>
      </c>
      <c r="K882" s="111">
        <v>43750</v>
      </c>
      <c r="L882" s="4"/>
      <c r="M882" s="4"/>
      <c r="N882" s="4"/>
      <c r="O882" s="4"/>
      <c r="P882" s="4"/>
      <c r="Q882" s="4"/>
      <c r="R882" s="4"/>
    </row>
    <row r="883" spans="1:18" s="41" customFormat="1">
      <c r="A883" s="41" t="s">
        <v>127</v>
      </c>
      <c r="B883" s="41" t="s">
        <v>128</v>
      </c>
      <c r="C883" s="55" t="s">
        <v>13</v>
      </c>
      <c r="D883" s="41" t="s">
        <v>3592</v>
      </c>
      <c r="E883" s="41" t="s">
        <v>3593</v>
      </c>
      <c r="F883" s="41" t="s">
        <v>1263</v>
      </c>
      <c r="G883" s="41" t="s">
        <v>408</v>
      </c>
      <c r="H883" s="41" t="s">
        <v>3594</v>
      </c>
      <c r="I883" s="4">
        <v>139000</v>
      </c>
      <c r="J883" s="4">
        <v>23625</v>
      </c>
      <c r="K883" s="111">
        <v>115375</v>
      </c>
      <c r="L883" s="4"/>
      <c r="M883" s="4"/>
      <c r="N883" s="4"/>
      <c r="O883" s="4"/>
      <c r="P883" s="4"/>
      <c r="Q883" s="4"/>
      <c r="R883" s="4"/>
    </row>
    <row r="884" spans="1:18" s="41" customFormat="1">
      <c r="A884" s="41" t="s">
        <v>127</v>
      </c>
      <c r="B884" s="41" t="s">
        <v>128</v>
      </c>
      <c r="C884" s="55" t="s">
        <v>2716</v>
      </c>
      <c r="D884" s="41" t="s">
        <v>3595</v>
      </c>
      <c r="E884" s="41" t="s">
        <v>3596</v>
      </c>
      <c r="F884" s="41" t="s">
        <v>2611</v>
      </c>
      <c r="G884" s="41" t="s">
        <v>2021</v>
      </c>
      <c r="H884" s="41" t="s">
        <v>3597</v>
      </c>
      <c r="I884" s="4">
        <v>65928.570000000007</v>
      </c>
      <c r="J884" s="4">
        <v>8241.0712500000009</v>
      </c>
      <c r="K884" s="111">
        <v>57687.498750000006</v>
      </c>
      <c r="L884" s="4"/>
      <c r="M884" s="4"/>
      <c r="N884" s="4"/>
      <c r="O884" s="4"/>
      <c r="P884" s="4"/>
      <c r="Q884" s="4"/>
      <c r="R884" s="4"/>
    </row>
    <row r="885" spans="1:18" s="41" customFormat="1">
      <c r="A885" s="41" t="s">
        <v>127</v>
      </c>
      <c r="B885" s="41" t="s">
        <v>128</v>
      </c>
      <c r="C885" s="55" t="s">
        <v>1243</v>
      </c>
      <c r="D885" s="41" t="s">
        <v>3598</v>
      </c>
      <c r="E885" s="41" t="s">
        <v>3599</v>
      </c>
      <c r="F885" s="41" t="s">
        <v>1243</v>
      </c>
      <c r="G885" s="41" t="s">
        <v>2542</v>
      </c>
      <c r="H885" s="41" t="s">
        <v>3600</v>
      </c>
      <c r="I885" s="4">
        <v>50000</v>
      </c>
      <c r="J885" s="4">
        <v>10000</v>
      </c>
      <c r="K885" s="111">
        <v>40000</v>
      </c>
      <c r="L885" s="4"/>
      <c r="M885" s="4"/>
      <c r="N885" s="4"/>
      <c r="O885" s="4"/>
      <c r="P885" s="4"/>
      <c r="Q885" s="4"/>
      <c r="R885" s="4"/>
    </row>
    <row r="886" spans="1:18" s="41" customFormat="1">
      <c r="A886" s="41" t="s">
        <v>127</v>
      </c>
      <c r="B886" s="41" t="s">
        <v>128</v>
      </c>
      <c r="C886" s="55" t="s">
        <v>1243</v>
      </c>
      <c r="D886" s="41" t="s">
        <v>3601</v>
      </c>
      <c r="E886" s="41" t="s">
        <v>3602</v>
      </c>
      <c r="F886" s="41" t="s">
        <v>1377</v>
      </c>
      <c r="G886" s="41" t="s">
        <v>1614</v>
      </c>
      <c r="H886" s="41" t="s">
        <v>3600</v>
      </c>
      <c r="I886" s="4">
        <v>25000</v>
      </c>
      <c r="J886" s="4">
        <v>5000</v>
      </c>
      <c r="K886" s="111">
        <v>20000</v>
      </c>
      <c r="L886" s="4"/>
      <c r="M886" s="4"/>
      <c r="N886" s="4"/>
      <c r="O886" s="4"/>
      <c r="P886" s="4"/>
      <c r="Q886" s="4"/>
      <c r="R886" s="4"/>
    </row>
    <row r="887" spans="1:18" s="41" customFormat="1">
      <c r="A887" s="3" t="s">
        <v>127</v>
      </c>
      <c r="B887" s="3" t="s">
        <v>128</v>
      </c>
      <c r="C887" s="6" t="s">
        <v>96</v>
      </c>
      <c r="D887" s="3" t="s">
        <v>2201</v>
      </c>
      <c r="E887" s="3" t="s">
        <v>2202</v>
      </c>
      <c r="F887" s="3" t="s">
        <v>323</v>
      </c>
      <c r="G887" s="3" t="s">
        <v>302</v>
      </c>
      <c r="H887" s="3" t="s">
        <v>2203</v>
      </c>
      <c r="I887" s="2">
        <v>3750</v>
      </c>
      <c r="J887" s="2">
        <v>750</v>
      </c>
      <c r="K887" s="105">
        <v>3000</v>
      </c>
      <c r="L887" s="2"/>
      <c r="M887" s="2"/>
      <c r="N887" s="2"/>
      <c r="O887" s="2"/>
      <c r="P887" s="2"/>
      <c r="Q887" s="2"/>
      <c r="R887" s="2"/>
    </row>
    <row r="888" spans="1:18" s="41" customFormat="1">
      <c r="A888" s="3" t="s">
        <v>127</v>
      </c>
      <c r="B888" s="3" t="s">
        <v>128</v>
      </c>
      <c r="C888" s="6" t="s">
        <v>50</v>
      </c>
      <c r="D888" s="3" t="s">
        <v>2204</v>
      </c>
      <c r="E888" s="3" t="s">
        <v>2205</v>
      </c>
      <c r="F888" s="3" t="s">
        <v>303</v>
      </c>
      <c r="G888" s="3" t="s">
        <v>2206</v>
      </c>
      <c r="H888" s="3" t="s">
        <v>2207</v>
      </c>
      <c r="I888" s="2">
        <v>498179.69</v>
      </c>
      <c r="J888" s="2">
        <v>183635.94</v>
      </c>
      <c r="K888" s="105">
        <v>314543.75</v>
      </c>
      <c r="L888" s="2"/>
      <c r="M888" s="2"/>
      <c r="N888" s="2"/>
      <c r="O888" s="2"/>
      <c r="P888" s="2"/>
      <c r="Q888" s="2"/>
      <c r="R888" s="2"/>
    </row>
    <row r="889" spans="1:18" s="41" customFormat="1">
      <c r="A889" s="3" t="s">
        <v>127</v>
      </c>
      <c r="B889" s="3" t="s">
        <v>128</v>
      </c>
      <c r="C889" s="6" t="s">
        <v>2208</v>
      </c>
      <c r="D889" s="3" t="s">
        <v>2209</v>
      </c>
      <c r="E889" s="3" t="s">
        <v>2210</v>
      </c>
      <c r="F889" s="3" t="s">
        <v>1411</v>
      </c>
      <c r="G889" s="3" t="s">
        <v>1412</v>
      </c>
      <c r="H889" s="3" t="s">
        <v>2211</v>
      </c>
      <c r="I889" s="2">
        <v>130000</v>
      </c>
      <c r="J889" s="2">
        <v>22500</v>
      </c>
      <c r="K889" s="105">
        <v>107500</v>
      </c>
      <c r="L889" s="2"/>
      <c r="M889" s="2"/>
      <c r="N889" s="2"/>
      <c r="O889" s="2"/>
      <c r="P889" s="2"/>
      <c r="Q889" s="2"/>
      <c r="R889" s="2"/>
    </row>
    <row r="890" spans="1:18" s="41" customFormat="1">
      <c r="A890" s="3" t="s">
        <v>127</v>
      </c>
      <c r="B890" s="3" t="s">
        <v>128</v>
      </c>
      <c r="C890" s="6" t="s">
        <v>2208</v>
      </c>
      <c r="D890" s="3" t="s">
        <v>2212</v>
      </c>
      <c r="E890" s="3" t="s">
        <v>2213</v>
      </c>
      <c r="F890" s="3" t="s">
        <v>1411</v>
      </c>
      <c r="G890" s="3" t="s">
        <v>1412</v>
      </c>
      <c r="H890" s="3" t="s">
        <v>2211</v>
      </c>
      <c r="I890" s="2">
        <v>99500</v>
      </c>
      <c r="J890" s="2">
        <v>18687.5</v>
      </c>
      <c r="K890" s="105">
        <v>80812.5</v>
      </c>
      <c r="L890" s="2"/>
      <c r="M890" s="2"/>
      <c r="N890" s="2"/>
      <c r="O890" s="2"/>
      <c r="P890" s="2"/>
      <c r="Q890" s="2"/>
      <c r="R890" s="2"/>
    </row>
    <row r="891" spans="1:18" s="41" customFormat="1">
      <c r="A891" s="3" t="s">
        <v>127</v>
      </c>
      <c r="B891" s="3" t="s">
        <v>128</v>
      </c>
      <c r="C891" s="6" t="s">
        <v>15</v>
      </c>
      <c r="D891" s="3" t="s">
        <v>2214</v>
      </c>
      <c r="E891" s="3" t="s">
        <v>2215</v>
      </c>
      <c r="F891" s="3" t="s">
        <v>1509</v>
      </c>
      <c r="G891" s="3" t="s">
        <v>1216</v>
      </c>
      <c r="H891" s="3" t="s">
        <v>2216</v>
      </c>
      <c r="I891" s="2">
        <v>35416.1</v>
      </c>
      <c r="J891" s="2">
        <v>7083.22</v>
      </c>
      <c r="K891" s="105">
        <v>28332.879999999997</v>
      </c>
      <c r="L891" s="2"/>
      <c r="M891" s="2"/>
      <c r="N891" s="2"/>
      <c r="O891" s="2"/>
      <c r="P891" s="2"/>
      <c r="Q891" s="2"/>
      <c r="R891" s="2"/>
    </row>
    <row r="892" spans="1:18" s="41" customFormat="1">
      <c r="A892" s="3" t="s">
        <v>127</v>
      </c>
      <c r="B892" s="3" t="s">
        <v>128</v>
      </c>
      <c r="C892" s="6" t="s">
        <v>15</v>
      </c>
      <c r="D892" s="3" t="s">
        <v>2217</v>
      </c>
      <c r="E892" s="3" t="s">
        <v>2218</v>
      </c>
      <c r="F892" s="3" t="s">
        <v>1509</v>
      </c>
      <c r="G892" s="3" t="s">
        <v>1216</v>
      </c>
      <c r="H892" s="3" t="s">
        <v>2219</v>
      </c>
      <c r="I892" s="2">
        <v>103805.15</v>
      </c>
      <c r="J892" s="2">
        <v>20761.03</v>
      </c>
      <c r="K892" s="105">
        <v>83044.12</v>
      </c>
      <c r="L892" s="2"/>
      <c r="M892" s="2"/>
      <c r="N892" s="2"/>
      <c r="O892" s="2"/>
      <c r="P892" s="2"/>
      <c r="Q892" s="2"/>
      <c r="R892" s="2"/>
    </row>
    <row r="893" spans="1:18" s="41" customFormat="1">
      <c r="A893" s="3" t="s">
        <v>127</v>
      </c>
      <c r="B893" s="3" t="s">
        <v>128</v>
      </c>
      <c r="C893" s="6" t="s">
        <v>15</v>
      </c>
      <c r="D893" s="3" t="s">
        <v>2220</v>
      </c>
      <c r="E893" s="3" t="s">
        <v>2221</v>
      </c>
      <c r="F893" s="3" t="s">
        <v>2222</v>
      </c>
      <c r="G893" s="3" t="s">
        <v>2223</v>
      </c>
      <c r="H893" s="3" t="s">
        <v>2224</v>
      </c>
      <c r="I893" s="2">
        <v>237600</v>
      </c>
      <c r="J893" s="2">
        <v>29700</v>
      </c>
      <c r="K893" s="105">
        <v>207900</v>
      </c>
      <c r="L893" s="2"/>
      <c r="M893" s="2"/>
      <c r="N893" s="2"/>
      <c r="O893" s="2"/>
      <c r="P893" s="2"/>
      <c r="Q893" s="2"/>
      <c r="R893" s="2"/>
    </row>
    <row r="894" spans="1:18" s="41" customFormat="1">
      <c r="A894" s="3" t="s">
        <v>127</v>
      </c>
      <c r="B894" s="3" t="s">
        <v>128</v>
      </c>
      <c r="C894" s="6" t="s">
        <v>13</v>
      </c>
      <c r="D894" s="3" t="s">
        <v>2225</v>
      </c>
      <c r="E894" s="3" t="s">
        <v>2226</v>
      </c>
      <c r="F894" s="3" t="s">
        <v>2227</v>
      </c>
      <c r="G894" s="3" t="s">
        <v>2228</v>
      </c>
      <c r="H894" s="3" t="s">
        <v>2229</v>
      </c>
      <c r="I894" s="2">
        <v>155250</v>
      </c>
      <c r="J894" s="2">
        <v>19406.25</v>
      </c>
      <c r="K894" s="105">
        <v>135843.75</v>
      </c>
      <c r="L894" s="2"/>
      <c r="M894" s="2"/>
      <c r="N894" s="2"/>
      <c r="O894" s="2"/>
      <c r="P894" s="2"/>
      <c r="Q894" s="2"/>
      <c r="R894" s="2"/>
    </row>
    <row r="895" spans="1:18" s="41" customFormat="1">
      <c r="A895" s="3" t="s">
        <v>127</v>
      </c>
      <c r="B895" s="3" t="s">
        <v>128</v>
      </c>
      <c r="C895" s="6" t="s">
        <v>13</v>
      </c>
      <c r="D895" s="3" t="s">
        <v>2230</v>
      </c>
      <c r="E895" s="3" t="s">
        <v>2231</v>
      </c>
      <c r="F895" s="3" t="s">
        <v>1876</v>
      </c>
      <c r="G895" s="3" t="s">
        <v>1877</v>
      </c>
      <c r="H895" s="3" t="s">
        <v>2229</v>
      </c>
      <c r="I895" s="2">
        <v>16675</v>
      </c>
      <c r="J895" s="2">
        <v>2084.38</v>
      </c>
      <c r="K895" s="105">
        <v>14590.62</v>
      </c>
      <c r="L895" s="2"/>
      <c r="M895" s="2"/>
      <c r="N895" s="2"/>
      <c r="O895" s="2"/>
      <c r="P895" s="2"/>
      <c r="Q895" s="2"/>
      <c r="R895" s="2"/>
    </row>
    <row r="896" spans="1:18" s="41" customFormat="1">
      <c r="A896" s="41" t="s">
        <v>409</v>
      </c>
      <c r="B896" s="41" t="s">
        <v>410</v>
      </c>
      <c r="C896" s="55" t="s">
        <v>17</v>
      </c>
      <c r="D896" s="41" t="s">
        <v>3603</v>
      </c>
      <c r="E896" s="41" t="s">
        <v>3604</v>
      </c>
      <c r="F896" s="41" t="s">
        <v>3605</v>
      </c>
      <c r="G896" s="41" t="s">
        <v>3606</v>
      </c>
      <c r="H896" s="41" t="s">
        <v>3607</v>
      </c>
      <c r="I896" s="4">
        <v>46000</v>
      </c>
      <c r="J896" s="4">
        <v>5750</v>
      </c>
      <c r="K896" s="111">
        <v>40250</v>
      </c>
      <c r="L896" s="4"/>
      <c r="M896" s="4"/>
      <c r="N896" s="4"/>
      <c r="O896" s="4"/>
      <c r="P896" s="4"/>
      <c r="Q896" s="4"/>
      <c r="R896" s="4"/>
    </row>
    <row r="897" spans="1:19" s="41" customFormat="1">
      <c r="A897" s="34" t="s">
        <v>658</v>
      </c>
      <c r="B897" s="41" t="s">
        <v>4012</v>
      </c>
      <c r="C897" s="34" t="s">
        <v>415</v>
      </c>
      <c r="D897" s="35" t="s">
        <v>659</v>
      </c>
      <c r="E897" s="18" t="s">
        <v>660</v>
      </c>
      <c r="F897" s="34" t="s">
        <v>661</v>
      </c>
      <c r="G897" s="35" t="s">
        <v>661</v>
      </c>
      <c r="H897" s="35" t="s">
        <v>662</v>
      </c>
      <c r="I897" s="36">
        <v>11509.19</v>
      </c>
      <c r="J897" s="36">
        <v>2301.84</v>
      </c>
      <c r="K897" s="97">
        <v>9207.35</v>
      </c>
      <c r="L897" s="36"/>
      <c r="M897" s="37"/>
      <c r="N897" s="37"/>
      <c r="O897" s="37"/>
      <c r="P897" s="37"/>
      <c r="R897" s="37"/>
      <c r="S897" s="56"/>
    </row>
    <row r="898" spans="1:19" s="41" customFormat="1">
      <c r="A898" s="41" t="s">
        <v>2232</v>
      </c>
      <c r="B898" s="41" t="s">
        <v>2233</v>
      </c>
      <c r="C898" s="55" t="s">
        <v>2451</v>
      </c>
      <c r="D898" s="41" t="s">
        <v>3608</v>
      </c>
      <c r="E898" s="41" t="s">
        <v>3609</v>
      </c>
      <c r="F898" s="41" t="s">
        <v>1287</v>
      </c>
      <c r="G898" s="41" t="s">
        <v>1973</v>
      </c>
      <c r="H898" s="41" t="s">
        <v>3610</v>
      </c>
      <c r="I898" s="4">
        <v>22245</v>
      </c>
      <c r="J898" s="4">
        <v>8437.5</v>
      </c>
      <c r="K898" s="111">
        <v>13807.5</v>
      </c>
      <c r="L898" s="4"/>
      <c r="M898" s="4"/>
      <c r="N898" s="4"/>
      <c r="O898" s="4"/>
      <c r="P898" s="4"/>
      <c r="Q898" s="4"/>
      <c r="R898" s="4"/>
    </row>
    <row r="899" spans="1:19" s="41" customFormat="1">
      <c r="A899" s="3" t="s">
        <v>2232</v>
      </c>
      <c r="B899" s="3" t="s">
        <v>2233</v>
      </c>
      <c r="C899" s="6" t="s">
        <v>14</v>
      </c>
      <c r="D899" s="3" t="s">
        <v>2234</v>
      </c>
      <c r="E899" s="3" t="s">
        <v>2235</v>
      </c>
      <c r="F899" s="3" t="s">
        <v>1591</v>
      </c>
      <c r="G899" s="3" t="s">
        <v>248</v>
      </c>
      <c r="H899" s="3" t="s">
        <v>2236</v>
      </c>
      <c r="I899" s="2">
        <v>96000</v>
      </c>
      <c r="J899" s="2">
        <v>12000</v>
      </c>
      <c r="K899" s="105">
        <v>84000</v>
      </c>
      <c r="L899" s="2"/>
      <c r="M899" s="2"/>
      <c r="N899" s="2"/>
      <c r="O899" s="2"/>
      <c r="P899" s="2"/>
      <c r="Q899" s="2"/>
      <c r="R899" s="2"/>
    </row>
    <row r="900" spans="1:19" s="41" customFormat="1">
      <c r="A900" s="3" t="s">
        <v>2237</v>
      </c>
      <c r="B900" s="3" t="s">
        <v>2238</v>
      </c>
      <c r="C900" s="6" t="s">
        <v>15</v>
      </c>
      <c r="D900" s="3" t="s">
        <v>2239</v>
      </c>
      <c r="E900" s="3" t="s">
        <v>2240</v>
      </c>
      <c r="F900" s="3" t="s">
        <v>2241</v>
      </c>
      <c r="G900" s="3" t="s">
        <v>2242</v>
      </c>
      <c r="H900" s="3" t="s">
        <v>2243</v>
      </c>
      <c r="I900" s="2">
        <v>108750</v>
      </c>
      <c r="J900" s="2">
        <v>13593.75</v>
      </c>
      <c r="K900" s="105">
        <v>95156.25</v>
      </c>
      <c r="L900" s="2"/>
      <c r="M900" s="2"/>
      <c r="N900" s="2"/>
      <c r="O900" s="2"/>
      <c r="P900" s="2"/>
      <c r="Q900" s="2"/>
      <c r="R900" s="2"/>
    </row>
    <row r="901" spans="1:19" s="41" customFormat="1">
      <c r="A901" s="41" t="s">
        <v>3611</v>
      </c>
      <c r="B901" s="41" t="s">
        <v>3612</v>
      </c>
      <c r="C901" s="55" t="s">
        <v>10</v>
      </c>
      <c r="D901" s="41" t="s">
        <v>3613</v>
      </c>
      <c r="E901" s="41" t="s">
        <v>3614</v>
      </c>
      <c r="F901" s="41" t="s">
        <v>1202</v>
      </c>
      <c r="G901" s="41" t="s">
        <v>310</v>
      </c>
      <c r="H901" s="41" t="s">
        <v>3615</v>
      </c>
      <c r="I901" s="4">
        <v>30000</v>
      </c>
      <c r="J901" s="4">
        <v>3750</v>
      </c>
      <c r="K901" s="111">
        <v>26250</v>
      </c>
      <c r="L901" s="4"/>
      <c r="M901" s="4"/>
      <c r="N901" s="4"/>
      <c r="O901" s="4"/>
      <c r="P901" s="4"/>
      <c r="Q901" s="4"/>
      <c r="R901" s="4"/>
    </row>
    <row r="902" spans="1:19" s="41" customFormat="1">
      <c r="A902" s="34" t="s">
        <v>130</v>
      </c>
      <c r="B902" s="41" t="s">
        <v>131</v>
      </c>
      <c r="C902" s="34" t="s">
        <v>116</v>
      </c>
      <c r="D902" s="35" t="s">
        <v>663</v>
      </c>
      <c r="E902" s="35" t="s">
        <v>664</v>
      </c>
      <c r="F902" s="34" t="s">
        <v>665</v>
      </c>
      <c r="G902" s="35" t="s">
        <v>8</v>
      </c>
      <c r="H902" s="35" t="s">
        <v>666</v>
      </c>
      <c r="I902" s="36">
        <v>201000</v>
      </c>
      <c r="J902" s="36">
        <v>46500</v>
      </c>
      <c r="K902" s="97">
        <v>154500</v>
      </c>
      <c r="L902" s="36"/>
      <c r="M902" s="37"/>
      <c r="N902" s="37"/>
      <c r="O902" s="37"/>
      <c r="P902" s="37"/>
      <c r="Q902" s="62"/>
      <c r="R902" s="37"/>
    </row>
    <row r="903" spans="1:19" s="41" customFormat="1">
      <c r="A903" s="41" t="s">
        <v>130</v>
      </c>
      <c r="B903" s="41" t="s">
        <v>131</v>
      </c>
      <c r="C903" s="55" t="s">
        <v>3463</v>
      </c>
      <c r="D903" s="41" t="s">
        <v>3616</v>
      </c>
      <c r="E903" s="41" t="s">
        <v>3617</v>
      </c>
      <c r="F903" s="41" t="s">
        <v>3251</v>
      </c>
      <c r="G903" s="41" t="s">
        <v>3076</v>
      </c>
      <c r="H903" s="41" t="s">
        <v>3618</v>
      </c>
      <c r="I903" s="4">
        <v>60000</v>
      </c>
      <c r="J903" s="4">
        <v>12500</v>
      </c>
      <c r="K903" s="111">
        <v>47500</v>
      </c>
      <c r="L903" s="4"/>
      <c r="M903" s="4"/>
      <c r="N903" s="4"/>
      <c r="O903" s="4"/>
      <c r="P903" s="4"/>
      <c r="Q903" s="4"/>
      <c r="R903" s="4"/>
    </row>
    <row r="904" spans="1:19" s="41" customFormat="1">
      <c r="A904" s="3" t="s">
        <v>130</v>
      </c>
      <c r="B904" s="3" t="s">
        <v>131</v>
      </c>
      <c r="C904" s="6" t="s">
        <v>1275</v>
      </c>
      <c r="D904" s="3" t="s">
        <v>2244</v>
      </c>
      <c r="E904" s="3" t="s">
        <v>2245</v>
      </c>
      <c r="F904" s="3" t="s">
        <v>2246</v>
      </c>
      <c r="G904" s="3" t="s">
        <v>2247</v>
      </c>
      <c r="H904" s="3" t="s">
        <v>1543</v>
      </c>
      <c r="I904" s="2">
        <v>36015.199999999997</v>
      </c>
      <c r="J904" s="2">
        <v>7203.04</v>
      </c>
      <c r="K904" s="105">
        <v>28812.159999999996</v>
      </c>
      <c r="L904" s="2"/>
      <c r="M904" s="2"/>
      <c r="N904" s="2"/>
      <c r="O904" s="2"/>
      <c r="P904" s="2"/>
      <c r="Q904" s="2"/>
      <c r="R904" s="2"/>
    </row>
    <row r="905" spans="1:19" s="41" customFormat="1">
      <c r="A905" s="3" t="s">
        <v>2248</v>
      </c>
      <c r="B905" s="3" t="s">
        <v>2249</v>
      </c>
      <c r="C905" s="6" t="s">
        <v>302</v>
      </c>
      <c r="D905" s="3" t="s">
        <v>2250</v>
      </c>
      <c r="E905" s="3" t="s">
        <v>2251</v>
      </c>
      <c r="F905" s="3" t="s">
        <v>25</v>
      </c>
      <c r="G905" s="3" t="s">
        <v>14</v>
      </c>
      <c r="H905" s="3" t="s">
        <v>2252</v>
      </c>
      <c r="I905" s="2">
        <v>199974.98749999999</v>
      </c>
      <c r="J905" s="2">
        <v>39994.997499999998</v>
      </c>
      <c r="K905" s="105">
        <v>159979.99</v>
      </c>
      <c r="L905" s="2"/>
      <c r="M905" s="2"/>
      <c r="N905" s="2"/>
      <c r="O905" s="2"/>
      <c r="P905" s="2"/>
      <c r="Q905" s="2"/>
      <c r="R905" s="2"/>
    </row>
    <row r="906" spans="1:19" s="41" customFormat="1">
      <c r="A906" s="41" t="s">
        <v>2253</v>
      </c>
      <c r="B906" s="41" t="s">
        <v>2254</v>
      </c>
      <c r="C906" s="55" t="s">
        <v>15</v>
      </c>
      <c r="D906" s="41" t="s">
        <v>3619</v>
      </c>
      <c r="E906" s="41" t="s">
        <v>3620</v>
      </c>
      <c r="F906" s="41" t="s">
        <v>3481</v>
      </c>
      <c r="G906" s="41" t="s">
        <v>3482</v>
      </c>
      <c r="H906" s="41" t="s">
        <v>3621</v>
      </c>
      <c r="I906" s="4">
        <v>87500</v>
      </c>
      <c r="J906" s="4">
        <v>21875</v>
      </c>
      <c r="K906" s="111">
        <v>65625</v>
      </c>
      <c r="L906" s="4"/>
      <c r="M906" s="4"/>
      <c r="N906" s="4"/>
      <c r="O906" s="4"/>
      <c r="P906" s="4"/>
      <c r="Q906" s="4"/>
      <c r="R906" s="4"/>
    </row>
    <row r="907" spans="1:19" s="41" customFormat="1">
      <c r="A907" s="41" t="s">
        <v>2253</v>
      </c>
      <c r="B907" s="41" t="s">
        <v>2254</v>
      </c>
      <c r="C907" s="55" t="s">
        <v>15</v>
      </c>
      <c r="D907" s="41" t="s">
        <v>3622</v>
      </c>
      <c r="E907" s="41" t="s">
        <v>3623</v>
      </c>
      <c r="F907" s="41" t="s">
        <v>3624</v>
      </c>
      <c r="G907" s="41" t="s">
        <v>3625</v>
      </c>
      <c r="H907" s="41" t="s">
        <v>3626</v>
      </c>
      <c r="I907" s="4">
        <v>225000</v>
      </c>
      <c r="J907" s="4">
        <v>28125</v>
      </c>
      <c r="K907" s="111">
        <v>196875</v>
      </c>
      <c r="L907" s="4"/>
      <c r="M907" s="4"/>
      <c r="N907" s="4"/>
      <c r="O907" s="4"/>
      <c r="P907" s="4"/>
      <c r="Q907" s="4"/>
      <c r="R907" s="4"/>
    </row>
    <row r="908" spans="1:19" s="41" customFormat="1">
      <c r="A908" s="41" t="s">
        <v>2253</v>
      </c>
      <c r="B908" s="41" t="s">
        <v>2254</v>
      </c>
      <c r="C908" s="55" t="s">
        <v>14</v>
      </c>
      <c r="D908" s="41" t="s">
        <v>3627</v>
      </c>
      <c r="E908" s="41" t="s">
        <v>3628</v>
      </c>
      <c r="F908" s="41" t="s">
        <v>2134</v>
      </c>
      <c r="G908" s="41" t="s">
        <v>411</v>
      </c>
      <c r="H908" s="41" t="s">
        <v>3629</v>
      </c>
      <c r="I908" s="4">
        <v>175000</v>
      </c>
      <c r="J908" s="4">
        <v>21875</v>
      </c>
      <c r="K908" s="111">
        <v>153125</v>
      </c>
      <c r="L908" s="4"/>
      <c r="M908" s="4"/>
      <c r="N908" s="4"/>
      <c r="O908" s="4"/>
      <c r="P908" s="4"/>
      <c r="Q908" s="4"/>
      <c r="R908" s="4"/>
    </row>
    <row r="909" spans="1:19" s="41" customFormat="1">
      <c r="A909" s="41" t="s">
        <v>2253</v>
      </c>
      <c r="B909" s="41" t="s">
        <v>2254</v>
      </c>
      <c r="C909" s="55" t="s">
        <v>17</v>
      </c>
      <c r="D909" s="41" t="s">
        <v>3630</v>
      </c>
      <c r="E909" s="41" t="s">
        <v>3631</v>
      </c>
      <c r="F909" s="41" t="s">
        <v>110</v>
      </c>
      <c r="G909" s="41" t="s">
        <v>1770</v>
      </c>
      <c r="H909" s="41" t="s">
        <v>3632</v>
      </c>
      <c r="I909" s="4">
        <v>9375.0057142857131</v>
      </c>
      <c r="J909" s="4">
        <v>1171.8757142857141</v>
      </c>
      <c r="K909" s="111">
        <v>8203.1299999999992</v>
      </c>
      <c r="L909" s="4"/>
      <c r="M909" s="4"/>
      <c r="N909" s="4"/>
      <c r="O909" s="4"/>
      <c r="P909" s="4"/>
      <c r="Q909" s="4"/>
      <c r="R909" s="4"/>
    </row>
    <row r="910" spans="1:19" s="41" customFormat="1">
      <c r="A910" s="3" t="s">
        <v>2253</v>
      </c>
      <c r="B910" s="3" t="s">
        <v>2254</v>
      </c>
      <c r="C910" s="6" t="s">
        <v>15</v>
      </c>
      <c r="D910" s="3" t="s">
        <v>2255</v>
      </c>
      <c r="E910" s="3" t="s">
        <v>2256</v>
      </c>
      <c r="F910" s="3" t="s">
        <v>2257</v>
      </c>
      <c r="G910" s="3" t="s">
        <v>2258</v>
      </c>
      <c r="H910" s="3" t="s">
        <v>2259</v>
      </c>
      <c r="I910" s="2">
        <v>805000</v>
      </c>
      <c r="J910" s="2">
        <v>100625</v>
      </c>
      <c r="K910" s="105">
        <v>704375</v>
      </c>
      <c r="L910" s="2"/>
      <c r="M910" s="2"/>
      <c r="N910" s="2"/>
      <c r="O910" s="2"/>
      <c r="P910" s="2"/>
      <c r="Q910" s="2"/>
      <c r="R910" s="2"/>
    </row>
    <row r="911" spans="1:19" s="41" customFormat="1">
      <c r="A911" s="3" t="s">
        <v>2253</v>
      </c>
      <c r="B911" s="3" t="s">
        <v>2254</v>
      </c>
      <c r="C911" s="6" t="s">
        <v>15</v>
      </c>
      <c r="D911" s="3" t="s">
        <v>2260</v>
      </c>
      <c r="E911" s="3" t="s">
        <v>2261</v>
      </c>
      <c r="F911" s="3" t="s">
        <v>2262</v>
      </c>
      <c r="G911" s="3" t="s">
        <v>2263</v>
      </c>
      <c r="H911" s="3" t="s">
        <v>2264</v>
      </c>
      <c r="I911" s="2">
        <v>9450</v>
      </c>
      <c r="J911" s="2">
        <v>1890</v>
      </c>
      <c r="K911" s="105">
        <v>7560</v>
      </c>
      <c r="L911" s="2"/>
      <c r="M911" s="2"/>
      <c r="N911" s="2"/>
      <c r="O911" s="2"/>
      <c r="P911" s="2"/>
      <c r="Q911" s="2"/>
      <c r="R911" s="2"/>
    </row>
    <row r="912" spans="1:19" s="41" customFormat="1">
      <c r="A912" s="3" t="s">
        <v>2253</v>
      </c>
      <c r="B912" s="3" t="s">
        <v>2254</v>
      </c>
      <c r="C912" s="6" t="s">
        <v>13</v>
      </c>
      <c r="D912" s="3" t="s">
        <v>2265</v>
      </c>
      <c r="E912" s="3" t="s">
        <v>2266</v>
      </c>
      <c r="F912" s="3" t="s">
        <v>2267</v>
      </c>
      <c r="G912" s="3" t="s">
        <v>2268</v>
      </c>
      <c r="H912" s="3" t="s">
        <v>2269</v>
      </c>
      <c r="I912" s="2">
        <v>100000</v>
      </c>
      <c r="J912" s="2">
        <v>12500</v>
      </c>
      <c r="K912" s="105">
        <v>87500</v>
      </c>
      <c r="L912" s="2"/>
      <c r="M912" s="2"/>
      <c r="N912" s="2"/>
      <c r="O912" s="2"/>
      <c r="P912" s="2"/>
      <c r="Q912" s="2"/>
      <c r="R912" s="2"/>
    </row>
    <row r="913" spans="1:258" s="41" customFormat="1">
      <c r="A913" s="34" t="s">
        <v>353</v>
      </c>
      <c r="B913" s="13" t="s">
        <v>354</v>
      </c>
      <c r="C913" s="23" t="s">
        <v>137</v>
      </c>
      <c r="D913" s="12" t="s">
        <v>667</v>
      </c>
      <c r="E913" s="12" t="s">
        <v>668</v>
      </c>
      <c r="F913" s="23" t="s">
        <v>47</v>
      </c>
      <c r="G913" s="12" t="s">
        <v>158</v>
      </c>
      <c r="H913" s="12" t="s">
        <v>573</v>
      </c>
      <c r="I913" s="19">
        <v>325000</v>
      </c>
      <c r="J913" s="19">
        <v>40625</v>
      </c>
      <c r="K913" s="108">
        <v>284375</v>
      </c>
      <c r="L913" s="36"/>
      <c r="N913" s="37"/>
      <c r="O913" s="37"/>
      <c r="P913" s="37"/>
      <c r="R913" s="37"/>
      <c r="S913" s="56"/>
    </row>
    <row r="914" spans="1:258" s="41" customFormat="1">
      <c r="A914" s="13" t="s">
        <v>353</v>
      </c>
      <c r="B914" s="13" t="s">
        <v>354</v>
      </c>
      <c r="C914" s="17" t="s">
        <v>471</v>
      </c>
      <c r="D914" s="13" t="s">
        <v>927</v>
      </c>
      <c r="E914" s="13" t="s">
        <v>928</v>
      </c>
      <c r="F914" s="17" t="s">
        <v>929</v>
      </c>
      <c r="G914" s="17" t="s">
        <v>205</v>
      </c>
      <c r="H914" s="13" t="s">
        <v>930</v>
      </c>
      <c r="I914" s="1">
        <v>455872.36</v>
      </c>
      <c r="J914" s="1">
        <v>247824.06</v>
      </c>
      <c r="K914" s="109">
        <v>208048.30000000002</v>
      </c>
      <c r="L914" s="1"/>
      <c r="M914" s="1"/>
      <c r="N914" s="1"/>
      <c r="O914" s="1"/>
      <c r="P914" s="1"/>
      <c r="Q914" s="1"/>
      <c r="R914" s="1"/>
    </row>
    <row r="915" spans="1:258" s="41" customFormat="1">
      <c r="A915" s="13" t="s">
        <v>353</v>
      </c>
      <c r="B915" s="13" t="s">
        <v>354</v>
      </c>
      <c r="C915" s="17" t="s">
        <v>260</v>
      </c>
      <c r="D915" s="13" t="s">
        <v>931</v>
      </c>
      <c r="E915" s="13" t="s">
        <v>932</v>
      </c>
      <c r="F915" s="17" t="s">
        <v>25</v>
      </c>
      <c r="G915" s="17" t="s">
        <v>14</v>
      </c>
      <c r="H915" s="13" t="s">
        <v>933</v>
      </c>
      <c r="I915" s="1">
        <v>13337.9625</v>
      </c>
      <c r="J915" s="1">
        <v>2667.5924999999988</v>
      </c>
      <c r="K915" s="109">
        <v>10670.37</v>
      </c>
      <c r="L915" s="1"/>
      <c r="M915" s="1"/>
      <c r="N915" s="1"/>
      <c r="O915" s="1"/>
      <c r="P915" s="1"/>
      <c r="Q915" s="1"/>
      <c r="R915" s="1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  <c r="AC915" s="69"/>
      <c r="AD915" s="86"/>
      <c r="AE915" s="86"/>
      <c r="AF915" s="86"/>
      <c r="AG915" s="86"/>
      <c r="AH915" s="86"/>
      <c r="AI915" s="86"/>
      <c r="AJ915" s="86"/>
      <c r="AK915" s="86"/>
      <c r="AL915" s="86"/>
      <c r="AM915" s="86"/>
      <c r="AN915" s="86"/>
      <c r="AO915" s="86"/>
      <c r="AP915" s="86"/>
      <c r="AQ915" s="86"/>
      <c r="AR915" s="86"/>
      <c r="AS915" s="86"/>
      <c r="AT915" s="86"/>
      <c r="AU915" s="86"/>
      <c r="AV915" s="86"/>
      <c r="AW915" s="86"/>
      <c r="AX915" s="86"/>
      <c r="AY915" s="86"/>
      <c r="AZ915" s="86"/>
      <c r="BA915" s="86"/>
      <c r="BB915" s="86"/>
      <c r="BC915" s="86"/>
      <c r="BD915" s="86"/>
      <c r="BE915" s="86"/>
      <c r="BF915" s="86"/>
      <c r="BG915" s="86"/>
      <c r="BH915" s="86"/>
      <c r="BI915" s="86"/>
      <c r="BJ915" s="86"/>
      <c r="BK915" s="86"/>
      <c r="BL915" s="86"/>
      <c r="BM915" s="86"/>
      <c r="BN915" s="86"/>
      <c r="BO915" s="86"/>
      <c r="BP915" s="86"/>
      <c r="BQ915" s="86"/>
      <c r="BR915" s="86"/>
      <c r="BS915" s="86"/>
      <c r="BT915" s="86"/>
      <c r="BU915" s="86"/>
      <c r="BV915" s="86"/>
      <c r="BW915" s="86"/>
      <c r="BX915" s="86"/>
      <c r="BY915" s="86"/>
      <c r="BZ915" s="86"/>
      <c r="CA915" s="86"/>
      <c r="CB915" s="86"/>
      <c r="CC915" s="86"/>
      <c r="CD915" s="86"/>
      <c r="CE915" s="86"/>
      <c r="CF915" s="86"/>
      <c r="CG915" s="86"/>
      <c r="CH915" s="86"/>
      <c r="CI915" s="86"/>
      <c r="CJ915" s="86"/>
      <c r="CK915" s="86"/>
      <c r="CL915" s="86"/>
      <c r="CM915" s="86"/>
      <c r="CN915" s="86"/>
      <c r="CO915" s="86"/>
      <c r="CP915" s="86"/>
      <c r="CQ915" s="86"/>
      <c r="CR915" s="86"/>
      <c r="CS915" s="86"/>
      <c r="CT915" s="86"/>
      <c r="CU915" s="86"/>
      <c r="CV915" s="86"/>
      <c r="CW915" s="86"/>
      <c r="CX915" s="86"/>
      <c r="CY915" s="86"/>
      <c r="CZ915" s="86"/>
      <c r="DA915" s="86"/>
      <c r="DB915" s="86"/>
      <c r="DC915" s="86"/>
      <c r="DD915" s="86"/>
      <c r="DE915" s="86"/>
      <c r="DF915" s="86"/>
      <c r="DG915" s="86"/>
      <c r="DH915" s="86"/>
      <c r="DI915" s="86"/>
      <c r="DJ915" s="86"/>
      <c r="DK915" s="86"/>
      <c r="DL915" s="86"/>
      <c r="DM915" s="86"/>
      <c r="DN915" s="86"/>
      <c r="DO915" s="86"/>
      <c r="DP915" s="86"/>
      <c r="DQ915" s="86"/>
      <c r="DR915" s="86"/>
      <c r="DS915" s="86"/>
      <c r="DT915" s="86"/>
      <c r="DU915" s="86"/>
      <c r="DV915" s="86"/>
      <c r="DW915" s="86"/>
      <c r="DX915" s="86"/>
      <c r="DY915" s="86"/>
      <c r="DZ915" s="86"/>
      <c r="EA915" s="86"/>
      <c r="EB915" s="86"/>
      <c r="EC915" s="86"/>
      <c r="ED915" s="86"/>
      <c r="EE915" s="86"/>
      <c r="EF915" s="86"/>
      <c r="EG915" s="86"/>
      <c r="EH915" s="86"/>
      <c r="EI915" s="86"/>
      <c r="EJ915" s="86"/>
      <c r="EK915" s="86"/>
      <c r="EL915" s="86"/>
      <c r="EM915" s="86"/>
      <c r="EN915" s="86"/>
      <c r="EO915" s="86"/>
      <c r="EP915" s="86"/>
      <c r="EQ915" s="86"/>
      <c r="ER915" s="86"/>
      <c r="ES915" s="86"/>
      <c r="ET915" s="86"/>
      <c r="EU915" s="86"/>
      <c r="EV915" s="86"/>
      <c r="EW915" s="86"/>
      <c r="EX915" s="86"/>
      <c r="EY915" s="86"/>
      <c r="EZ915" s="86"/>
      <c r="FA915" s="86"/>
      <c r="FB915" s="86"/>
      <c r="FC915" s="86"/>
      <c r="FD915" s="86"/>
      <c r="FE915" s="86"/>
      <c r="FF915" s="86"/>
      <c r="FG915" s="86"/>
      <c r="FH915" s="86"/>
      <c r="FI915" s="86"/>
      <c r="FJ915" s="86"/>
      <c r="FK915" s="86"/>
      <c r="FL915" s="86"/>
      <c r="FM915" s="86"/>
      <c r="FN915" s="86"/>
      <c r="FO915" s="86"/>
      <c r="FP915" s="86"/>
      <c r="FQ915" s="86"/>
      <c r="FR915" s="86"/>
      <c r="FS915" s="86"/>
      <c r="FT915" s="86"/>
      <c r="FU915" s="86"/>
      <c r="FV915" s="86"/>
      <c r="FW915" s="86"/>
      <c r="FX915" s="86"/>
      <c r="FY915" s="86"/>
      <c r="FZ915" s="86"/>
      <c r="GA915" s="86"/>
      <c r="GB915" s="86"/>
      <c r="GC915" s="86"/>
      <c r="GD915" s="86"/>
      <c r="GE915" s="86"/>
      <c r="GF915" s="86"/>
      <c r="GG915" s="86"/>
      <c r="GH915" s="86"/>
      <c r="GI915" s="86"/>
      <c r="GJ915" s="86"/>
      <c r="GK915" s="86"/>
      <c r="GL915" s="86"/>
      <c r="GM915" s="86"/>
      <c r="GN915" s="86"/>
      <c r="GO915" s="86"/>
      <c r="GP915" s="86"/>
      <c r="GQ915" s="86"/>
      <c r="GR915" s="86"/>
      <c r="GS915" s="86"/>
      <c r="GT915" s="86"/>
      <c r="GU915" s="86"/>
      <c r="GV915" s="86"/>
      <c r="GW915" s="86"/>
      <c r="GX915" s="86"/>
      <c r="GY915" s="86"/>
      <c r="GZ915" s="86"/>
      <c r="HA915" s="86"/>
      <c r="HB915" s="86"/>
      <c r="HC915" s="86"/>
      <c r="HD915" s="86"/>
      <c r="HE915" s="86"/>
      <c r="HF915" s="86"/>
      <c r="HG915" s="86"/>
      <c r="HH915" s="86"/>
      <c r="HI915" s="86"/>
      <c r="HJ915" s="86"/>
      <c r="HK915" s="86"/>
      <c r="HL915" s="86"/>
      <c r="HM915" s="86"/>
      <c r="HN915" s="86"/>
      <c r="HO915" s="86"/>
      <c r="HP915" s="86"/>
      <c r="HQ915" s="86"/>
      <c r="HR915" s="86"/>
      <c r="HS915" s="86"/>
      <c r="HT915" s="86"/>
      <c r="HU915" s="86"/>
      <c r="HV915" s="86"/>
      <c r="HW915" s="86"/>
      <c r="HX915" s="86"/>
      <c r="HY915" s="86"/>
      <c r="HZ915" s="86"/>
      <c r="IA915" s="86"/>
      <c r="IB915" s="86"/>
      <c r="IC915" s="86"/>
      <c r="ID915" s="86"/>
      <c r="IE915" s="86"/>
      <c r="IF915" s="86"/>
      <c r="IG915" s="86"/>
      <c r="IH915" s="86"/>
      <c r="II915" s="86"/>
      <c r="IJ915" s="86"/>
      <c r="IK915" s="86"/>
      <c r="IL915" s="86"/>
      <c r="IM915" s="86"/>
      <c r="IN915" s="86"/>
      <c r="IO915" s="86"/>
      <c r="IP915" s="86"/>
      <c r="IQ915" s="86"/>
      <c r="IR915" s="86"/>
      <c r="IS915" s="86"/>
      <c r="IT915" s="86"/>
    </row>
    <row r="916" spans="1:258" s="41" customFormat="1">
      <c r="A916" s="13" t="s">
        <v>353</v>
      </c>
      <c r="B916" s="13" t="s">
        <v>354</v>
      </c>
      <c r="C916" s="17" t="s">
        <v>260</v>
      </c>
      <c r="D916" s="13" t="s">
        <v>934</v>
      </c>
      <c r="E916" s="13" t="s">
        <v>935</v>
      </c>
      <c r="F916" s="17" t="s">
        <v>25</v>
      </c>
      <c r="G916" s="17" t="s">
        <v>14</v>
      </c>
      <c r="H916" s="13" t="s">
        <v>933</v>
      </c>
      <c r="I916" s="1">
        <v>5974.0875000000005</v>
      </c>
      <c r="J916" s="1">
        <v>1194.8175000000001</v>
      </c>
      <c r="K916" s="108">
        <v>4779.2700000000004</v>
      </c>
      <c r="L916" s="1"/>
      <c r="M916" s="1"/>
      <c r="N916" s="1"/>
      <c r="O916" s="1"/>
      <c r="P916" s="1"/>
      <c r="Q916" s="1"/>
      <c r="R916" s="1"/>
      <c r="S916" s="69"/>
      <c r="T916" s="69"/>
    </row>
    <row r="917" spans="1:258" s="41" customFormat="1">
      <c r="A917" s="13" t="s">
        <v>353</v>
      </c>
      <c r="B917" s="13" t="s">
        <v>354</v>
      </c>
      <c r="C917" s="23" t="s">
        <v>17</v>
      </c>
      <c r="D917" s="12" t="s">
        <v>936</v>
      </c>
      <c r="E917" s="12" t="s">
        <v>937</v>
      </c>
      <c r="F917" s="23" t="s">
        <v>8</v>
      </c>
      <c r="G917" s="23" t="s">
        <v>10</v>
      </c>
      <c r="H917" s="12" t="s">
        <v>933</v>
      </c>
      <c r="I917" s="1">
        <v>6429.95</v>
      </c>
      <c r="J917" s="19">
        <v>1285.99</v>
      </c>
      <c r="K917" s="108">
        <v>5143.96</v>
      </c>
      <c r="L917" s="1"/>
      <c r="M917" s="1"/>
      <c r="N917" s="1"/>
      <c r="O917" s="1"/>
      <c r="P917" s="1"/>
      <c r="Q917" s="1"/>
      <c r="R917" s="1"/>
      <c r="S917" s="69"/>
      <c r="T917" s="69"/>
    </row>
    <row r="918" spans="1:258" s="41" customFormat="1">
      <c r="A918" s="13" t="s">
        <v>353</v>
      </c>
      <c r="B918" s="13" t="s">
        <v>354</v>
      </c>
      <c r="C918" s="23" t="s">
        <v>17</v>
      </c>
      <c r="D918" s="12" t="s">
        <v>938</v>
      </c>
      <c r="E918" s="12" t="s">
        <v>932</v>
      </c>
      <c r="F918" s="23" t="s">
        <v>8</v>
      </c>
      <c r="G918" s="23" t="s">
        <v>10</v>
      </c>
      <c r="H918" s="12" t="s">
        <v>933</v>
      </c>
      <c r="I918" s="1">
        <v>33897.037499999999</v>
      </c>
      <c r="J918" s="19">
        <v>6779.4074999999975</v>
      </c>
      <c r="K918" s="108">
        <v>27117.63</v>
      </c>
      <c r="L918" s="1"/>
      <c r="M918" s="1"/>
      <c r="N918" s="1"/>
      <c r="O918" s="1"/>
      <c r="P918" s="1"/>
      <c r="Q918" s="1"/>
      <c r="R918" s="1"/>
      <c r="S918" s="69"/>
      <c r="T918" s="69"/>
    </row>
    <row r="919" spans="1:258" s="41" customFormat="1">
      <c r="A919" s="13" t="s">
        <v>353</v>
      </c>
      <c r="B919" s="13" t="s">
        <v>354</v>
      </c>
      <c r="C919" s="23" t="s">
        <v>17</v>
      </c>
      <c r="D919" s="12" t="s">
        <v>939</v>
      </c>
      <c r="E919" s="12" t="s">
        <v>940</v>
      </c>
      <c r="F919" s="23" t="s">
        <v>8</v>
      </c>
      <c r="G919" s="23" t="s">
        <v>10</v>
      </c>
      <c r="H919" s="12" t="s">
        <v>933</v>
      </c>
      <c r="I919" s="1">
        <v>80483.8125</v>
      </c>
      <c r="J919" s="19">
        <v>16096.762499999997</v>
      </c>
      <c r="K919" s="108">
        <v>64387.05</v>
      </c>
      <c r="L919" s="1"/>
      <c r="M919" s="1"/>
      <c r="N919" s="1"/>
      <c r="O919" s="1"/>
      <c r="P919" s="1"/>
      <c r="Q919" s="1"/>
      <c r="R919" s="1"/>
      <c r="U919" s="69"/>
      <c r="V919" s="69"/>
      <c r="W919" s="69"/>
      <c r="X919" s="69"/>
      <c r="Y919" s="69"/>
      <c r="Z919" s="69"/>
      <c r="AA919" s="69"/>
      <c r="AB919" s="69"/>
      <c r="AC919" s="69"/>
    </row>
    <row r="920" spans="1:258" s="56" customFormat="1">
      <c r="A920" s="13" t="s">
        <v>353</v>
      </c>
      <c r="B920" s="13" t="s">
        <v>354</v>
      </c>
      <c r="C920" s="23" t="s">
        <v>17</v>
      </c>
      <c r="D920" s="12" t="s">
        <v>941</v>
      </c>
      <c r="E920" s="12" t="s">
        <v>942</v>
      </c>
      <c r="F920" s="23" t="s">
        <v>8</v>
      </c>
      <c r="G920" s="23" t="s">
        <v>9</v>
      </c>
      <c r="H920" s="12" t="s">
        <v>943</v>
      </c>
      <c r="I920" s="1">
        <v>50624.875</v>
      </c>
      <c r="J920" s="19">
        <v>10124.974999999999</v>
      </c>
      <c r="K920" s="108">
        <v>40499.9</v>
      </c>
      <c r="L920" s="1"/>
      <c r="M920" s="1"/>
      <c r="N920" s="1"/>
      <c r="O920" s="1"/>
      <c r="P920" s="1"/>
      <c r="Q920" s="1"/>
      <c r="R920" s="1"/>
      <c r="S920" s="41"/>
      <c r="T920" s="41"/>
      <c r="U920" s="69"/>
      <c r="V920" s="69"/>
      <c r="W920" s="69"/>
      <c r="X920" s="69"/>
      <c r="Y920" s="69"/>
      <c r="Z920" s="69"/>
      <c r="AA920" s="69"/>
      <c r="AB920" s="69"/>
      <c r="AC920" s="69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41"/>
      <c r="AX920" s="41"/>
      <c r="AY920" s="41"/>
      <c r="AZ920" s="41"/>
      <c r="BA920" s="41"/>
      <c r="BB920" s="41"/>
      <c r="BC920" s="41"/>
      <c r="BD920" s="41"/>
      <c r="BE920" s="41"/>
      <c r="BF920" s="41"/>
      <c r="BG920" s="41"/>
      <c r="BH920" s="41"/>
      <c r="BI920" s="41"/>
      <c r="BJ920" s="41"/>
      <c r="BK920" s="41"/>
      <c r="BL920" s="41"/>
      <c r="BM920" s="41"/>
      <c r="BN920" s="41"/>
      <c r="BO920" s="41"/>
      <c r="BP920" s="41"/>
      <c r="BQ920" s="41"/>
      <c r="BR920" s="41"/>
      <c r="BS920" s="41"/>
      <c r="BT920" s="41"/>
      <c r="BU920" s="41"/>
      <c r="BV920" s="41"/>
      <c r="BW920" s="41"/>
      <c r="BX920" s="41"/>
      <c r="BY920" s="41"/>
      <c r="BZ920" s="41"/>
      <c r="CA920" s="41"/>
      <c r="CB920" s="41"/>
      <c r="CC920" s="41"/>
      <c r="CD920" s="41"/>
      <c r="CE920" s="41"/>
      <c r="CF920" s="41"/>
      <c r="CG920" s="41"/>
      <c r="CH920" s="41"/>
      <c r="CI920" s="41"/>
      <c r="CJ920" s="41"/>
      <c r="CK920" s="41"/>
      <c r="CL920" s="41"/>
      <c r="CM920" s="41"/>
      <c r="CN920" s="41"/>
      <c r="CO920" s="41"/>
      <c r="CP920" s="41"/>
      <c r="CQ920" s="41"/>
      <c r="CR920" s="41"/>
      <c r="CS920" s="41"/>
      <c r="CT920" s="41"/>
      <c r="CU920" s="41"/>
      <c r="CV920" s="41"/>
      <c r="CW920" s="41"/>
      <c r="CX920" s="41"/>
      <c r="CY920" s="41"/>
      <c r="CZ920" s="41"/>
      <c r="DA920" s="41"/>
      <c r="DB920" s="41"/>
      <c r="DC920" s="41"/>
      <c r="DD920" s="41"/>
      <c r="DE920" s="41"/>
      <c r="DF920" s="41"/>
      <c r="DG920" s="41"/>
      <c r="DH920" s="41"/>
      <c r="DI920" s="41"/>
      <c r="DJ920" s="41"/>
      <c r="DK920" s="41"/>
      <c r="DL920" s="41"/>
      <c r="DM920" s="41"/>
      <c r="DN920" s="41"/>
      <c r="DO920" s="41"/>
      <c r="DP920" s="41"/>
      <c r="DQ920" s="41"/>
      <c r="DR920" s="41"/>
      <c r="DS920" s="41"/>
      <c r="DT920" s="41"/>
      <c r="DU920" s="41"/>
      <c r="DV920" s="41"/>
      <c r="DW920" s="41"/>
      <c r="DX920" s="41"/>
      <c r="DY920" s="41"/>
      <c r="DZ920" s="41"/>
      <c r="EA920" s="41"/>
      <c r="EB920" s="41"/>
      <c r="EC920" s="41"/>
      <c r="ED920" s="41"/>
      <c r="EE920" s="41"/>
      <c r="EF920" s="41"/>
      <c r="EG920" s="41"/>
      <c r="EH920" s="41"/>
      <c r="EI920" s="41"/>
      <c r="EJ920" s="41"/>
      <c r="EK920" s="41"/>
      <c r="EL920" s="41"/>
      <c r="EM920" s="41"/>
      <c r="EN920" s="41"/>
      <c r="EO920" s="41"/>
      <c r="EP920" s="41"/>
      <c r="EQ920" s="41"/>
      <c r="ER920" s="41"/>
      <c r="ES920" s="41"/>
      <c r="ET920" s="41"/>
      <c r="EU920" s="41"/>
      <c r="EV920" s="41"/>
      <c r="EW920" s="41"/>
      <c r="EX920" s="41"/>
      <c r="EY920" s="41"/>
      <c r="EZ920" s="41"/>
      <c r="FA920" s="41"/>
      <c r="FB920" s="41"/>
      <c r="FC920" s="41"/>
      <c r="FD920" s="41"/>
      <c r="FE920" s="41"/>
      <c r="FF920" s="41"/>
      <c r="FG920" s="41"/>
      <c r="FH920" s="41"/>
      <c r="FI920" s="41"/>
      <c r="FJ920" s="41"/>
      <c r="FK920" s="41"/>
      <c r="FL920" s="41"/>
      <c r="FM920" s="41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1"/>
      <c r="GT920" s="41"/>
      <c r="GU920" s="41"/>
      <c r="GV920" s="41"/>
      <c r="GW920" s="41"/>
      <c r="GX920" s="41"/>
      <c r="GY920" s="41"/>
      <c r="GZ920" s="41"/>
      <c r="HA920" s="41"/>
      <c r="HB920" s="41"/>
      <c r="HC920" s="41"/>
      <c r="HD920" s="41"/>
      <c r="HE920" s="41"/>
      <c r="HF920" s="41"/>
      <c r="HG920" s="41"/>
      <c r="HH920" s="41"/>
      <c r="HI920" s="41"/>
      <c r="HJ920" s="41"/>
      <c r="HK920" s="41"/>
      <c r="HL920" s="41"/>
      <c r="HM920" s="41"/>
      <c r="HN920" s="41"/>
      <c r="HO920" s="41"/>
      <c r="HP920" s="41"/>
      <c r="HQ920" s="41"/>
      <c r="HR920" s="41"/>
      <c r="HS920" s="41"/>
      <c r="HT920" s="41"/>
      <c r="HU920" s="41"/>
      <c r="HV920" s="41"/>
      <c r="HW920" s="41"/>
      <c r="HX920" s="41"/>
      <c r="HY920" s="41"/>
      <c r="HZ920" s="41"/>
      <c r="IA920" s="41"/>
      <c r="IB920" s="41"/>
      <c r="IC920" s="41"/>
      <c r="ID920" s="41"/>
      <c r="IE920" s="41"/>
      <c r="IF920" s="41"/>
      <c r="IG920" s="41"/>
      <c r="IH920" s="41"/>
      <c r="II920" s="41"/>
      <c r="IJ920" s="41"/>
      <c r="IK920" s="41"/>
      <c r="IL920" s="41"/>
      <c r="IM920" s="41"/>
      <c r="IN920" s="41"/>
      <c r="IO920" s="41"/>
      <c r="IP920" s="41"/>
      <c r="IQ920" s="41"/>
      <c r="IR920" s="41"/>
      <c r="IS920" s="41"/>
      <c r="IT920" s="41"/>
      <c r="IU920" s="41"/>
      <c r="IV920" s="41"/>
      <c r="IW920" s="41"/>
      <c r="IX920" s="41"/>
    </row>
    <row r="921" spans="1:258" s="56" customFormat="1">
      <c r="A921" s="13" t="s">
        <v>353</v>
      </c>
      <c r="B921" s="13" t="s">
        <v>354</v>
      </c>
      <c r="C921" s="23" t="s">
        <v>17</v>
      </c>
      <c r="D921" s="12" t="s">
        <v>944</v>
      </c>
      <c r="E921" s="12" t="s">
        <v>928</v>
      </c>
      <c r="F921" s="23" t="s">
        <v>945</v>
      </c>
      <c r="G921" s="23" t="s">
        <v>208</v>
      </c>
      <c r="H921" s="12" t="s">
        <v>930</v>
      </c>
      <c r="I921" s="1">
        <v>482442.125</v>
      </c>
      <c r="J921" s="19">
        <v>96488.424999999988</v>
      </c>
      <c r="K921" s="108">
        <v>385953.7</v>
      </c>
      <c r="L921" s="1"/>
      <c r="M921" s="1"/>
      <c r="N921" s="1"/>
      <c r="O921" s="1"/>
      <c r="P921" s="1"/>
      <c r="Q921" s="1"/>
      <c r="R921" s="1"/>
      <c r="S921" s="41"/>
      <c r="T921" s="41"/>
      <c r="U921" s="69"/>
      <c r="V921" s="69"/>
      <c r="W921" s="69"/>
      <c r="X921" s="69"/>
      <c r="Y921" s="69"/>
      <c r="Z921" s="69"/>
      <c r="AA921" s="69"/>
      <c r="AB921" s="69"/>
      <c r="AC921" s="69"/>
      <c r="AD921" s="86"/>
      <c r="AE921" s="86"/>
      <c r="AF921" s="86"/>
      <c r="AG921" s="86"/>
      <c r="AH921" s="86"/>
      <c r="AI921" s="86"/>
      <c r="AJ921" s="86"/>
      <c r="AK921" s="86"/>
      <c r="AL921" s="86"/>
      <c r="AM921" s="86"/>
      <c r="AN921" s="86"/>
      <c r="AO921" s="86"/>
      <c r="AP921" s="86"/>
      <c r="AQ921" s="86"/>
      <c r="AR921" s="86"/>
      <c r="AS921" s="86"/>
      <c r="AT921" s="86"/>
      <c r="AU921" s="86"/>
      <c r="AV921" s="86"/>
      <c r="AW921" s="86"/>
      <c r="AX921" s="86"/>
      <c r="AY921" s="86"/>
      <c r="AZ921" s="86"/>
      <c r="BA921" s="86"/>
      <c r="BB921" s="86"/>
      <c r="BC921" s="86"/>
      <c r="BD921" s="86"/>
      <c r="BE921" s="86"/>
      <c r="BF921" s="86"/>
      <c r="BG921" s="86"/>
      <c r="BH921" s="86"/>
      <c r="BI921" s="86"/>
      <c r="BJ921" s="86"/>
      <c r="BK921" s="86"/>
      <c r="BL921" s="86"/>
      <c r="BM921" s="86"/>
      <c r="BN921" s="86"/>
      <c r="BO921" s="86"/>
      <c r="BP921" s="86"/>
      <c r="BQ921" s="86"/>
      <c r="BR921" s="86"/>
      <c r="BS921" s="86"/>
      <c r="BT921" s="86"/>
      <c r="BU921" s="86"/>
      <c r="BV921" s="86"/>
      <c r="BW921" s="86"/>
      <c r="BX921" s="86"/>
      <c r="BY921" s="86"/>
      <c r="BZ921" s="86"/>
      <c r="CA921" s="86"/>
      <c r="CB921" s="86"/>
      <c r="CC921" s="86"/>
      <c r="CD921" s="86"/>
      <c r="CE921" s="86"/>
      <c r="CF921" s="86"/>
      <c r="CG921" s="86"/>
      <c r="CH921" s="86"/>
      <c r="CI921" s="86"/>
      <c r="CJ921" s="86"/>
      <c r="CK921" s="86"/>
      <c r="CL921" s="86"/>
      <c r="CM921" s="86"/>
      <c r="CN921" s="86"/>
      <c r="CO921" s="86"/>
      <c r="CP921" s="86"/>
      <c r="CQ921" s="86"/>
      <c r="CR921" s="86"/>
      <c r="CS921" s="86"/>
      <c r="CT921" s="86"/>
      <c r="CU921" s="86"/>
      <c r="CV921" s="86"/>
      <c r="CW921" s="86"/>
      <c r="CX921" s="86"/>
      <c r="CY921" s="86"/>
      <c r="CZ921" s="86"/>
      <c r="DA921" s="86"/>
      <c r="DB921" s="86"/>
      <c r="DC921" s="86"/>
      <c r="DD921" s="86"/>
      <c r="DE921" s="86"/>
      <c r="DF921" s="86"/>
      <c r="DG921" s="86"/>
      <c r="DH921" s="86"/>
      <c r="DI921" s="86"/>
      <c r="DJ921" s="86"/>
      <c r="DK921" s="86"/>
      <c r="DL921" s="86"/>
      <c r="DM921" s="86"/>
      <c r="DN921" s="86"/>
      <c r="DO921" s="86"/>
      <c r="DP921" s="86"/>
      <c r="DQ921" s="86"/>
      <c r="DR921" s="86"/>
      <c r="DS921" s="86"/>
      <c r="DT921" s="86"/>
      <c r="DU921" s="86"/>
      <c r="DV921" s="86"/>
      <c r="DW921" s="86"/>
      <c r="DX921" s="86"/>
      <c r="DY921" s="86"/>
      <c r="DZ921" s="86"/>
      <c r="EA921" s="86"/>
      <c r="EB921" s="86"/>
      <c r="EC921" s="86"/>
      <c r="ED921" s="86"/>
      <c r="EE921" s="86"/>
      <c r="EF921" s="86"/>
      <c r="EG921" s="86"/>
      <c r="EH921" s="86"/>
      <c r="EI921" s="86"/>
      <c r="EJ921" s="86"/>
      <c r="EK921" s="86"/>
      <c r="EL921" s="86"/>
      <c r="EM921" s="86"/>
      <c r="EN921" s="86"/>
      <c r="EO921" s="86"/>
      <c r="EP921" s="86"/>
      <c r="EQ921" s="86"/>
      <c r="ER921" s="86"/>
      <c r="ES921" s="86"/>
      <c r="ET921" s="86"/>
      <c r="EU921" s="86"/>
      <c r="EV921" s="86"/>
      <c r="EW921" s="86"/>
      <c r="EX921" s="86"/>
      <c r="EY921" s="86"/>
      <c r="EZ921" s="86"/>
      <c r="FA921" s="86"/>
      <c r="FB921" s="86"/>
      <c r="FC921" s="86"/>
      <c r="FD921" s="86"/>
      <c r="FE921" s="86"/>
      <c r="FF921" s="86"/>
      <c r="FG921" s="86"/>
      <c r="FH921" s="86"/>
      <c r="FI921" s="86"/>
      <c r="FJ921" s="86"/>
      <c r="FK921" s="86"/>
      <c r="FL921" s="86"/>
      <c r="FM921" s="86"/>
      <c r="FN921" s="86"/>
      <c r="FO921" s="86"/>
      <c r="FP921" s="86"/>
      <c r="FQ921" s="86"/>
      <c r="FR921" s="86"/>
      <c r="FS921" s="86"/>
      <c r="FT921" s="86"/>
      <c r="FU921" s="86"/>
      <c r="FV921" s="86"/>
      <c r="FW921" s="86"/>
      <c r="FX921" s="86"/>
      <c r="FY921" s="86"/>
      <c r="FZ921" s="86"/>
      <c r="GA921" s="86"/>
      <c r="GB921" s="86"/>
      <c r="GC921" s="86"/>
      <c r="GD921" s="86"/>
      <c r="GE921" s="86"/>
      <c r="GF921" s="86"/>
      <c r="GG921" s="86"/>
      <c r="GH921" s="86"/>
      <c r="GI921" s="86"/>
      <c r="GJ921" s="86"/>
      <c r="GK921" s="86"/>
      <c r="GL921" s="86"/>
      <c r="GM921" s="86"/>
      <c r="GN921" s="86"/>
      <c r="GO921" s="86"/>
      <c r="GP921" s="86"/>
      <c r="GQ921" s="86"/>
      <c r="GR921" s="86"/>
      <c r="GS921" s="86"/>
      <c r="GT921" s="86"/>
      <c r="GU921" s="86"/>
      <c r="GV921" s="86"/>
      <c r="GW921" s="86"/>
      <c r="GX921" s="86"/>
      <c r="GY921" s="86"/>
      <c r="GZ921" s="86"/>
      <c r="HA921" s="86"/>
      <c r="HB921" s="86"/>
      <c r="HC921" s="86"/>
      <c r="HD921" s="86"/>
      <c r="HE921" s="86"/>
      <c r="HF921" s="86"/>
      <c r="HG921" s="86"/>
      <c r="HH921" s="86"/>
      <c r="HI921" s="86"/>
      <c r="HJ921" s="86"/>
      <c r="HK921" s="86"/>
      <c r="HL921" s="86"/>
      <c r="HM921" s="86"/>
      <c r="HN921" s="86"/>
      <c r="HO921" s="86"/>
      <c r="HP921" s="86"/>
      <c r="HQ921" s="86"/>
      <c r="HR921" s="86"/>
      <c r="HS921" s="86"/>
      <c r="HT921" s="86"/>
      <c r="HU921" s="86"/>
      <c r="HV921" s="86"/>
      <c r="HW921" s="86"/>
      <c r="HX921" s="86"/>
      <c r="HY921" s="86"/>
      <c r="HZ921" s="86"/>
      <c r="IA921" s="86"/>
      <c r="IB921" s="86"/>
      <c r="IC921" s="86"/>
      <c r="ID921" s="86"/>
      <c r="IE921" s="86"/>
      <c r="IF921" s="86"/>
      <c r="IG921" s="86"/>
      <c r="IH921" s="86"/>
      <c r="II921" s="86"/>
      <c r="IJ921" s="86"/>
      <c r="IK921" s="86"/>
      <c r="IL921" s="86"/>
      <c r="IM921" s="86"/>
      <c r="IN921" s="86"/>
      <c r="IO921" s="86"/>
      <c r="IP921" s="86"/>
      <c r="IQ921" s="86"/>
      <c r="IR921" s="86"/>
      <c r="IS921" s="86"/>
      <c r="IT921" s="86"/>
      <c r="IU921" s="41"/>
      <c r="IV921" s="41"/>
      <c r="IW921" s="41"/>
      <c r="IX921" s="41"/>
    </row>
    <row r="922" spans="1:258" s="41" customFormat="1">
      <c r="A922" s="41" t="s">
        <v>353</v>
      </c>
      <c r="B922" s="41" t="s">
        <v>354</v>
      </c>
      <c r="C922" s="55" t="s">
        <v>1263</v>
      </c>
      <c r="D922" s="41" t="s">
        <v>2874</v>
      </c>
      <c r="E922" s="41" t="s">
        <v>2875</v>
      </c>
      <c r="F922" s="41" t="s">
        <v>25</v>
      </c>
      <c r="G922" s="41" t="s">
        <v>8</v>
      </c>
      <c r="H922" s="41" t="s">
        <v>2876</v>
      </c>
      <c r="I922" s="4">
        <v>662467.91</v>
      </c>
      <c r="J922" s="4">
        <v>132493.58200000002</v>
      </c>
      <c r="K922" s="111">
        <v>529974.32799999998</v>
      </c>
      <c r="L922" s="4"/>
      <c r="M922" s="4"/>
      <c r="N922" s="4"/>
      <c r="O922" s="4"/>
      <c r="P922" s="4"/>
      <c r="Q922" s="4"/>
      <c r="R922" s="4"/>
    </row>
    <row r="923" spans="1:258" s="41" customFormat="1">
      <c r="A923" s="41" t="s">
        <v>2270</v>
      </c>
      <c r="B923" s="41" t="s">
        <v>2271</v>
      </c>
      <c r="C923" s="55" t="s">
        <v>15</v>
      </c>
      <c r="D923" s="41" t="s">
        <v>2877</v>
      </c>
      <c r="E923" s="41" t="s">
        <v>2878</v>
      </c>
      <c r="F923" s="41" t="s">
        <v>111</v>
      </c>
      <c r="G923" s="41" t="s">
        <v>88</v>
      </c>
      <c r="H923" s="41" t="s">
        <v>2879</v>
      </c>
      <c r="I923" s="4">
        <v>189681.25</v>
      </c>
      <c r="J923" s="4">
        <v>55962.5</v>
      </c>
      <c r="K923" s="111">
        <v>133718.75</v>
      </c>
      <c r="L923" s="4"/>
      <c r="M923" s="4"/>
      <c r="N923" s="4"/>
      <c r="O923" s="4"/>
      <c r="P923" s="4"/>
      <c r="Q923" s="4"/>
      <c r="R923" s="4"/>
    </row>
    <row r="924" spans="1:258" s="41" customFormat="1">
      <c r="A924" s="41" t="s">
        <v>2270</v>
      </c>
      <c r="B924" s="41" t="s">
        <v>2271</v>
      </c>
      <c r="C924" s="55" t="s">
        <v>13</v>
      </c>
      <c r="D924" s="41" t="s">
        <v>2880</v>
      </c>
      <c r="E924" s="41" t="s">
        <v>2878</v>
      </c>
      <c r="F924" s="41" t="s">
        <v>111</v>
      </c>
      <c r="G924" s="41" t="s">
        <v>88</v>
      </c>
      <c r="H924" s="41" t="s">
        <v>2879</v>
      </c>
      <c r="I924" s="4">
        <v>671550</v>
      </c>
      <c r="J924" s="4">
        <v>83943.75</v>
      </c>
      <c r="K924" s="111">
        <v>587606.25</v>
      </c>
      <c r="L924" s="4"/>
      <c r="M924" s="4"/>
      <c r="N924" s="4"/>
      <c r="O924" s="4"/>
      <c r="P924" s="4"/>
      <c r="Q924" s="4"/>
      <c r="R924" s="4"/>
    </row>
    <row r="925" spans="1:258" s="41" customFormat="1">
      <c r="A925" s="41" t="s">
        <v>2270</v>
      </c>
      <c r="B925" s="41" t="s">
        <v>2271</v>
      </c>
      <c r="C925" s="55" t="s">
        <v>13</v>
      </c>
      <c r="D925" s="41" t="s">
        <v>2881</v>
      </c>
      <c r="E925" s="41" t="s">
        <v>2882</v>
      </c>
      <c r="F925" s="41" t="s">
        <v>111</v>
      </c>
      <c r="G925" s="41" t="s">
        <v>88</v>
      </c>
      <c r="H925" s="41" t="s">
        <v>2879</v>
      </c>
      <c r="I925" s="4">
        <v>82500</v>
      </c>
      <c r="J925" s="4">
        <v>10312.5</v>
      </c>
      <c r="K925" s="111">
        <v>72187.5</v>
      </c>
      <c r="L925" s="4"/>
      <c r="M925" s="4"/>
      <c r="N925" s="4"/>
      <c r="O925" s="4"/>
      <c r="P925" s="4"/>
      <c r="Q925" s="4"/>
      <c r="R925" s="4"/>
    </row>
    <row r="926" spans="1:258" s="41" customFormat="1">
      <c r="A926" s="41" t="s">
        <v>2270</v>
      </c>
      <c r="B926" s="41" t="s">
        <v>2271</v>
      </c>
      <c r="C926" s="55" t="s">
        <v>1469</v>
      </c>
      <c r="D926" s="41" t="s">
        <v>2883</v>
      </c>
      <c r="E926" s="41" t="s">
        <v>2884</v>
      </c>
      <c r="F926" s="41" t="s">
        <v>25</v>
      </c>
      <c r="G926" s="41" t="s">
        <v>8</v>
      </c>
      <c r="H926" s="41" t="s">
        <v>2879</v>
      </c>
      <c r="I926" s="4">
        <v>80000</v>
      </c>
      <c r="J926" s="4">
        <v>16000</v>
      </c>
      <c r="K926" s="111">
        <v>64000</v>
      </c>
      <c r="L926" s="4"/>
      <c r="M926" s="4"/>
      <c r="N926" s="4"/>
      <c r="O926" s="4"/>
      <c r="P926" s="4"/>
      <c r="Q926" s="4"/>
      <c r="R926" s="4"/>
    </row>
    <row r="927" spans="1:258" s="41" customFormat="1">
      <c r="A927" s="41" t="s">
        <v>2270</v>
      </c>
      <c r="B927" s="41" t="s">
        <v>2271</v>
      </c>
      <c r="C927" s="55" t="s">
        <v>15</v>
      </c>
      <c r="D927" s="41" t="s">
        <v>3633</v>
      </c>
      <c r="E927" s="41" t="s">
        <v>3634</v>
      </c>
      <c r="F927" s="41" t="s">
        <v>2656</v>
      </c>
      <c r="G927" s="41" t="s">
        <v>1747</v>
      </c>
      <c r="H927" s="41" t="s">
        <v>3635</v>
      </c>
      <c r="I927" s="4">
        <v>67841.17</v>
      </c>
      <c r="J927" s="4">
        <v>8480.1462499999998</v>
      </c>
      <c r="K927" s="111">
        <v>59361.02375</v>
      </c>
      <c r="L927" s="4"/>
      <c r="M927" s="4"/>
      <c r="N927" s="4"/>
      <c r="O927" s="4"/>
      <c r="P927" s="4"/>
      <c r="Q927" s="4"/>
      <c r="R927" s="4"/>
    </row>
    <row r="928" spans="1:258" s="41" customFormat="1">
      <c r="A928" s="41" t="s">
        <v>2270</v>
      </c>
      <c r="B928" s="41" t="s">
        <v>2271</v>
      </c>
      <c r="C928" s="55" t="s">
        <v>15</v>
      </c>
      <c r="D928" s="41" t="s">
        <v>3636</v>
      </c>
      <c r="E928" s="41" t="s">
        <v>3637</v>
      </c>
      <c r="F928" s="41" t="s">
        <v>3545</v>
      </c>
      <c r="G928" s="41" t="s">
        <v>3546</v>
      </c>
      <c r="H928" s="41" t="s">
        <v>3638</v>
      </c>
      <c r="I928" s="4">
        <v>32091.77</v>
      </c>
      <c r="J928" s="4">
        <v>4011.4712500000001</v>
      </c>
      <c r="K928" s="111">
        <v>28080.298750000002</v>
      </c>
      <c r="L928" s="4"/>
      <c r="M928" s="4"/>
      <c r="N928" s="4"/>
      <c r="O928" s="4"/>
      <c r="P928" s="4"/>
      <c r="Q928" s="4"/>
      <c r="R928" s="4"/>
    </row>
    <row r="929" spans="1:18" s="41" customFormat="1">
      <c r="A929" s="3" t="s">
        <v>2270</v>
      </c>
      <c r="B929" s="3" t="s">
        <v>2271</v>
      </c>
      <c r="C929" s="6" t="s">
        <v>15</v>
      </c>
      <c r="D929" s="3" t="s">
        <v>2272</v>
      </c>
      <c r="E929" s="3" t="s">
        <v>2273</v>
      </c>
      <c r="F929" s="3" t="s">
        <v>2274</v>
      </c>
      <c r="G929" s="3" t="s">
        <v>1271</v>
      </c>
      <c r="H929" s="3" t="s">
        <v>2275</v>
      </c>
      <c r="I929" s="2">
        <v>121000</v>
      </c>
      <c r="J929" s="2">
        <v>15125</v>
      </c>
      <c r="K929" s="105">
        <v>105875</v>
      </c>
      <c r="L929" s="2"/>
      <c r="M929" s="2"/>
      <c r="N929" s="2"/>
      <c r="O929" s="2"/>
      <c r="P929" s="2"/>
      <c r="Q929" s="2"/>
      <c r="R929" s="2"/>
    </row>
    <row r="930" spans="1:18" s="41" customFormat="1">
      <c r="A930" s="41" t="s">
        <v>3639</v>
      </c>
      <c r="B930" s="41" t="s">
        <v>3640</v>
      </c>
      <c r="C930" s="55" t="s">
        <v>15</v>
      </c>
      <c r="D930" s="41" t="s">
        <v>3641</v>
      </c>
      <c r="E930" s="41" t="s">
        <v>3642</v>
      </c>
      <c r="F930" s="41" t="s">
        <v>1509</v>
      </c>
      <c r="G930" s="41" t="s">
        <v>1510</v>
      </c>
      <c r="H930" s="41" t="s">
        <v>3643</v>
      </c>
      <c r="I930" s="4">
        <v>352000</v>
      </c>
      <c r="J930" s="4">
        <v>44000</v>
      </c>
      <c r="K930" s="111">
        <v>308000</v>
      </c>
      <c r="L930" s="4"/>
      <c r="M930" s="4"/>
      <c r="N930" s="4"/>
      <c r="O930" s="4"/>
      <c r="P930" s="4"/>
      <c r="Q930" s="4"/>
      <c r="R930" s="4"/>
    </row>
    <row r="931" spans="1:18" s="41" customFormat="1">
      <c r="A931" s="41" t="s">
        <v>2885</v>
      </c>
      <c r="B931" s="41" t="s">
        <v>2886</v>
      </c>
      <c r="C931" s="55" t="s">
        <v>1452</v>
      </c>
      <c r="D931" s="41" t="s">
        <v>2887</v>
      </c>
      <c r="E931" s="41" t="s">
        <v>2888</v>
      </c>
      <c r="F931" s="41" t="s">
        <v>2889</v>
      </c>
      <c r="G931" s="41" t="s">
        <v>2890</v>
      </c>
      <c r="H931" s="41" t="s">
        <v>2891</v>
      </c>
      <c r="I931" s="4">
        <v>49645.16</v>
      </c>
      <c r="J931" s="4">
        <v>10792.42</v>
      </c>
      <c r="K931" s="111">
        <v>38852.74</v>
      </c>
      <c r="L931" s="4"/>
      <c r="M931" s="4"/>
      <c r="N931" s="4"/>
      <c r="O931" s="4"/>
      <c r="P931" s="4"/>
      <c r="Q931" s="4"/>
      <c r="R931" s="4"/>
    </row>
    <row r="932" spans="1:18" s="41" customFormat="1">
      <c r="A932" s="55" t="s">
        <v>2885</v>
      </c>
      <c r="B932" s="41" t="s">
        <v>2886</v>
      </c>
      <c r="C932" s="55" t="s">
        <v>1286</v>
      </c>
      <c r="D932" s="41" t="s">
        <v>3977</v>
      </c>
      <c r="E932" s="41" t="s">
        <v>3978</v>
      </c>
      <c r="F932" s="41" t="s">
        <v>427</v>
      </c>
      <c r="G932" s="41" t="s">
        <v>20</v>
      </c>
      <c r="H932" s="41" t="s">
        <v>3979</v>
      </c>
      <c r="I932" s="4">
        <v>7412.35</v>
      </c>
      <c r="J932" s="4">
        <v>1482.4700000000003</v>
      </c>
      <c r="K932" s="111">
        <v>5929.88</v>
      </c>
      <c r="L932" s="4"/>
      <c r="M932" s="4"/>
      <c r="N932" s="4"/>
      <c r="O932" s="4"/>
      <c r="P932" s="4"/>
      <c r="Q932" s="4"/>
      <c r="R932" s="4"/>
    </row>
    <row r="933" spans="1:18" s="41" customFormat="1">
      <c r="A933" s="55" t="s">
        <v>2885</v>
      </c>
      <c r="B933" s="41" t="s">
        <v>2886</v>
      </c>
      <c r="C933" s="55" t="s">
        <v>84</v>
      </c>
      <c r="D933" s="41" t="s">
        <v>3980</v>
      </c>
      <c r="E933" s="41" t="s">
        <v>3978</v>
      </c>
      <c r="F933" s="41" t="s">
        <v>20</v>
      </c>
      <c r="G933" s="41" t="s">
        <v>1232</v>
      </c>
      <c r="H933" s="41" t="s">
        <v>3979</v>
      </c>
      <c r="I933" s="4">
        <v>22171.93</v>
      </c>
      <c r="J933" s="4">
        <v>18101.810000000001</v>
      </c>
      <c r="K933" s="111">
        <v>4070.12</v>
      </c>
      <c r="L933" s="4"/>
      <c r="M933" s="4"/>
      <c r="N933" s="4"/>
      <c r="O933" s="4"/>
      <c r="P933" s="4"/>
      <c r="Q933" s="4"/>
      <c r="R933" s="4"/>
    </row>
    <row r="934" spans="1:18" s="41" customFormat="1">
      <c r="A934" s="55" t="s">
        <v>2885</v>
      </c>
      <c r="B934" s="41" t="s">
        <v>2886</v>
      </c>
      <c r="C934" s="55" t="s">
        <v>84</v>
      </c>
      <c r="D934" s="41" t="s">
        <v>3981</v>
      </c>
      <c r="E934" s="41" t="s">
        <v>3982</v>
      </c>
      <c r="F934" s="41" t="s">
        <v>20</v>
      </c>
      <c r="G934" s="41" t="s">
        <v>1232</v>
      </c>
      <c r="H934" s="41" t="s">
        <v>3979</v>
      </c>
      <c r="I934" s="4">
        <v>29476.89</v>
      </c>
      <c r="J934" s="4">
        <v>18761.5</v>
      </c>
      <c r="K934" s="111">
        <v>10715.39</v>
      </c>
      <c r="L934" s="4"/>
      <c r="M934" s="4"/>
      <c r="N934" s="4"/>
      <c r="O934" s="4"/>
      <c r="P934" s="4"/>
      <c r="Q934" s="4"/>
      <c r="R934" s="4"/>
    </row>
    <row r="935" spans="1:18" s="41" customFormat="1">
      <c r="A935" s="55" t="s">
        <v>2885</v>
      </c>
      <c r="B935" s="41" t="s">
        <v>2886</v>
      </c>
      <c r="C935" s="55" t="s">
        <v>13</v>
      </c>
      <c r="D935" s="41" t="s">
        <v>3983</v>
      </c>
      <c r="E935" s="41" t="s">
        <v>3984</v>
      </c>
      <c r="F935" s="41" t="s">
        <v>398</v>
      </c>
      <c r="G935" s="41" t="s">
        <v>2463</v>
      </c>
      <c r="H935" s="41" t="s">
        <v>3985</v>
      </c>
      <c r="I935" s="4">
        <v>30387.5</v>
      </c>
      <c r="J935" s="4">
        <v>6077.5</v>
      </c>
      <c r="K935" s="111">
        <v>24310</v>
      </c>
      <c r="L935" s="4"/>
      <c r="M935" s="4"/>
      <c r="N935" s="4"/>
      <c r="O935" s="4"/>
      <c r="P935" s="4"/>
      <c r="Q935" s="4"/>
      <c r="R935" s="4"/>
    </row>
    <row r="936" spans="1:18" s="41" customFormat="1">
      <c r="A936" s="41" t="s">
        <v>2277</v>
      </c>
      <c r="B936" s="41" t="s">
        <v>2278</v>
      </c>
      <c r="C936" s="55" t="s">
        <v>3644</v>
      </c>
      <c r="D936" s="41" t="s">
        <v>3645</v>
      </c>
      <c r="E936" s="41" t="s">
        <v>3646</v>
      </c>
      <c r="F936" s="41" t="s">
        <v>8</v>
      </c>
      <c r="G936" s="41" t="s">
        <v>10</v>
      </c>
      <c r="H936" s="41" t="s">
        <v>3647</v>
      </c>
      <c r="I936" s="4">
        <v>122242.81</v>
      </c>
      <c r="J936" s="4">
        <v>15280.35125</v>
      </c>
      <c r="K936" s="111">
        <v>106962.45874999999</v>
      </c>
      <c r="L936" s="4"/>
      <c r="M936" s="4"/>
      <c r="N936" s="4"/>
      <c r="O936" s="4"/>
      <c r="P936" s="4"/>
      <c r="Q936" s="4"/>
      <c r="R936" s="4"/>
    </row>
    <row r="937" spans="1:18" s="41" customFormat="1">
      <c r="A937" s="3" t="s">
        <v>2277</v>
      </c>
      <c r="B937" s="3" t="s">
        <v>2278</v>
      </c>
      <c r="C937" s="6" t="s">
        <v>17</v>
      </c>
      <c r="D937" s="3" t="s">
        <v>2279</v>
      </c>
      <c r="E937" s="3" t="s">
        <v>2280</v>
      </c>
      <c r="F937" s="3" t="s">
        <v>2281</v>
      </c>
      <c r="G937" s="3" t="s">
        <v>2282</v>
      </c>
      <c r="H937" s="3" t="s">
        <v>2283</v>
      </c>
      <c r="I937" s="2">
        <v>205912.5</v>
      </c>
      <c r="J937" s="2">
        <v>25739.0625</v>
      </c>
      <c r="K937" s="105">
        <v>180173.4375</v>
      </c>
      <c r="L937" s="2"/>
      <c r="M937" s="2"/>
      <c r="N937" s="2"/>
      <c r="O937" s="2"/>
      <c r="P937" s="2"/>
      <c r="Q937" s="2"/>
      <c r="R937" s="2"/>
    </row>
    <row r="938" spans="1:18" s="41" customFormat="1">
      <c r="A938" s="3" t="s">
        <v>2277</v>
      </c>
      <c r="B938" s="3" t="s">
        <v>2278</v>
      </c>
      <c r="C938" s="6" t="s">
        <v>17</v>
      </c>
      <c r="D938" s="3" t="s">
        <v>2284</v>
      </c>
      <c r="E938" s="3" t="s">
        <v>2285</v>
      </c>
      <c r="F938" s="3" t="s">
        <v>2281</v>
      </c>
      <c r="G938" s="3" t="s">
        <v>2282</v>
      </c>
      <c r="H938" s="3" t="s">
        <v>2283</v>
      </c>
      <c r="I938" s="2">
        <v>147125</v>
      </c>
      <c r="J938" s="2">
        <v>18390.625</v>
      </c>
      <c r="K938" s="105">
        <v>128734.375</v>
      </c>
      <c r="L938" s="2"/>
      <c r="M938" s="2"/>
      <c r="N938" s="2"/>
      <c r="O938" s="2"/>
      <c r="P938" s="2"/>
      <c r="Q938" s="2"/>
      <c r="R938" s="2"/>
    </row>
    <row r="939" spans="1:18" s="41" customFormat="1">
      <c r="A939" s="41" t="s">
        <v>2892</v>
      </c>
      <c r="B939" s="41" t="s">
        <v>2893</v>
      </c>
      <c r="C939" s="55" t="s">
        <v>15</v>
      </c>
      <c r="D939" s="41" t="s">
        <v>2894</v>
      </c>
      <c r="E939" s="41" t="s">
        <v>2895</v>
      </c>
      <c r="F939" s="41" t="s">
        <v>2896</v>
      </c>
      <c r="G939" s="41" t="s">
        <v>2897</v>
      </c>
      <c r="H939" s="41" t="s">
        <v>2898</v>
      </c>
      <c r="I939" s="4">
        <v>222750</v>
      </c>
      <c r="J939" s="4">
        <v>47750</v>
      </c>
      <c r="K939" s="111">
        <v>175000</v>
      </c>
      <c r="L939" s="4"/>
      <c r="M939" s="4"/>
      <c r="N939" s="4"/>
      <c r="O939" s="4"/>
      <c r="P939" s="4"/>
      <c r="Q939" s="4"/>
      <c r="R939" s="4"/>
    </row>
    <row r="940" spans="1:18" s="41" customFormat="1">
      <c r="A940" s="41" t="s">
        <v>2892</v>
      </c>
      <c r="B940" s="41" t="s">
        <v>2893</v>
      </c>
      <c r="C940" s="55" t="s">
        <v>15</v>
      </c>
      <c r="D940" s="41" t="s">
        <v>2899</v>
      </c>
      <c r="E940" s="41" t="s">
        <v>2900</v>
      </c>
      <c r="F940" s="41" t="s">
        <v>2901</v>
      </c>
      <c r="G940" s="41" t="s">
        <v>193</v>
      </c>
      <c r="H940" s="41" t="s">
        <v>2898</v>
      </c>
      <c r="I940" s="4">
        <v>161750</v>
      </c>
      <c r="J940" s="4">
        <v>30500</v>
      </c>
      <c r="K940" s="111">
        <v>131250</v>
      </c>
      <c r="L940" s="4"/>
      <c r="M940" s="4"/>
      <c r="N940" s="4"/>
      <c r="O940" s="4"/>
      <c r="P940" s="4"/>
      <c r="Q940" s="4"/>
      <c r="R940" s="4"/>
    </row>
    <row r="941" spans="1:18" s="41" customFormat="1">
      <c r="A941" s="41" t="s">
        <v>2892</v>
      </c>
      <c r="B941" s="41" t="s">
        <v>2893</v>
      </c>
      <c r="C941" s="55" t="s">
        <v>15</v>
      </c>
      <c r="D941" s="41" t="s">
        <v>2902</v>
      </c>
      <c r="E941" s="41" t="s">
        <v>2903</v>
      </c>
      <c r="F941" s="41" t="s">
        <v>1414</v>
      </c>
      <c r="G941" s="41" t="s">
        <v>1735</v>
      </c>
      <c r="H941" s="41" t="s">
        <v>2898</v>
      </c>
      <c r="I941" s="4">
        <v>466400</v>
      </c>
      <c r="J941" s="4">
        <v>82800</v>
      </c>
      <c r="K941" s="111">
        <v>383600</v>
      </c>
      <c r="L941" s="4"/>
      <c r="M941" s="4"/>
      <c r="N941" s="4"/>
      <c r="O941" s="4"/>
      <c r="P941" s="4"/>
      <c r="Q941" s="4"/>
      <c r="R941" s="4"/>
    </row>
    <row r="942" spans="1:18" s="41" customFormat="1">
      <c r="A942" s="41" t="s">
        <v>2892</v>
      </c>
      <c r="B942" s="41" t="s">
        <v>2893</v>
      </c>
      <c r="C942" s="55" t="s">
        <v>13</v>
      </c>
      <c r="D942" s="41" t="s">
        <v>2904</v>
      </c>
      <c r="E942" s="41" t="s">
        <v>2905</v>
      </c>
      <c r="F942" s="41" t="s">
        <v>216</v>
      </c>
      <c r="G942" s="41" t="s">
        <v>2906</v>
      </c>
      <c r="H942" s="41" t="s">
        <v>2898</v>
      </c>
      <c r="I942" s="4">
        <v>1038715.36</v>
      </c>
      <c r="J942" s="4">
        <v>129839.42</v>
      </c>
      <c r="K942" s="111">
        <v>908875.94000000006</v>
      </c>
      <c r="L942" s="4"/>
      <c r="M942" s="4"/>
      <c r="N942" s="4"/>
      <c r="O942" s="4"/>
      <c r="P942" s="4"/>
      <c r="Q942" s="4"/>
      <c r="R942" s="4"/>
    </row>
    <row r="943" spans="1:18" s="41" customFormat="1">
      <c r="A943" s="41" t="s">
        <v>3648</v>
      </c>
      <c r="B943" s="41" t="s">
        <v>3649</v>
      </c>
      <c r="C943" s="55" t="s">
        <v>13</v>
      </c>
      <c r="D943" s="41" t="s">
        <v>3650</v>
      </c>
      <c r="E943" s="41" t="s">
        <v>3651</v>
      </c>
      <c r="F943" s="41" t="s">
        <v>3652</v>
      </c>
      <c r="G943" s="41" t="s">
        <v>3653</v>
      </c>
      <c r="H943" s="41" t="s">
        <v>3654</v>
      </c>
      <c r="I943" s="4">
        <v>25964</v>
      </c>
      <c r="J943" s="4">
        <v>5192.8</v>
      </c>
      <c r="K943" s="111">
        <v>20771.2</v>
      </c>
      <c r="L943" s="4"/>
      <c r="M943" s="4"/>
      <c r="N943" s="4"/>
      <c r="O943" s="4"/>
      <c r="P943" s="4"/>
      <c r="Q943" s="4"/>
      <c r="R943" s="4"/>
    </row>
    <row r="944" spans="1:18" s="41" customFormat="1">
      <c r="A944" s="41" t="s">
        <v>3655</v>
      </c>
      <c r="B944" s="41" t="s">
        <v>3656</v>
      </c>
      <c r="C944" s="55" t="s">
        <v>15</v>
      </c>
      <c r="D944" s="41" t="s">
        <v>3657</v>
      </c>
      <c r="E944" s="41" t="s">
        <v>3658</v>
      </c>
      <c r="F944" s="41" t="s">
        <v>232</v>
      </c>
      <c r="G944" s="41" t="s">
        <v>233</v>
      </c>
      <c r="H944" s="41" t="s">
        <v>3659</v>
      </c>
      <c r="I944" s="4">
        <v>36255.15</v>
      </c>
      <c r="J944" s="4">
        <v>7251.03</v>
      </c>
      <c r="K944" s="111">
        <v>29004.12</v>
      </c>
      <c r="L944" s="4"/>
      <c r="M944" s="4"/>
      <c r="N944" s="4"/>
      <c r="O944" s="4"/>
      <c r="P944" s="4"/>
      <c r="Q944" s="4"/>
      <c r="R944" s="4"/>
    </row>
    <row r="945" spans="1:258" s="41" customFormat="1">
      <c r="A945" s="13" t="s">
        <v>136</v>
      </c>
      <c r="B945" s="13" t="s">
        <v>171</v>
      </c>
      <c r="C945" s="17" t="s">
        <v>14</v>
      </c>
      <c r="D945" s="13" t="s">
        <v>946</v>
      </c>
      <c r="E945" s="13" t="s">
        <v>947</v>
      </c>
      <c r="F945" s="17" t="s">
        <v>948</v>
      </c>
      <c r="G945" s="17" t="s">
        <v>418</v>
      </c>
      <c r="H945" s="13" t="s">
        <v>949</v>
      </c>
      <c r="I945" s="1">
        <v>102276.22857142857</v>
      </c>
      <c r="J945" s="1">
        <v>12784.528571428571</v>
      </c>
      <c r="K945" s="109">
        <v>89491.7</v>
      </c>
      <c r="L945" s="1"/>
      <c r="M945" s="1"/>
      <c r="N945" s="1"/>
      <c r="O945" s="1"/>
      <c r="P945" s="1"/>
      <c r="Q945" s="1"/>
      <c r="R945" s="1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  <c r="AC945" s="69"/>
    </row>
    <row r="946" spans="1:258" s="56" customFormat="1">
      <c r="A946" s="13" t="s">
        <v>136</v>
      </c>
      <c r="B946" s="13" t="s">
        <v>171</v>
      </c>
      <c r="C946" s="51">
        <v>40908</v>
      </c>
      <c r="D946" s="12" t="s">
        <v>950</v>
      </c>
      <c r="E946" s="12" t="s">
        <v>951</v>
      </c>
      <c r="F946" s="12" t="s">
        <v>952</v>
      </c>
      <c r="G946" s="12" t="s">
        <v>129</v>
      </c>
      <c r="H946" s="12" t="s">
        <v>953</v>
      </c>
      <c r="I946" s="1">
        <v>2718.4</v>
      </c>
      <c r="J946" s="1">
        <v>339.80000000000018</v>
      </c>
      <c r="K946" s="109">
        <v>2378.6</v>
      </c>
      <c r="L946" s="1"/>
      <c r="M946" s="1"/>
      <c r="N946" s="1"/>
      <c r="O946" s="1"/>
      <c r="P946" s="1"/>
      <c r="Q946" s="1"/>
      <c r="R946" s="1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  <c r="AC946" s="69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41"/>
      <c r="AX946" s="41"/>
      <c r="AY946" s="41"/>
      <c r="AZ946" s="41"/>
      <c r="BA946" s="41"/>
      <c r="BB946" s="41"/>
      <c r="BC946" s="41"/>
      <c r="BD946" s="41"/>
      <c r="BE946" s="41"/>
      <c r="BF946" s="41"/>
      <c r="BG946" s="41"/>
      <c r="BH946" s="41"/>
      <c r="BI946" s="41"/>
      <c r="BJ946" s="41"/>
      <c r="BK946" s="41"/>
      <c r="BL946" s="41"/>
      <c r="BM946" s="41"/>
      <c r="BN946" s="41"/>
      <c r="BO946" s="41"/>
      <c r="BP946" s="41"/>
      <c r="BQ946" s="41"/>
      <c r="BR946" s="41"/>
      <c r="BS946" s="41"/>
      <c r="BT946" s="41"/>
      <c r="BU946" s="41"/>
      <c r="BV946" s="41"/>
      <c r="BW946" s="41"/>
      <c r="BX946" s="41"/>
      <c r="BY946" s="41"/>
      <c r="BZ946" s="41"/>
      <c r="CA946" s="41"/>
      <c r="CB946" s="41"/>
      <c r="CC946" s="41"/>
      <c r="CD946" s="41"/>
      <c r="CE946" s="41"/>
      <c r="CF946" s="41"/>
      <c r="CG946" s="41"/>
      <c r="CH946" s="41"/>
      <c r="CI946" s="41"/>
      <c r="CJ946" s="41"/>
      <c r="CK946" s="41"/>
      <c r="CL946" s="41"/>
      <c r="CM946" s="41"/>
      <c r="CN946" s="41"/>
      <c r="CO946" s="41"/>
      <c r="CP946" s="41"/>
      <c r="CQ946" s="41"/>
      <c r="CR946" s="41"/>
      <c r="CS946" s="41"/>
      <c r="CT946" s="41"/>
      <c r="CU946" s="41"/>
      <c r="CV946" s="41"/>
      <c r="CW946" s="41"/>
      <c r="CX946" s="41"/>
      <c r="CY946" s="41"/>
      <c r="CZ946" s="41"/>
      <c r="DA946" s="41"/>
      <c r="DB946" s="41"/>
      <c r="DC946" s="41"/>
      <c r="DD946" s="41"/>
      <c r="DE946" s="41"/>
      <c r="DF946" s="41"/>
      <c r="DG946" s="41"/>
      <c r="DH946" s="41"/>
      <c r="DI946" s="41"/>
      <c r="DJ946" s="41"/>
      <c r="DK946" s="41"/>
      <c r="DL946" s="41"/>
      <c r="DM946" s="41"/>
      <c r="DN946" s="41"/>
      <c r="DO946" s="41"/>
      <c r="DP946" s="41"/>
      <c r="DQ946" s="41"/>
      <c r="DR946" s="41"/>
      <c r="DS946" s="41"/>
      <c r="DT946" s="41"/>
      <c r="DU946" s="41"/>
      <c r="DV946" s="41"/>
      <c r="DW946" s="41"/>
      <c r="DX946" s="41"/>
      <c r="DY946" s="41"/>
      <c r="DZ946" s="41"/>
      <c r="EA946" s="41"/>
      <c r="EB946" s="41"/>
      <c r="EC946" s="41"/>
      <c r="ED946" s="41"/>
      <c r="EE946" s="41"/>
      <c r="EF946" s="41"/>
      <c r="EG946" s="41"/>
      <c r="EH946" s="41"/>
      <c r="EI946" s="41"/>
      <c r="EJ946" s="41"/>
      <c r="EK946" s="41"/>
      <c r="EL946" s="41"/>
      <c r="EM946" s="41"/>
      <c r="EN946" s="41"/>
      <c r="EO946" s="41"/>
      <c r="EP946" s="41"/>
      <c r="EQ946" s="41"/>
      <c r="ER946" s="41"/>
      <c r="ES946" s="41"/>
      <c r="ET946" s="41"/>
      <c r="EU946" s="41"/>
      <c r="EV946" s="41"/>
      <c r="EW946" s="41"/>
      <c r="EX946" s="41"/>
      <c r="EY946" s="41"/>
      <c r="EZ946" s="41"/>
      <c r="FA946" s="41"/>
      <c r="FB946" s="41"/>
      <c r="FC946" s="41"/>
      <c r="FD946" s="41"/>
      <c r="FE946" s="41"/>
      <c r="FF946" s="41"/>
      <c r="FG946" s="41"/>
      <c r="FH946" s="41"/>
      <c r="FI946" s="41"/>
      <c r="FJ946" s="41"/>
      <c r="FK946" s="41"/>
      <c r="FL946" s="41"/>
      <c r="FM946" s="41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1"/>
      <c r="GT946" s="41"/>
      <c r="GU946" s="41"/>
      <c r="GV946" s="41"/>
      <c r="GW946" s="41"/>
      <c r="GX946" s="41"/>
      <c r="GY946" s="41"/>
      <c r="GZ946" s="41"/>
      <c r="HA946" s="41"/>
      <c r="HB946" s="41"/>
      <c r="HC946" s="41"/>
      <c r="HD946" s="41"/>
      <c r="HE946" s="41"/>
      <c r="HF946" s="41"/>
      <c r="HG946" s="41"/>
      <c r="HH946" s="41"/>
      <c r="HI946" s="41"/>
      <c r="HJ946" s="41"/>
      <c r="HK946" s="41"/>
      <c r="HL946" s="41"/>
      <c r="HM946" s="41"/>
      <c r="HN946" s="41"/>
      <c r="HO946" s="41"/>
      <c r="HP946" s="41"/>
      <c r="HQ946" s="41"/>
      <c r="HR946" s="41"/>
      <c r="HS946" s="41"/>
      <c r="HT946" s="41"/>
      <c r="HU946" s="41"/>
      <c r="HV946" s="41"/>
      <c r="HW946" s="41"/>
      <c r="HX946" s="41"/>
      <c r="HY946" s="41"/>
      <c r="HZ946" s="41"/>
      <c r="IA946" s="41"/>
      <c r="IB946" s="41"/>
      <c r="IC946" s="41"/>
      <c r="ID946" s="41"/>
      <c r="IE946" s="41"/>
      <c r="IF946" s="41"/>
      <c r="IG946" s="41"/>
      <c r="IH946" s="41"/>
      <c r="II946" s="41"/>
      <c r="IJ946" s="41"/>
      <c r="IK946" s="41"/>
      <c r="IL946" s="41"/>
      <c r="IM946" s="41"/>
      <c r="IN946" s="41"/>
      <c r="IO946" s="41"/>
      <c r="IP946" s="41"/>
      <c r="IQ946" s="41"/>
      <c r="IR946" s="41"/>
      <c r="IS946" s="41"/>
      <c r="IT946" s="41"/>
      <c r="IU946" s="41"/>
      <c r="IV946" s="41"/>
      <c r="IW946" s="41"/>
      <c r="IX946" s="41"/>
    </row>
    <row r="947" spans="1:258" s="41" customFormat="1">
      <c r="A947" s="41" t="s">
        <v>136</v>
      </c>
      <c r="B947" s="41" t="s">
        <v>171</v>
      </c>
      <c r="C947" s="55" t="s">
        <v>15</v>
      </c>
      <c r="D947" s="41" t="s">
        <v>3660</v>
      </c>
      <c r="E947" s="41" t="s">
        <v>3661</v>
      </c>
      <c r="F947" s="41" t="s">
        <v>3662</v>
      </c>
      <c r="G947" s="41" t="s">
        <v>3663</v>
      </c>
      <c r="H947" s="41" t="s">
        <v>3664</v>
      </c>
      <c r="I947" s="4">
        <v>150000</v>
      </c>
      <c r="J947" s="4">
        <v>18750</v>
      </c>
      <c r="K947" s="111">
        <v>131250</v>
      </c>
      <c r="L947" s="4"/>
      <c r="M947" s="4"/>
      <c r="N947" s="4"/>
      <c r="O947" s="4"/>
      <c r="P947" s="4"/>
      <c r="Q947" s="4"/>
      <c r="R947" s="4"/>
    </row>
    <row r="948" spans="1:258" s="41" customFormat="1">
      <c r="A948" s="41" t="s">
        <v>136</v>
      </c>
      <c r="B948" s="41" t="s">
        <v>171</v>
      </c>
      <c r="C948" s="55" t="s">
        <v>13</v>
      </c>
      <c r="D948" s="41" t="s">
        <v>3665</v>
      </c>
      <c r="E948" s="41" t="s">
        <v>3661</v>
      </c>
      <c r="F948" s="41" t="s">
        <v>3666</v>
      </c>
      <c r="G948" s="41" t="s">
        <v>2687</v>
      </c>
      <c r="H948" s="41" t="s">
        <v>3664</v>
      </c>
      <c r="I948" s="4">
        <v>150000</v>
      </c>
      <c r="J948" s="4">
        <v>18750</v>
      </c>
      <c r="K948" s="111">
        <v>131250</v>
      </c>
      <c r="L948" s="4"/>
      <c r="M948" s="4"/>
      <c r="N948" s="4"/>
      <c r="O948" s="4"/>
      <c r="P948" s="4"/>
      <c r="Q948" s="4"/>
      <c r="R948" s="4"/>
    </row>
    <row r="949" spans="1:258" s="41" customFormat="1">
      <c r="A949" s="41" t="s">
        <v>136</v>
      </c>
      <c r="B949" s="41" t="s">
        <v>171</v>
      </c>
      <c r="C949" s="55" t="s">
        <v>10</v>
      </c>
      <c r="D949" s="41" t="s">
        <v>3667</v>
      </c>
      <c r="E949" s="41" t="s">
        <v>3668</v>
      </c>
      <c r="F949" s="41" t="s">
        <v>3669</v>
      </c>
      <c r="G949" s="41" t="s">
        <v>412</v>
      </c>
      <c r="H949" s="41" t="s">
        <v>3670</v>
      </c>
      <c r="I949" s="4">
        <v>535500</v>
      </c>
      <c r="J949" s="4">
        <v>66937.5</v>
      </c>
      <c r="K949" s="111">
        <v>468562.5</v>
      </c>
      <c r="L949" s="4"/>
      <c r="M949" s="4"/>
      <c r="N949" s="4"/>
      <c r="O949" s="4"/>
      <c r="P949" s="4"/>
      <c r="Q949" s="4"/>
      <c r="R949" s="4"/>
    </row>
    <row r="950" spans="1:258" s="41" customFormat="1">
      <c r="A950" s="3" t="s">
        <v>136</v>
      </c>
      <c r="B950" s="3" t="s">
        <v>171</v>
      </c>
      <c r="C950" s="6" t="s">
        <v>14</v>
      </c>
      <c r="D950" s="3" t="s">
        <v>2286</v>
      </c>
      <c r="E950" s="3" t="s">
        <v>2287</v>
      </c>
      <c r="F950" s="3" t="s">
        <v>2288</v>
      </c>
      <c r="G950" s="3" t="s">
        <v>2289</v>
      </c>
      <c r="H950" s="3" t="s">
        <v>2290</v>
      </c>
      <c r="I950" s="50">
        <f>69499.66/0.875</f>
        <v>79428.182857142863</v>
      </c>
      <c r="J950" s="2">
        <f>I950*0.125</f>
        <v>9928.5228571428579</v>
      </c>
      <c r="K950" s="105">
        <f>I950-J950</f>
        <v>69499.66</v>
      </c>
      <c r="L950" s="2"/>
      <c r="M950" s="2"/>
      <c r="N950" s="2"/>
      <c r="O950" s="2"/>
      <c r="P950" s="2"/>
      <c r="Q950" s="2"/>
      <c r="R950" s="2"/>
    </row>
    <row r="951" spans="1:258" s="41" customFormat="1">
      <c r="A951" s="41" t="s">
        <v>2291</v>
      </c>
      <c r="B951" s="41" t="s">
        <v>2907</v>
      </c>
      <c r="C951" s="55" t="s">
        <v>15</v>
      </c>
      <c r="D951" s="41" t="s">
        <v>2908</v>
      </c>
      <c r="E951" s="41" t="s">
        <v>2909</v>
      </c>
      <c r="F951" s="41" t="s">
        <v>2896</v>
      </c>
      <c r="G951" s="41" t="s">
        <v>2897</v>
      </c>
      <c r="H951" s="41" t="s">
        <v>2910</v>
      </c>
      <c r="I951" s="4">
        <v>295432.84999999998</v>
      </c>
      <c r="J951" s="4">
        <v>36929.106249999997</v>
      </c>
      <c r="K951" s="111">
        <v>258503.74374999997</v>
      </c>
      <c r="L951" s="4"/>
      <c r="M951" s="4"/>
      <c r="N951" s="4"/>
      <c r="O951" s="4"/>
      <c r="P951" s="4"/>
      <c r="Q951" s="4"/>
      <c r="R951" s="4"/>
    </row>
    <row r="952" spans="1:258" s="41" customFormat="1">
      <c r="A952" s="3" t="s">
        <v>2291</v>
      </c>
      <c r="B952" s="3" t="s">
        <v>2292</v>
      </c>
      <c r="C952" s="6" t="s">
        <v>2293</v>
      </c>
      <c r="D952" s="3" t="s">
        <v>2294</v>
      </c>
      <c r="E952" s="3" t="s">
        <v>2295</v>
      </c>
      <c r="F952" s="3" t="s">
        <v>49</v>
      </c>
      <c r="G952" s="3" t="s">
        <v>199</v>
      </c>
      <c r="H952" s="3" t="s">
        <v>2296</v>
      </c>
      <c r="I952" s="2">
        <v>85000</v>
      </c>
      <c r="J952" s="2">
        <v>16875</v>
      </c>
      <c r="K952" s="105">
        <v>68125</v>
      </c>
      <c r="L952" s="2"/>
      <c r="M952" s="2"/>
      <c r="N952" s="2"/>
      <c r="O952" s="2"/>
      <c r="P952" s="2"/>
      <c r="Q952" s="2"/>
      <c r="R952" s="2"/>
    </row>
    <row r="953" spans="1:258" s="41" customFormat="1">
      <c r="A953" s="3" t="s">
        <v>2291</v>
      </c>
      <c r="B953" s="3" t="s">
        <v>2292</v>
      </c>
      <c r="C953" s="6" t="s">
        <v>15</v>
      </c>
      <c r="D953" s="3" t="s">
        <v>2297</v>
      </c>
      <c r="E953" s="3" t="s">
        <v>2295</v>
      </c>
      <c r="F953" s="3" t="s">
        <v>2298</v>
      </c>
      <c r="G953" s="3" t="s">
        <v>2299</v>
      </c>
      <c r="H953" s="3" t="s">
        <v>2296</v>
      </c>
      <c r="I953" s="2">
        <v>58500</v>
      </c>
      <c r="J953" s="2">
        <v>7312.5</v>
      </c>
      <c r="K953" s="105">
        <v>51187.5</v>
      </c>
      <c r="L953" s="2"/>
      <c r="M953" s="2"/>
      <c r="N953" s="2"/>
      <c r="O953" s="2"/>
      <c r="P953" s="2"/>
      <c r="Q953" s="2"/>
      <c r="R953" s="2"/>
    </row>
    <row r="954" spans="1:258" s="41" customFormat="1">
      <c r="A954" s="3" t="s">
        <v>1391</v>
      </c>
      <c r="B954" s="3" t="s">
        <v>1392</v>
      </c>
      <c r="C954" s="6" t="s">
        <v>1393</v>
      </c>
      <c r="D954" s="3" t="s">
        <v>1394</v>
      </c>
      <c r="E954" s="3" t="s">
        <v>1395</v>
      </c>
      <c r="F954" s="3" t="s">
        <v>1396</v>
      </c>
      <c r="G954" s="3" t="s">
        <v>1397</v>
      </c>
      <c r="H954" s="3" t="s">
        <v>1392</v>
      </c>
      <c r="I954" s="2">
        <v>130000</v>
      </c>
      <c r="J954" s="2">
        <v>16250</v>
      </c>
      <c r="K954" s="105">
        <v>113750</v>
      </c>
      <c r="L954" s="2"/>
      <c r="M954" s="2"/>
      <c r="N954" s="2"/>
      <c r="O954" s="2"/>
      <c r="P954" s="2"/>
      <c r="Q954" s="2"/>
      <c r="R954" s="2"/>
      <c r="S954" s="2"/>
      <c r="T954" s="3"/>
    </row>
    <row r="955" spans="1:258" s="41" customFormat="1">
      <c r="A955" s="41" t="s">
        <v>2300</v>
      </c>
      <c r="B955" s="41" t="s">
        <v>2301</v>
      </c>
      <c r="C955" s="55" t="s">
        <v>1927</v>
      </c>
      <c r="D955" s="41" t="s">
        <v>3671</v>
      </c>
      <c r="E955" s="41" t="s">
        <v>3672</v>
      </c>
      <c r="F955" s="41" t="s">
        <v>3342</v>
      </c>
      <c r="G955" s="41" t="s">
        <v>117</v>
      </c>
      <c r="H955" s="41" t="s">
        <v>3673</v>
      </c>
      <c r="I955" s="4">
        <v>113750</v>
      </c>
      <c r="J955" s="4">
        <v>19687.5</v>
      </c>
      <c r="K955" s="111">
        <v>94062.5</v>
      </c>
      <c r="L955" s="4"/>
      <c r="M955" s="4"/>
      <c r="N955" s="4"/>
      <c r="O955" s="4"/>
      <c r="P955" s="4"/>
      <c r="Q955" s="4"/>
      <c r="R955" s="4"/>
    </row>
    <row r="956" spans="1:258" s="41" customFormat="1">
      <c r="A956" s="41" t="s">
        <v>2300</v>
      </c>
      <c r="B956" s="41" t="s">
        <v>2301</v>
      </c>
      <c r="C956" s="55" t="s">
        <v>146</v>
      </c>
      <c r="D956" s="41" t="s">
        <v>3674</v>
      </c>
      <c r="E956" s="41" t="s">
        <v>3675</v>
      </c>
      <c r="F956" s="41" t="s">
        <v>3156</v>
      </c>
      <c r="G956" s="41" t="s">
        <v>3157</v>
      </c>
      <c r="H956" s="41" t="s">
        <v>3676</v>
      </c>
      <c r="I956" s="4">
        <v>8500</v>
      </c>
      <c r="J956" s="4">
        <v>1700</v>
      </c>
      <c r="K956" s="111">
        <v>6800</v>
      </c>
      <c r="L956" s="4"/>
      <c r="M956" s="4"/>
      <c r="N956" s="4"/>
      <c r="O956" s="4"/>
      <c r="P956" s="4"/>
      <c r="Q956" s="4"/>
      <c r="R956" s="4"/>
    </row>
    <row r="957" spans="1:258" s="41" customFormat="1">
      <c r="A957" s="3" t="s">
        <v>2300</v>
      </c>
      <c r="B957" s="3" t="s">
        <v>2301</v>
      </c>
      <c r="C957" s="6" t="s">
        <v>14</v>
      </c>
      <c r="D957" s="3" t="s">
        <v>2302</v>
      </c>
      <c r="E957" s="3" t="s">
        <v>2303</v>
      </c>
      <c r="F957" s="3" t="s">
        <v>1911</v>
      </c>
      <c r="G957" s="3" t="s">
        <v>1683</v>
      </c>
      <c r="H957" s="3" t="s">
        <v>2304</v>
      </c>
      <c r="I957" s="2">
        <v>50000</v>
      </c>
      <c r="J957" s="2">
        <v>6250</v>
      </c>
      <c r="K957" s="105">
        <v>43750</v>
      </c>
      <c r="L957" s="2"/>
      <c r="M957" s="2"/>
      <c r="N957" s="2"/>
      <c r="O957" s="2"/>
      <c r="P957" s="2"/>
      <c r="Q957" s="2"/>
      <c r="R957" s="2"/>
    </row>
    <row r="958" spans="1:258" s="41" customFormat="1">
      <c r="A958" s="3" t="s">
        <v>2300</v>
      </c>
      <c r="B958" s="3" t="s">
        <v>2301</v>
      </c>
      <c r="C958" s="6" t="s">
        <v>265</v>
      </c>
      <c r="D958" s="3" t="s">
        <v>2305</v>
      </c>
      <c r="E958" s="3" t="s">
        <v>2306</v>
      </c>
      <c r="F958" s="3" t="s">
        <v>1592</v>
      </c>
      <c r="G958" s="3" t="s">
        <v>2307</v>
      </c>
      <c r="H958" s="3" t="s">
        <v>2304</v>
      </c>
      <c r="I958" s="2">
        <v>10500</v>
      </c>
      <c r="J958" s="2">
        <v>2100</v>
      </c>
      <c r="K958" s="105">
        <v>8400</v>
      </c>
      <c r="L958" s="2"/>
      <c r="M958" s="2"/>
      <c r="N958" s="2"/>
      <c r="O958" s="2"/>
      <c r="P958" s="2"/>
      <c r="Q958" s="2"/>
      <c r="R958" s="2"/>
    </row>
    <row r="959" spans="1:258" s="41" customFormat="1">
      <c r="A959" s="3" t="s">
        <v>2300</v>
      </c>
      <c r="B959" s="3" t="s">
        <v>2301</v>
      </c>
      <c r="C959" s="6" t="s">
        <v>265</v>
      </c>
      <c r="D959" s="3" t="s">
        <v>2308</v>
      </c>
      <c r="E959" s="3" t="s">
        <v>2309</v>
      </c>
      <c r="F959" s="3" t="s">
        <v>1592</v>
      </c>
      <c r="G959" s="3" t="s">
        <v>1988</v>
      </c>
      <c r="H959" s="3" t="s">
        <v>2310</v>
      </c>
      <c r="I959" s="2">
        <v>9625</v>
      </c>
      <c r="J959" s="2">
        <v>1925</v>
      </c>
      <c r="K959" s="105">
        <v>7700</v>
      </c>
      <c r="L959" s="2"/>
      <c r="M959" s="2"/>
      <c r="N959" s="2"/>
      <c r="O959" s="2"/>
      <c r="P959" s="2"/>
      <c r="Q959" s="2"/>
      <c r="R959" s="2"/>
    </row>
    <row r="960" spans="1:258" s="41" customFormat="1">
      <c r="A960" s="3" t="s">
        <v>2300</v>
      </c>
      <c r="B960" s="3" t="s">
        <v>2301</v>
      </c>
      <c r="C960" s="6" t="s">
        <v>2311</v>
      </c>
      <c r="D960" s="3" t="s">
        <v>2312</v>
      </c>
      <c r="E960" s="3" t="s">
        <v>2303</v>
      </c>
      <c r="F960" s="3" t="s">
        <v>191</v>
      </c>
      <c r="G960" s="3" t="s">
        <v>1683</v>
      </c>
      <c r="H960" s="3" t="s">
        <v>2304</v>
      </c>
      <c r="I960" s="2">
        <v>21712.33142857143</v>
      </c>
      <c r="J960" s="2">
        <v>2714.0414285714287</v>
      </c>
      <c r="K960" s="105">
        <v>18998.29</v>
      </c>
      <c r="L960" s="2"/>
      <c r="M960" s="2"/>
      <c r="N960" s="2"/>
      <c r="O960" s="2"/>
      <c r="P960" s="2"/>
      <c r="Q960" s="2"/>
      <c r="R960" s="2"/>
    </row>
    <row r="961" spans="1:250" s="41" customFormat="1">
      <c r="A961" s="41" t="s">
        <v>2911</v>
      </c>
      <c r="B961" s="41" t="s">
        <v>2912</v>
      </c>
      <c r="C961" s="55" t="s">
        <v>10</v>
      </c>
      <c r="D961" s="41" t="s">
        <v>2913</v>
      </c>
      <c r="E961" s="41" t="s">
        <v>2914</v>
      </c>
      <c r="F961" s="41" t="s">
        <v>1384</v>
      </c>
      <c r="G961" s="41" t="s">
        <v>1398</v>
      </c>
      <c r="H961" s="41" t="s">
        <v>2915</v>
      </c>
      <c r="I961" s="4">
        <v>1894835.9</v>
      </c>
      <c r="J961" s="4">
        <v>378967.18</v>
      </c>
      <c r="K961" s="111">
        <v>1515868.72</v>
      </c>
      <c r="L961" s="4"/>
      <c r="M961" s="4"/>
      <c r="N961" s="4"/>
      <c r="O961" s="4"/>
      <c r="P961" s="4"/>
      <c r="Q961" s="4"/>
      <c r="R961" s="4"/>
    </row>
    <row r="962" spans="1:250" s="41" customFormat="1">
      <c r="A962" s="41" t="s">
        <v>2313</v>
      </c>
      <c r="B962" s="41" t="s">
        <v>2314</v>
      </c>
      <c r="C962" s="55" t="s">
        <v>3677</v>
      </c>
      <c r="D962" s="41" t="s">
        <v>3678</v>
      </c>
      <c r="E962" s="41" t="s">
        <v>3679</v>
      </c>
      <c r="F962" s="41" t="s">
        <v>32</v>
      </c>
      <c r="G962" s="41" t="s">
        <v>2419</v>
      </c>
      <c r="H962" s="41" t="s">
        <v>3680</v>
      </c>
      <c r="I962" s="4">
        <v>20000</v>
      </c>
      <c r="J962" s="4">
        <v>7500</v>
      </c>
      <c r="K962" s="111">
        <v>12500</v>
      </c>
      <c r="L962" s="4"/>
      <c r="M962" s="4"/>
      <c r="N962" s="4"/>
      <c r="O962" s="4"/>
      <c r="P962" s="4"/>
      <c r="Q962" s="4"/>
      <c r="R962" s="4"/>
    </row>
    <row r="963" spans="1:250" s="41" customFormat="1">
      <c r="A963" s="3" t="s">
        <v>2313</v>
      </c>
      <c r="B963" s="3" t="s">
        <v>2314</v>
      </c>
      <c r="C963" s="6" t="s">
        <v>2315</v>
      </c>
      <c r="D963" s="3" t="s">
        <v>2316</v>
      </c>
      <c r="E963" s="3" t="s">
        <v>2317</v>
      </c>
      <c r="F963" s="3" t="s">
        <v>2318</v>
      </c>
      <c r="G963" s="3" t="s">
        <v>216</v>
      </c>
      <c r="H963" s="3" t="s">
        <v>2319</v>
      </c>
      <c r="I963" s="2">
        <v>362000</v>
      </c>
      <c r="J963" s="2">
        <v>95250</v>
      </c>
      <c r="K963" s="105">
        <v>266750</v>
      </c>
      <c r="L963" s="2"/>
      <c r="M963" s="2"/>
      <c r="N963" s="2"/>
      <c r="O963" s="2"/>
      <c r="P963" s="2"/>
      <c r="Q963" s="2"/>
      <c r="R963" s="2"/>
    </row>
    <row r="964" spans="1:250" s="41" customFormat="1">
      <c r="A964" s="3" t="s">
        <v>2313</v>
      </c>
      <c r="B964" s="3" t="s">
        <v>2314</v>
      </c>
      <c r="C964" s="6" t="s">
        <v>2320</v>
      </c>
      <c r="D964" s="3" t="s">
        <v>2321</v>
      </c>
      <c r="E964" s="3" t="s">
        <v>2322</v>
      </c>
      <c r="F964" s="3" t="s">
        <v>1216</v>
      </c>
      <c r="G964" s="3" t="s">
        <v>1217</v>
      </c>
      <c r="H964" s="3" t="s">
        <v>2323</v>
      </c>
      <c r="I964" s="2">
        <v>185015.37</v>
      </c>
      <c r="J964" s="2">
        <v>67003.070000000007</v>
      </c>
      <c r="K964" s="105">
        <v>118012.3</v>
      </c>
      <c r="L964" s="2"/>
      <c r="M964" s="2"/>
      <c r="N964" s="2"/>
      <c r="O964" s="2"/>
      <c r="P964" s="2"/>
      <c r="Q964" s="2"/>
      <c r="R964" s="2"/>
    </row>
    <row r="965" spans="1:250" s="41" customFormat="1">
      <c r="A965" s="41" t="s">
        <v>3681</v>
      </c>
      <c r="B965" s="41" t="s">
        <v>3682</v>
      </c>
      <c r="C965" s="55" t="s">
        <v>150</v>
      </c>
      <c r="D965" s="41" t="s">
        <v>3686</v>
      </c>
      <c r="E965" s="41" t="s">
        <v>3687</v>
      </c>
      <c r="F965" s="41" t="s">
        <v>1755</v>
      </c>
      <c r="G965" s="41" t="s">
        <v>275</v>
      </c>
      <c r="H965" s="41" t="s">
        <v>3688</v>
      </c>
      <c r="I965" s="4">
        <v>112500</v>
      </c>
      <c r="J965" s="4">
        <v>14062.5</v>
      </c>
      <c r="K965" s="111">
        <v>98437.5</v>
      </c>
      <c r="L965" s="4"/>
      <c r="M965" s="4"/>
      <c r="N965" s="4"/>
      <c r="O965" s="4"/>
      <c r="P965" s="4"/>
      <c r="Q965" s="4"/>
      <c r="R965" s="4"/>
    </row>
    <row r="966" spans="1:250" s="41" customFormat="1">
      <c r="A966" s="41" t="s">
        <v>3681</v>
      </c>
      <c r="B966" s="41" t="s">
        <v>3682</v>
      </c>
      <c r="C966" s="55" t="s">
        <v>10</v>
      </c>
      <c r="D966" s="41" t="s">
        <v>3683</v>
      </c>
      <c r="E966" s="41" t="s">
        <v>3684</v>
      </c>
      <c r="F966" s="41" t="s">
        <v>1482</v>
      </c>
      <c r="G966" s="41" t="s">
        <v>1696</v>
      </c>
      <c r="H966" s="41" t="s">
        <v>3685</v>
      </c>
      <c r="I966" s="4">
        <v>45000</v>
      </c>
      <c r="J966" s="4">
        <v>5625</v>
      </c>
      <c r="K966" s="111">
        <v>39375</v>
      </c>
      <c r="L966" s="4"/>
      <c r="M966" s="4"/>
      <c r="N966" s="4"/>
      <c r="O966" s="4"/>
      <c r="P966" s="4"/>
      <c r="Q966" s="4"/>
      <c r="R966" s="4"/>
    </row>
    <row r="967" spans="1:250" s="41" customFormat="1">
      <c r="A967" s="41" t="s">
        <v>3689</v>
      </c>
      <c r="B967" s="41" t="s">
        <v>3690</v>
      </c>
      <c r="C967" s="55" t="s">
        <v>15</v>
      </c>
      <c r="D967" s="41" t="s">
        <v>3691</v>
      </c>
      <c r="E967" s="41" t="s">
        <v>3692</v>
      </c>
      <c r="F967" s="41" t="s">
        <v>413</v>
      </c>
      <c r="G967" s="41" t="s">
        <v>3693</v>
      </c>
      <c r="H967" s="41" t="s">
        <v>3694</v>
      </c>
      <c r="I967" s="4">
        <v>130000</v>
      </c>
      <c r="J967" s="4">
        <v>16250</v>
      </c>
      <c r="K967" s="111">
        <v>113750</v>
      </c>
      <c r="L967" s="4"/>
      <c r="M967" s="4"/>
      <c r="N967" s="4"/>
      <c r="O967" s="4"/>
      <c r="P967" s="4"/>
      <c r="Q967" s="4"/>
      <c r="R967" s="4"/>
    </row>
    <row r="968" spans="1:250" s="41" customFormat="1">
      <c r="A968" s="3" t="s">
        <v>2324</v>
      </c>
      <c r="B968" s="3" t="s">
        <v>2325</v>
      </c>
      <c r="C968" s="6" t="s">
        <v>2326</v>
      </c>
      <c r="D968" s="3" t="s">
        <v>2327</v>
      </c>
      <c r="E968" s="3" t="s">
        <v>2328</v>
      </c>
      <c r="F968" s="3" t="s">
        <v>2329</v>
      </c>
      <c r="G968" s="3" t="s">
        <v>1387</v>
      </c>
      <c r="H968" s="3" t="s">
        <v>2330</v>
      </c>
      <c r="I968" s="2">
        <v>5053.9399999999996</v>
      </c>
      <c r="J968" s="2">
        <v>2121.75</v>
      </c>
      <c r="K968" s="105">
        <v>2932.19</v>
      </c>
      <c r="L968" s="2"/>
      <c r="M968" s="2"/>
      <c r="N968" s="2"/>
      <c r="O968" s="2"/>
      <c r="P968" s="2"/>
      <c r="Q968" s="2"/>
      <c r="R968" s="2"/>
    </row>
    <row r="969" spans="1:250" s="41" customFormat="1">
      <c r="A969" s="3" t="s">
        <v>2324</v>
      </c>
      <c r="B969" s="3" t="s">
        <v>2325</v>
      </c>
      <c r="C969" s="6" t="s">
        <v>14</v>
      </c>
      <c r="D969" s="3" t="s">
        <v>2331</v>
      </c>
      <c r="E969" s="3" t="s">
        <v>2332</v>
      </c>
      <c r="F969" s="3" t="s">
        <v>2333</v>
      </c>
      <c r="G969" s="3" t="s">
        <v>200</v>
      </c>
      <c r="H969" s="3" t="s">
        <v>2334</v>
      </c>
      <c r="I969" s="2">
        <v>14950</v>
      </c>
      <c r="J969" s="2">
        <v>1868.75</v>
      </c>
      <c r="K969" s="105">
        <v>13081.25</v>
      </c>
      <c r="L969" s="2"/>
      <c r="M969" s="2"/>
      <c r="N969" s="2"/>
      <c r="O969" s="2"/>
      <c r="P969" s="2"/>
      <c r="Q969" s="2"/>
      <c r="R969" s="2"/>
    </row>
    <row r="970" spans="1:250" s="41" customFormat="1">
      <c r="A970" s="41" t="s">
        <v>1252</v>
      </c>
      <c r="B970" s="41" t="s">
        <v>1253</v>
      </c>
      <c r="C970" s="125" t="s">
        <v>10</v>
      </c>
      <c r="D970" s="59" t="s">
        <v>1254</v>
      </c>
      <c r="E970" s="59" t="s">
        <v>1255</v>
      </c>
      <c r="F970" s="59" t="s">
        <v>27</v>
      </c>
      <c r="G970" s="59" t="s">
        <v>10</v>
      </c>
      <c r="H970" s="59" t="s">
        <v>1256</v>
      </c>
      <c r="I970" s="68">
        <f>5368197.08/0.79</f>
        <v>6795186.1772151897</v>
      </c>
      <c r="J970" s="68">
        <f>I970*0.21</f>
        <v>1426989.0972151898</v>
      </c>
      <c r="K970" s="113">
        <f>I970-J970</f>
        <v>5368197.08</v>
      </c>
      <c r="L970" s="68"/>
      <c r="M970" s="68"/>
      <c r="N970" s="68"/>
      <c r="O970" s="68"/>
      <c r="P970" s="68"/>
      <c r="Q970" s="68"/>
      <c r="R970" s="68"/>
      <c r="S970" s="74"/>
      <c r="T970" s="74"/>
      <c r="U970" s="74"/>
      <c r="V970" s="74"/>
      <c r="W970" s="74"/>
      <c r="X970" s="74"/>
      <c r="Y970" s="74"/>
      <c r="Z970" s="74"/>
      <c r="AA970" s="74"/>
      <c r="AB970" s="74"/>
      <c r="AC970" s="74"/>
      <c r="AD970" s="74"/>
      <c r="AE970" s="74"/>
      <c r="AF970" s="74"/>
      <c r="AG970" s="74"/>
      <c r="AH970" s="74"/>
      <c r="AI970" s="74"/>
      <c r="AJ970" s="74"/>
      <c r="AK970" s="74"/>
      <c r="AL970" s="74"/>
      <c r="AM970" s="74"/>
      <c r="AN970" s="74"/>
      <c r="AO970" s="74"/>
      <c r="AP970" s="74"/>
      <c r="AQ970" s="74"/>
      <c r="AR970" s="74"/>
      <c r="AS970" s="74"/>
      <c r="AT970" s="74"/>
      <c r="AU970" s="74"/>
      <c r="AV970" s="74"/>
      <c r="AW970" s="74"/>
      <c r="AX970" s="74"/>
      <c r="AY970" s="74"/>
      <c r="AZ970" s="74"/>
      <c r="BA970" s="74"/>
      <c r="BB970" s="74"/>
      <c r="BC970" s="74"/>
      <c r="BD970" s="74"/>
      <c r="BE970" s="74"/>
      <c r="BF970" s="74"/>
      <c r="BG970" s="74"/>
      <c r="BH970" s="74"/>
      <c r="BI970" s="74"/>
      <c r="BJ970" s="74"/>
      <c r="BK970" s="74"/>
      <c r="BL970" s="74"/>
      <c r="BM970" s="74"/>
      <c r="BN970" s="74"/>
      <c r="BO970" s="74"/>
      <c r="BP970" s="74"/>
      <c r="BQ970" s="74"/>
      <c r="BR970" s="74"/>
      <c r="BS970" s="74"/>
      <c r="BT970" s="74"/>
      <c r="BU970" s="74"/>
      <c r="BV970" s="74"/>
      <c r="BW970" s="74"/>
      <c r="BX970" s="74"/>
      <c r="BY970" s="74"/>
      <c r="BZ970" s="74"/>
      <c r="CA970" s="74"/>
      <c r="CB970" s="74"/>
      <c r="CC970" s="74"/>
      <c r="CD970" s="74"/>
      <c r="CE970" s="74"/>
      <c r="CF970" s="74"/>
      <c r="CG970" s="74"/>
      <c r="CH970" s="74"/>
      <c r="CI970" s="74"/>
      <c r="CJ970" s="74"/>
      <c r="CK970" s="74"/>
      <c r="CL970" s="74"/>
      <c r="CM970" s="74"/>
      <c r="CN970" s="74"/>
      <c r="CO970" s="74"/>
      <c r="CP970" s="74"/>
      <c r="CQ970" s="74"/>
      <c r="CR970" s="74"/>
      <c r="CS970" s="74"/>
      <c r="CT970" s="74"/>
      <c r="CU970" s="74"/>
      <c r="CV970" s="74"/>
      <c r="CW970" s="74"/>
      <c r="CX970" s="74"/>
      <c r="CY970" s="74"/>
      <c r="CZ970" s="74"/>
      <c r="DA970" s="74"/>
      <c r="DB970" s="74"/>
      <c r="DC970" s="74"/>
      <c r="DD970" s="74"/>
      <c r="DE970" s="74"/>
      <c r="DF970" s="74"/>
      <c r="DG970" s="74"/>
      <c r="DH970" s="74"/>
      <c r="DI970" s="74"/>
      <c r="DJ970" s="74"/>
      <c r="DK970" s="74"/>
      <c r="DL970" s="74"/>
      <c r="DM970" s="74"/>
      <c r="DN970" s="74"/>
      <c r="DO970" s="74"/>
      <c r="DP970" s="74"/>
      <c r="DQ970" s="74"/>
      <c r="DR970" s="74"/>
      <c r="DS970" s="74"/>
      <c r="DT970" s="74"/>
      <c r="DU970" s="74"/>
      <c r="DV970" s="74"/>
      <c r="DW970" s="74"/>
      <c r="DX970" s="74"/>
      <c r="DY970" s="74"/>
      <c r="DZ970" s="74"/>
      <c r="EA970" s="74"/>
      <c r="EB970" s="74"/>
      <c r="EC970" s="74"/>
      <c r="ED970" s="74"/>
      <c r="EE970" s="74"/>
      <c r="EF970" s="74"/>
      <c r="EG970" s="74"/>
      <c r="EH970" s="74"/>
      <c r="EI970" s="74"/>
      <c r="EJ970" s="74"/>
      <c r="EK970" s="74"/>
      <c r="EL970" s="74"/>
      <c r="EM970" s="74"/>
      <c r="EN970" s="74"/>
      <c r="EO970" s="74"/>
      <c r="EP970" s="74"/>
      <c r="EQ970" s="74"/>
      <c r="ER970" s="74"/>
      <c r="ES970" s="74"/>
      <c r="ET970" s="74"/>
      <c r="EU970" s="74"/>
      <c r="EV970" s="74"/>
      <c r="EW970" s="74"/>
      <c r="EX970" s="74"/>
      <c r="EY970" s="74"/>
      <c r="EZ970" s="74"/>
      <c r="FA970" s="74"/>
      <c r="FB970" s="74"/>
      <c r="FC970" s="74"/>
      <c r="FD970" s="74"/>
      <c r="FE970" s="74"/>
      <c r="FF970" s="74"/>
      <c r="FG970" s="74"/>
      <c r="FH970" s="74"/>
      <c r="FI970" s="74"/>
      <c r="FJ970" s="74"/>
      <c r="FK970" s="74"/>
      <c r="FL970" s="74"/>
      <c r="FM970" s="74"/>
      <c r="FN970" s="74"/>
      <c r="FO970" s="74"/>
      <c r="FP970" s="74"/>
      <c r="FQ970" s="74"/>
      <c r="FR970" s="74"/>
      <c r="FS970" s="74"/>
      <c r="FT970" s="74"/>
      <c r="FU970" s="74"/>
      <c r="FV970" s="74"/>
      <c r="FW970" s="74"/>
      <c r="FX970" s="74"/>
      <c r="FY970" s="74"/>
      <c r="FZ970" s="74"/>
      <c r="GA970" s="74"/>
      <c r="GB970" s="74"/>
      <c r="GC970" s="74"/>
      <c r="GD970" s="74"/>
      <c r="GE970" s="74"/>
      <c r="GF970" s="74"/>
      <c r="GG970" s="74"/>
      <c r="GH970" s="74"/>
      <c r="GI970" s="74"/>
      <c r="GJ970" s="74"/>
      <c r="GK970" s="74"/>
      <c r="GL970" s="74"/>
      <c r="GM970" s="74"/>
      <c r="GN970" s="74"/>
      <c r="GO970" s="74"/>
      <c r="GP970" s="74"/>
      <c r="GQ970" s="74"/>
      <c r="GR970" s="74"/>
      <c r="GS970" s="74"/>
      <c r="GT970" s="74"/>
      <c r="GU970" s="74"/>
      <c r="GV970" s="74"/>
      <c r="GW970" s="74"/>
      <c r="GX970" s="74"/>
      <c r="GY970" s="74"/>
      <c r="GZ970" s="74"/>
      <c r="HA970" s="74"/>
      <c r="HB970" s="74"/>
      <c r="HC970" s="74"/>
      <c r="HD970" s="74"/>
      <c r="HE970" s="74"/>
      <c r="HF970" s="74"/>
      <c r="HG970" s="74"/>
      <c r="HH970" s="74"/>
      <c r="HI970" s="74"/>
      <c r="HJ970" s="74"/>
      <c r="HK970" s="74"/>
      <c r="HL970" s="74"/>
      <c r="HM970" s="74"/>
      <c r="HN970" s="74"/>
      <c r="HO970" s="74"/>
      <c r="HP970" s="74"/>
      <c r="HQ970" s="74"/>
      <c r="HR970" s="74"/>
      <c r="HS970" s="74"/>
      <c r="HT970" s="74"/>
      <c r="HU970" s="74"/>
      <c r="HV970" s="74"/>
      <c r="HW970" s="74"/>
      <c r="HX970" s="74"/>
      <c r="HY970" s="74"/>
      <c r="HZ970" s="74"/>
      <c r="IA970" s="74"/>
      <c r="IB970" s="74"/>
      <c r="IC970" s="74"/>
      <c r="ID970" s="74"/>
      <c r="IE970" s="74"/>
      <c r="IF970" s="74"/>
      <c r="IG970" s="74"/>
      <c r="IH970" s="74"/>
      <c r="II970" s="74"/>
      <c r="IJ970" s="74"/>
      <c r="IK970" s="74"/>
      <c r="IL970" s="74"/>
      <c r="IM970" s="74"/>
      <c r="IN970" s="74"/>
      <c r="IO970" s="74"/>
      <c r="IP970" s="74"/>
    </row>
    <row r="971" spans="1:250" s="41" customFormat="1">
      <c r="A971" s="41" t="s">
        <v>2335</v>
      </c>
      <c r="B971" s="41" t="s">
        <v>2336</v>
      </c>
      <c r="C971" s="55" t="s">
        <v>15</v>
      </c>
      <c r="D971" s="41" t="s">
        <v>3695</v>
      </c>
      <c r="E971" s="41" t="s">
        <v>3696</v>
      </c>
      <c r="F971" s="41" t="s">
        <v>2257</v>
      </c>
      <c r="G971" s="41" t="s">
        <v>379</v>
      </c>
      <c r="H971" s="41" t="s">
        <v>3697</v>
      </c>
      <c r="I971" s="4">
        <v>36000</v>
      </c>
      <c r="J971" s="4">
        <v>7200</v>
      </c>
      <c r="K971" s="111">
        <v>28800</v>
      </c>
      <c r="L971" s="4"/>
      <c r="M971" s="4"/>
      <c r="N971" s="4"/>
      <c r="O971" s="4"/>
      <c r="P971" s="4"/>
      <c r="Q971" s="4"/>
      <c r="R971" s="4"/>
    </row>
    <row r="972" spans="1:250" s="41" customFormat="1">
      <c r="A972" s="41" t="s">
        <v>2335</v>
      </c>
      <c r="B972" s="41" t="s">
        <v>2336</v>
      </c>
      <c r="C972" s="55" t="s">
        <v>15</v>
      </c>
      <c r="D972" s="41" t="s">
        <v>3698</v>
      </c>
      <c r="E972" s="41" t="s">
        <v>3699</v>
      </c>
      <c r="F972" s="41" t="s">
        <v>11</v>
      </c>
      <c r="G972" s="41" t="s">
        <v>13</v>
      </c>
      <c r="H972" s="41" t="s">
        <v>3700</v>
      </c>
      <c r="I972" s="4">
        <v>45000</v>
      </c>
      <c r="J972" s="4">
        <v>5625</v>
      </c>
      <c r="K972" s="111">
        <v>39375</v>
      </c>
      <c r="L972" s="4"/>
      <c r="M972" s="4"/>
      <c r="N972" s="4"/>
      <c r="O972" s="4"/>
      <c r="P972" s="4"/>
      <c r="Q972" s="4"/>
      <c r="R972" s="4"/>
    </row>
    <row r="973" spans="1:250" s="41" customFormat="1">
      <c r="A973" s="41" t="s">
        <v>2335</v>
      </c>
      <c r="B973" s="41" t="s">
        <v>2336</v>
      </c>
      <c r="C973" s="55" t="s">
        <v>15</v>
      </c>
      <c r="D973" s="41" t="s">
        <v>3701</v>
      </c>
      <c r="E973" s="41" t="s">
        <v>3702</v>
      </c>
      <c r="F973" s="41" t="s">
        <v>2339</v>
      </c>
      <c r="G973" s="41" t="s">
        <v>1186</v>
      </c>
      <c r="H973" s="41" t="s">
        <v>3703</v>
      </c>
      <c r="I973" s="4">
        <v>20000</v>
      </c>
      <c r="J973" s="4">
        <v>2500</v>
      </c>
      <c r="K973" s="111">
        <v>17500</v>
      </c>
      <c r="L973" s="4"/>
      <c r="M973" s="4"/>
      <c r="N973" s="4"/>
      <c r="O973" s="4"/>
      <c r="P973" s="4"/>
      <c r="Q973" s="4"/>
      <c r="R973" s="4"/>
    </row>
    <row r="974" spans="1:250" s="41" customFormat="1">
      <c r="A974" s="3" t="s">
        <v>2335</v>
      </c>
      <c r="B974" s="3" t="s">
        <v>2336</v>
      </c>
      <c r="C974" s="6" t="s">
        <v>15</v>
      </c>
      <c r="D974" s="3" t="s">
        <v>2337</v>
      </c>
      <c r="E974" s="3" t="s">
        <v>2338</v>
      </c>
      <c r="F974" s="3" t="s">
        <v>2339</v>
      </c>
      <c r="G974" s="3" t="s">
        <v>1186</v>
      </c>
      <c r="H974" s="3" t="s">
        <v>2340</v>
      </c>
      <c r="I974" s="2">
        <v>10000</v>
      </c>
      <c r="J974" s="2">
        <v>2000</v>
      </c>
      <c r="K974" s="105">
        <v>8000</v>
      </c>
      <c r="L974" s="2"/>
      <c r="M974" s="2"/>
      <c r="N974" s="2"/>
      <c r="O974" s="2"/>
      <c r="P974" s="2"/>
      <c r="Q974" s="2"/>
      <c r="R974" s="2"/>
    </row>
    <row r="975" spans="1:250" s="41" customFormat="1">
      <c r="A975" s="3" t="s">
        <v>2341</v>
      </c>
      <c r="B975" s="3" t="s">
        <v>2342</v>
      </c>
      <c r="C975" s="6" t="s">
        <v>2002</v>
      </c>
      <c r="D975" s="3" t="s">
        <v>2343</v>
      </c>
      <c r="E975" s="3" t="s">
        <v>2344</v>
      </c>
      <c r="F975" s="3" t="s">
        <v>2345</v>
      </c>
      <c r="G975" s="3" t="s">
        <v>2346</v>
      </c>
      <c r="H975" s="3" t="s">
        <v>2347</v>
      </c>
      <c r="I975" s="2">
        <v>78765.03</v>
      </c>
      <c r="J975" s="2">
        <v>26255.010000000002</v>
      </c>
      <c r="K975" s="105">
        <v>52510.020000000004</v>
      </c>
      <c r="L975" s="2"/>
      <c r="M975" s="2"/>
      <c r="N975" s="2"/>
      <c r="O975" s="2"/>
      <c r="P975" s="2"/>
      <c r="Q975" s="2"/>
      <c r="R975" s="2"/>
    </row>
    <row r="976" spans="1:250" s="41" customFormat="1">
      <c r="A976" s="41" t="s">
        <v>2916</v>
      </c>
      <c r="B976" s="41" t="s">
        <v>2917</v>
      </c>
      <c r="C976" s="55" t="s">
        <v>15</v>
      </c>
      <c r="D976" s="41" t="s">
        <v>2918</v>
      </c>
      <c r="E976" s="41" t="s">
        <v>2919</v>
      </c>
      <c r="F976" s="41" t="s">
        <v>2896</v>
      </c>
      <c r="G976" s="41" t="s">
        <v>2897</v>
      </c>
      <c r="H976" s="41" t="s">
        <v>2920</v>
      </c>
      <c r="I976" s="4">
        <v>240000</v>
      </c>
      <c r="J976" s="4">
        <v>48000</v>
      </c>
      <c r="K976" s="111">
        <v>192000</v>
      </c>
      <c r="L976" s="4"/>
      <c r="M976" s="4"/>
      <c r="N976" s="4"/>
      <c r="O976" s="4"/>
      <c r="P976" s="4"/>
      <c r="Q976" s="4"/>
      <c r="R976" s="4"/>
    </row>
    <row r="977" spans="1:19" s="41" customFormat="1">
      <c r="A977" s="41" t="s">
        <v>2916</v>
      </c>
      <c r="B977" s="41" t="s">
        <v>2917</v>
      </c>
      <c r="C977" s="55" t="s">
        <v>15</v>
      </c>
      <c r="D977" s="41" t="s">
        <v>2921</v>
      </c>
      <c r="E977" s="41" t="s">
        <v>2922</v>
      </c>
      <c r="F977" s="41" t="s">
        <v>2896</v>
      </c>
      <c r="G977" s="41" t="s">
        <v>2897</v>
      </c>
      <c r="H977" s="41" t="s">
        <v>2920</v>
      </c>
      <c r="I977" s="4">
        <v>62500</v>
      </c>
      <c r="J977" s="4">
        <v>12500</v>
      </c>
      <c r="K977" s="111">
        <v>50000</v>
      </c>
      <c r="L977" s="4"/>
      <c r="M977" s="4"/>
      <c r="N977" s="4"/>
      <c r="O977" s="4"/>
      <c r="P977" s="4"/>
      <c r="Q977" s="4"/>
      <c r="R977" s="4"/>
    </row>
    <row r="978" spans="1:19" s="41" customFormat="1">
      <c r="A978" s="3" t="s">
        <v>2725</v>
      </c>
      <c r="B978" s="3" t="s">
        <v>2726</v>
      </c>
      <c r="C978" s="6" t="s">
        <v>1650</v>
      </c>
      <c r="D978" s="3" t="s">
        <v>2727</v>
      </c>
      <c r="E978" s="3" t="s">
        <v>2728</v>
      </c>
      <c r="F978" s="3" t="s">
        <v>320</v>
      </c>
      <c r="G978" s="3" t="s">
        <v>151</v>
      </c>
      <c r="H978" s="3" t="s">
        <v>2729</v>
      </c>
      <c r="I978" s="2">
        <f>242364.19/0.875</f>
        <v>276987.64571428573</v>
      </c>
      <c r="J978" s="2">
        <f>I978*0.125</f>
        <v>34623.455714285716</v>
      </c>
      <c r="K978" s="105">
        <f>I978-J978</f>
        <v>242364.19</v>
      </c>
      <c r="L978" s="2"/>
      <c r="M978" s="2"/>
      <c r="N978" s="2"/>
      <c r="O978" s="2"/>
      <c r="P978" s="2"/>
      <c r="Q978" s="2"/>
      <c r="R978" s="2"/>
      <c r="S978" s="3"/>
    </row>
    <row r="979" spans="1:19" s="41" customFormat="1">
      <c r="A979" s="41" t="s">
        <v>3704</v>
      </c>
      <c r="B979" s="41" t="s">
        <v>351</v>
      </c>
      <c r="C979" s="55" t="s">
        <v>394</v>
      </c>
      <c r="D979" s="41" t="s">
        <v>3705</v>
      </c>
      <c r="E979" s="41" t="s">
        <v>3706</v>
      </c>
      <c r="F979" s="41" t="s">
        <v>414</v>
      </c>
      <c r="G979" s="41" t="s">
        <v>1190</v>
      </c>
      <c r="H979" s="41" t="s">
        <v>3707</v>
      </c>
      <c r="I979" s="4">
        <v>84000</v>
      </c>
      <c r="J979" s="4">
        <v>23000</v>
      </c>
      <c r="K979" s="111">
        <v>61000</v>
      </c>
      <c r="L979" s="4"/>
      <c r="M979" s="4"/>
      <c r="N979" s="4"/>
      <c r="O979" s="4"/>
      <c r="P979" s="4"/>
      <c r="Q979" s="4"/>
      <c r="R979" s="4"/>
    </row>
    <row r="980" spans="1:19" s="41" customFormat="1">
      <c r="A980" s="41" t="s">
        <v>3708</v>
      </c>
      <c r="B980" s="41" t="s">
        <v>3709</v>
      </c>
      <c r="C980" s="55" t="s">
        <v>17</v>
      </c>
      <c r="D980" s="41" t="s">
        <v>3710</v>
      </c>
      <c r="E980" s="41" t="s">
        <v>3711</v>
      </c>
      <c r="F980" s="41" t="s">
        <v>3712</v>
      </c>
      <c r="G980" s="41" t="s">
        <v>1506</v>
      </c>
      <c r="H980" s="41" t="s">
        <v>3713</v>
      </c>
      <c r="I980" s="4">
        <f>4587631.53/0.875</f>
        <v>5243007.462857143</v>
      </c>
      <c r="J980" s="4">
        <f>I980*0.125</f>
        <v>655375.93285714288</v>
      </c>
      <c r="K980" s="111">
        <f>I980-J980</f>
        <v>4587631.53</v>
      </c>
      <c r="L980" s="4"/>
      <c r="M980" s="4"/>
      <c r="N980" s="4"/>
      <c r="O980" s="4"/>
      <c r="P980" s="4"/>
      <c r="Q980" s="4"/>
      <c r="R980" s="4"/>
    </row>
    <row r="981" spans="1:19" s="41" customFormat="1">
      <c r="A981" s="41" t="s">
        <v>3708</v>
      </c>
      <c r="B981" s="41" t="s">
        <v>3709</v>
      </c>
      <c r="C981" s="55" t="s">
        <v>17</v>
      </c>
      <c r="D981" s="41" t="s">
        <v>3714</v>
      </c>
      <c r="E981" s="41" t="s">
        <v>2958</v>
      </c>
      <c r="F981" s="41" t="s">
        <v>3712</v>
      </c>
      <c r="G981" s="41" t="s">
        <v>1506</v>
      </c>
      <c r="H981" s="41" t="s">
        <v>2957</v>
      </c>
      <c r="I981" s="4">
        <v>484806</v>
      </c>
      <c r="J981" s="4">
        <v>58176.72</v>
      </c>
      <c r="K981" s="111">
        <f>426629.28+24266.05</f>
        <v>450895.33</v>
      </c>
      <c r="L981" s="4"/>
      <c r="M981" s="4"/>
      <c r="N981" s="4"/>
      <c r="O981" s="4"/>
      <c r="P981" s="4"/>
      <c r="Q981" s="4"/>
      <c r="R981" s="4"/>
    </row>
    <row r="982" spans="1:19" s="41" customFormat="1">
      <c r="A982" s="41" t="s">
        <v>3715</v>
      </c>
      <c r="B982" s="41" t="s">
        <v>3716</v>
      </c>
      <c r="C982" s="55" t="s">
        <v>408</v>
      </c>
      <c r="D982" s="41" t="s">
        <v>3717</v>
      </c>
      <c r="E982" s="41" t="s">
        <v>3718</v>
      </c>
      <c r="F982" s="41" t="s">
        <v>3719</v>
      </c>
      <c r="G982" s="41" t="s">
        <v>3720</v>
      </c>
      <c r="H982" s="41" t="s">
        <v>3721</v>
      </c>
      <c r="I982" s="4">
        <v>149957.23000000001</v>
      </c>
      <c r="J982" s="4">
        <v>18744.653750000001</v>
      </c>
      <c r="K982" s="111">
        <v>131212.57625000001</v>
      </c>
      <c r="L982" s="4"/>
      <c r="M982" s="4"/>
      <c r="N982" s="4"/>
      <c r="O982" s="4"/>
      <c r="P982" s="4"/>
      <c r="Q982" s="4"/>
      <c r="R982" s="4"/>
    </row>
    <row r="983" spans="1:19" s="41" customFormat="1">
      <c r="A983" s="41" t="s">
        <v>3715</v>
      </c>
      <c r="B983" s="41" t="s">
        <v>3716</v>
      </c>
      <c r="C983" s="55" t="s">
        <v>17</v>
      </c>
      <c r="D983" s="41" t="s">
        <v>3722</v>
      </c>
      <c r="E983" s="41" t="s">
        <v>3723</v>
      </c>
      <c r="F983" s="41" t="s">
        <v>3719</v>
      </c>
      <c r="G983" s="41" t="s">
        <v>372</v>
      </c>
      <c r="H983" s="41" t="s">
        <v>3721</v>
      </c>
      <c r="I983" s="4">
        <v>170546.87</v>
      </c>
      <c r="J983" s="4">
        <v>34109.374000000003</v>
      </c>
      <c r="K983" s="111">
        <v>136437.49600000001</v>
      </c>
      <c r="L983" s="4"/>
      <c r="M983" s="4"/>
      <c r="N983" s="4"/>
      <c r="O983" s="4"/>
      <c r="P983" s="4"/>
      <c r="Q983" s="4"/>
      <c r="R983" s="4"/>
    </row>
    <row r="984" spans="1:19" s="41" customFormat="1">
      <c r="A984" s="41" t="s">
        <v>2348</v>
      </c>
      <c r="B984" s="41" t="s">
        <v>2349</v>
      </c>
      <c r="C984" s="55" t="s">
        <v>15</v>
      </c>
      <c r="D984" s="41" t="s">
        <v>3724</v>
      </c>
      <c r="E984" s="41" t="s">
        <v>3725</v>
      </c>
      <c r="F984" s="41" t="s">
        <v>1922</v>
      </c>
      <c r="G984" s="41" t="s">
        <v>3290</v>
      </c>
      <c r="H984" s="41" t="s">
        <v>3726</v>
      </c>
      <c r="I984" s="4">
        <v>405000</v>
      </c>
      <c r="J984" s="4">
        <v>50625</v>
      </c>
      <c r="K984" s="111">
        <v>354375</v>
      </c>
      <c r="L984" s="4"/>
      <c r="M984" s="4"/>
      <c r="N984" s="4"/>
      <c r="O984" s="4"/>
      <c r="P984" s="4"/>
      <c r="Q984" s="4"/>
      <c r="R984" s="4"/>
    </row>
    <row r="985" spans="1:19" s="41" customFormat="1">
      <c r="A985" s="41" t="s">
        <v>2348</v>
      </c>
      <c r="B985" s="41" t="s">
        <v>2349</v>
      </c>
      <c r="C985" s="55" t="s">
        <v>15</v>
      </c>
      <c r="D985" s="41" t="s">
        <v>3727</v>
      </c>
      <c r="E985" s="41" t="s">
        <v>3728</v>
      </c>
      <c r="F985" s="41" t="s">
        <v>3729</v>
      </c>
      <c r="G985" s="41" t="s">
        <v>2967</v>
      </c>
      <c r="H985" s="41" t="s">
        <v>3730</v>
      </c>
      <c r="I985" s="4">
        <v>33750</v>
      </c>
      <c r="J985" s="4">
        <v>7500</v>
      </c>
      <c r="K985" s="111">
        <v>26250</v>
      </c>
      <c r="L985" s="4"/>
      <c r="M985" s="4"/>
      <c r="N985" s="4"/>
      <c r="O985" s="4"/>
      <c r="P985" s="4"/>
      <c r="Q985" s="4"/>
      <c r="R985" s="4"/>
    </row>
    <row r="986" spans="1:19" s="41" customFormat="1">
      <c r="A986" s="41" t="s">
        <v>2348</v>
      </c>
      <c r="B986" s="41" t="s">
        <v>2349</v>
      </c>
      <c r="C986" s="55" t="s">
        <v>3731</v>
      </c>
      <c r="D986" s="41" t="s">
        <v>3732</v>
      </c>
      <c r="E986" s="41" t="s">
        <v>3733</v>
      </c>
      <c r="F986" s="41" t="s">
        <v>3734</v>
      </c>
      <c r="G986" s="41" t="s">
        <v>312</v>
      </c>
      <c r="H986" s="41" t="s">
        <v>3735</v>
      </c>
      <c r="I986" s="4">
        <v>31250</v>
      </c>
      <c r="J986" s="4">
        <v>9375</v>
      </c>
      <c r="K986" s="111">
        <v>21875</v>
      </c>
      <c r="L986" s="4"/>
      <c r="M986" s="4"/>
      <c r="N986" s="4"/>
      <c r="O986" s="4"/>
      <c r="P986" s="4"/>
      <c r="Q986" s="4"/>
      <c r="R986" s="4"/>
    </row>
    <row r="987" spans="1:19" s="41" customFormat="1">
      <c r="A987" s="41" t="s">
        <v>2348</v>
      </c>
      <c r="B987" s="41" t="s">
        <v>2349</v>
      </c>
      <c r="C987" s="55" t="s">
        <v>13</v>
      </c>
      <c r="D987" s="41" t="s">
        <v>3736</v>
      </c>
      <c r="E987" s="41" t="s">
        <v>3737</v>
      </c>
      <c r="F987" s="41" t="s">
        <v>1393</v>
      </c>
      <c r="G987" s="41" t="s">
        <v>3349</v>
      </c>
      <c r="H987" s="41" t="s">
        <v>3738</v>
      </c>
      <c r="I987" s="4">
        <v>150000</v>
      </c>
      <c r="J987" s="4">
        <v>18750</v>
      </c>
      <c r="K987" s="111">
        <v>131250</v>
      </c>
      <c r="L987" s="4"/>
      <c r="M987" s="4"/>
      <c r="N987" s="4"/>
      <c r="O987" s="4"/>
      <c r="P987" s="4"/>
      <c r="Q987" s="4"/>
      <c r="R987" s="4"/>
    </row>
    <row r="988" spans="1:19" s="41" customFormat="1">
      <c r="A988" s="41" t="s">
        <v>2348</v>
      </c>
      <c r="B988" s="41" t="s">
        <v>2349</v>
      </c>
      <c r="C988" s="55" t="s">
        <v>13</v>
      </c>
      <c r="D988" s="41" t="s">
        <v>3739</v>
      </c>
      <c r="E988" s="41" t="s">
        <v>3740</v>
      </c>
      <c r="F988" s="41" t="s">
        <v>3557</v>
      </c>
      <c r="G988" s="41" t="s">
        <v>3558</v>
      </c>
      <c r="H988" s="41" t="s">
        <v>3741</v>
      </c>
      <c r="I988" s="4">
        <v>80000</v>
      </c>
      <c r="J988" s="4">
        <v>10000</v>
      </c>
      <c r="K988" s="111">
        <v>70000</v>
      </c>
      <c r="L988" s="4"/>
      <c r="M988" s="4"/>
      <c r="N988" s="4"/>
      <c r="O988" s="4"/>
      <c r="P988" s="4"/>
      <c r="Q988" s="4"/>
      <c r="R988" s="4"/>
    </row>
    <row r="989" spans="1:19" s="41" customFormat="1">
      <c r="A989" s="41" t="s">
        <v>2348</v>
      </c>
      <c r="B989" s="41" t="s">
        <v>2349</v>
      </c>
      <c r="C989" s="55" t="s">
        <v>1271</v>
      </c>
      <c r="D989" s="41" t="s">
        <v>3742</v>
      </c>
      <c r="E989" s="41" t="s">
        <v>3728</v>
      </c>
      <c r="F989" s="41" t="s">
        <v>3743</v>
      </c>
      <c r="G989" s="41" t="s">
        <v>120</v>
      </c>
      <c r="H989" s="41" t="s">
        <v>3730</v>
      </c>
      <c r="I989" s="4">
        <v>33750</v>
      </c>
      <c r="J989" s="4">
        <v>7500</v>
      </c>
      <c r="K989" s="111">
        <v>26250</v>
      </c>
      <c r="L989" s="4"/>
      <c r="M989" s="4"/>
      <c r="N989" s="4"/>
      <c r="O989" s="4"/>
      <c r="P989" s="4"/>
      <c r="Q989" s="4"/>
      <c r="R989" s="4"/>
    </row>
    <row r="990" spans="1:19" s="41" customFormat="1">
      <c r="A990" s="3" t="s">
        <v>2348</v>
      </c>
      <c r="B990" s="3" t="s">
        <v>2349</v>
      </c>
      <c r="C990" s="6" t="s">
        <v>2350</v>
      </c>
      <c r="D990" s="3" t="s">
        <v>2351</v>
      </c>
      <c r="E990" s="3" t="s">
        <v>2352</v>
      </c>
      <c r="F990" s="3" t="s">
        <v>1811</v>
      </c>
      <c r="G990" s="3" t="s">
        <v>2353</v>
      </c>
      <c r="H990" s="3" t="s">
        <v>2354</v>
      </c>
      <c r="I990" s="2">
        <v>112500</v>
      </c>
      <c r="J990" s="2">
        <v>22500</v>
      </c>
      <c r="K990" s="105">
        <v>90000</v>
      </c>
      <c r="L990" s="2"/>
      <c r="M990" s="2"/>
      <c r="N990" s="2"/>
      <c r="O990" s="2"/>
      <c r="P990" s="2"/>
      <c r="Q990" s="2"/>
      <c r="R990" s="2"/>
    </row>
    <row r="991" spans="1:19" s="41" customFormat="1">
      <c r="A991" s="3" t="s">
        <v>2348</v>
      </c>
      <c r="B991" s="3" t="s">
        <v>2349</v>
      </c>
      <c r="C991" s="6" t="s">
        <v>2350</v>
      </c>
      <c r="D991" s="3" t="s">
        <v>2355</v>
      </c>
      <c r="E991" s="3" t="s">
        <v>2356</v>
      </c>
      <c r="F991" s="3" t="s">
        <v>2258</v>
      </c>
      <c r="G991" s="3" t="s">
        <v>2353</v>
      </c>
      <c r="H991" s="3" t="s">
        <v>2354</v>
      </c>
      <c r="I991" s="2">
        <v>101558.22</v>
      </c>
      <c r="J991" s="2">
        <v>29311.64</v>
      </c>
      <c r="K991" s="105">
        <v>72246.58</v>
      </c>
      <c r="L991" s="2"/>
      <c r="M991" s="2"/>
      <c r="N991" s="2"/>
      <c r="O991" s="2"/>
      <c r="P991" s="2"/>
      <c r="Q991" s="2"/>
      <c r="R991" s="2"/>
    </row>
    <row r="992" spans="1:19" s="41" customFormat="1">
      <c r="A992" s="3" t="s">
        <v>2348</v>
      </c>
      <c r="B992" s="3" t="s">
        <v>2349</v>
      </c>
      <c r="C992" s="6" t="s">
        <v>14</v>
      </c>
      <c r="D992" s="3" t="s">
        <v>2357</v>
      </c>
      <c r="E992" s="3" t="s">
        <v>2356</v>
      </c>
      <c r="F992" s="3" t="s">
        <v>1811</v>
      </c>
      <c r="G992" s="3" t="s">
        <v>2353</v>
      </c>
      <c r="H992" s="3" t="s">
        <v>2354</v>
      </c>
      <c r="I992" s="2">
        <v>82294.52</v>
      </c>
      <c r="J992" s="2">
        <v>16458.900000000001</v>
      </c>
      <c r="K992" s="105">
        <v>65835.62</v>
      </c>
      <c r="L992" s="2"/>
      <c r="M992" s="2"/>
      <c r="N992" s="2"/>
      <c r="O992" s="2"/>
      <c r="P992" s="2"/>
      <c r="Q992" s="2"/>
      <c r="R992" s="2"/>
    </row>
    <row r="993" spans="1:245" s="41" customFormat="1">
      <c r="A993" s="3" t="s">
        <v>2348</v>
      </c>
      <c r="B993" s="3" t="s">
        <v>2349</v>
      </c>
      <c r="C993" s="6" t="s">
        <v>304</v>
      </c>
      <c r="D993" s="3" t="s">
        <v>2358</v>
      </c>
      <c r="E993" s="3" t="s">
        <v>2359</v>
      </c>
      <c r="F993" s="3" t="s">
        <v>2360</v>
      </c>
      <c r="G993" s="3" t="s">
        <v>311</v>
      </c>
      <c r="H993" s="3" t="s">
        <v>2361</v>
      </c>
      <c r="I993" s="2">
        <v>28903.31</v>
      </c>
      <c r="J993" s="2">
        <v>5780.6620000000012</v>
      </c>
      <c r="K993" s="105">
        <v>23122.648000000005</v>
      </c>
      <c r="L993" s="2"/>
      <c r="M993" s="2"/>
      <c r="N993" s="2"/>
      <c r="O993" s="2"/>
      <c r="P993" s="2"/>
      <c r="Q993" s="2"/>
      <c r="R993" s="2"/>
    </row>
    <row r="994" spans="1:245" s="41" customFormat="1">
      <c r="A994" s="3" t="s">
        <v>2348</v>
      </c>
      <c r="B994" s="3" t="s">
        <v>2349</v>
      </c>
      <c r="C994" s="6" t="s">
        <v>304</v>
      </c>
      <c r="D994" s="3" t="s">
        <v>2362</v>
      </c>
      <c r="E994" s="3" t="s">
        <v>2359</v>
      </c>
      <c r="F994" s="3" t="s">
        <v>150</v>
      </c>
      <c r="G994" s="3" t="s">
        <v>311</v>
      </c>
      <c r="H994" s="3" t="s">
        <v>2361</v>
      </c>
      <c r="I994" s="2">
        <v>29053.66</v>
      </c>
      <c r="J994" s="2">
        <v>5810.732</v>
      </c>
      <c r="K994" s="105">
        <v>23242.928</v>
      </c>
      <c r="L994" s="2"/>
      <c r="M994" s="2"/>
      <c r="N994" s="2"/>
      <c r="O994" s="2"/>
      <c r="P994" s="2"/>
      <c r="Q994" s="2"/>
      <c r="R994" s="2"/>
    </row>
    <row r="995" spans="1:245" s="41" customFormat="1">
      <c r="A995" s="3" t="s">
        <v>2348</v>
      </c>
      <c r="B995" s="3" t="s">
        <v>2349</v>
      </c>
      <c r="C995" s="6" t="s">
        <v>304</v>
      </c>
      <c r="D995" s="3" t="s">
        <v>2363</v>
      </c>
      <c r="E995" s="3" t="s">
        <v>2359</v>
      </c>
      <c r="F995" s="3" t="s">
        <v>150</v>
      </c>
      <c r="G995" s="3" t="s">
        <v>311</v>
      </c>
      <c r="H995" s="3" t="s">
        <v>2361</v>
      </c>
      <c r="I995" s="2">
        <v>29053.66</v>
      </c>
      <c r="J995" s="2">
        <v>5810.732</v>
      </c>
      <c r="K995" s="105">
        <v>23242.928</v>
      </c>
      <c r="L995" s="2"/>
      <c r="M995" s="2"/>
      <c r="N995" s="2"/>
      <c r="O995" s="2"/>
      <c r="P995" s="2"/>
      <c r="Q995" s="2"/>
      <c r="R995" s="2"/>
    </row>
    <row r="996" spans="1:245" s="41" customFormat="1">
      <c r="A996" s="3" t="s">
        <v>2348</v>
      </c>
      <c r="B996" s="3" t="s">
        <v>2349</v>
      </c>
      <c r="C996" s="6" t="s">
        <v>304</v>
      </c>
      <c r="D996" s="3" t="s">
        <v>2364</v>
      </c>
      <c r="E996" s="3" t="s">
        <v>2359</v>
      </c>
      <c r="F996" s="3" t="s">
        <v>150</v>
      </c>
      <c r="G996" s="3" t="s">
        <v>311</v>
      </c>
      <c r="H996" s="3" t="s">
        <v>2361</v>
      </c>
      <c r="I996" s="2">
        <v>29053.66</v>
      </c>
      <c r="J996" s="2">
        <v>5810.732</v>
      </c>
      <c r="K996" s="105">
        <v>23242.928</v>
      </c>
      <c r="L996" s="2"/>
      <c r="M996" s="2"/>
      <c r="N996" s="2"/>
      <c r="O996" s="2"/>
      <c r="P996" s="2"/>
      <c r="Q996" s="2"/>
      <c r="R996" s="2"/>
    </row>
    <row r="997" spans="1:245" s="41" customFormat="1">
      <c r="A997" s="3" t="s">
        <v>2348</v>
      </c>
      <c r="B997" s="3" t="s">
        <v>2349</v>
      </c>
      <c r="C997" s="6" t="s">
        <v>304</v>
      </c>
      <c r="D997" s="3" t="s">
        <v>2365</v>
      </c>
      <c r="E997" s="3" t="s">
        <v>2359</v>
      </c>
      <c r="F997" s="3" t="s">
        <v>183</v>
      </c>
      <c r="G997" s="3" t="s">
        <v>311</v>
      </c>
      <c r="H997" s="3" t="s">
        <v>2361</v>
      </c>
      <c r="I997" s="2">
        <v>5265.02</v>
      </c>
      <c r="J997" s="2">
        <v>1053.0039999999999</v>
      </c>
      <c r="K997" s="105">
        <v>4212.0159999999996</v>
      </c>
      <c r="L997" s="2"/>
      <c r="M997" s="2"/>
      <c r="N997" s="2"/>
      <c r="O997" s="2"/>
      <c r="P997" s="2"/>
      <c r="Q997" s="2"/>
      <c r="R997" s="2"/>
    </row>
    <row r="998" spans="1:245" s="41" customFormat="1">
      <c r="A998" s="3" t="s">
        <v>2348</v>
      </c>
      <c r="B998" s="3" t="s">
        <v>2349</v>
      </c>
      <c r="C998" s="6" t="s">
        <v>304</v>
      </c>
      <c r="D998" s="3" t="s">
        <v>2366</v>
      </c>
      <c r="E998" s="3" t="s">
        <v>2359</v>
      </c>
      <c r="F998" s="3" t="s">
        <v>2367</v>
      </c>
      <c r="G998" s="3" t="s">
        <v>311</v>
      </c>
      <c r="H998" s="3" t="s">
        <v>2361</v>
      </c>
      <c r="I998" s="2">
        <v>1305.77</v>
      </c>
      <c r="J998" s="2">
        <v>261.154</v>
      </c>
      <c r="K998" s="105">
        <v>1044.616</v>
      </c>
      <c r="L998" s="2"/>
      <c r="M998" s="2"/>
      <c r="N998" s="2"/>
      <c r="O998" s="2"/>
      <c r="P998" s="2"/>
      <c r="Q998" s="2"/>
      <c r="R998" s="2"/>
    </row>
    <row r="999" spans="1:245" s="41" customFormat="1">
      <c r="A999" s="3" t="s">
        <v>2348</v>
      </c>
      <c r="B999" s="3" t="s">
        <v>2349</v>
      </c>
      <c r="C999" s="6" t="s">
        <v>304</v>
      </c>
      <c r="D999" s="3" t="s">
        <v>2368</v>
      </c>
      <c r="E999" s="3" t="s">
        <v>2359</v>
      </c>
      <c r="F999" s="3" t="s">
        <v>2367</v>
      </c>
      <c r="G999" s="3" t="s">
        <v>311</v>
      </c>
      <c r="H999" s="3" t="s">
        <v>2361</v>
      </c>
      <c r="I999" s="2">
        <v>5257.93</v>
      </c>
      <c r="J999" s="2">
        <v>1051.586</v>
      </c>
      <c r="K999" s="105">
        <v>4206.3440000000001</v>
      </c>
      <c r="L999" s="2"/>
      <c r="M999" s="2"/>
      <c r="N999" s="2"/>
      <c r="O999" s="2"/>
      <c r="P999" s="2"/>
      <c r="Q999" s="2"/>
      <c r="R999" s="2"/>
    </row>
    <row r="1000" spans="1:245" s="41" customFormat="1">
      <c r="A1000" s="3" t="s">
        <v>2348</v>
      </c>
      <c r="B1000" s="3" t="s">
        <v>2349</v>
      </c>
      <c r="C1000" s="6" t="s">
        <v>304</v>
      </c>
      <c r="D1000" s="3" t="s">
        <v>2369</v>
      </c>
      <c r="E1000" s="3" t="s">
        <v>2359</v>
      </c>
      <c r="F1000" s="3" t="s">
        <v>2367</v>
      </c>
      <c r="G1000" s="3" t="s">
        <v>311</v>
      </c>
      <c r="H1000" s="3" t="s">
        <v>2361</v>
      </c>
      <c r="I1000" s="2">
        <v>4867.49</v>
      </c>
      <c r="J1000" s="2">
        <v>973.49800000000005</v>
      </c>
      <c r="K1000" s="105">
        <v>3893.9920000000002</v>
      </c>
      <c r="L1000" s="2"/>
      <c r="M1000" s="2"/>
      <c r="N1000" s="2"/>
      <c r="O1000" s="2"/>
      <c r="P1000" s="2"/>
      <c r="Q1000" s="2"/>
      <c r="R1000" s="2"/>
    </row>
    <row r="1001" spans="1:245" s="41" customFormat="1">
      <c r="A1001" s="3" t="s">
        <v>2348</v>
      </c>
      <c r="B1001" s="3" t="s">
        <v>2349</v>
      </c>
      <c r="C1001" s="6" t="s">
        <v>10</v>
      </c>
      <c r="D1001" s="3" t="s">
        <v>2370</v>
      </c>
      <c r="E1001" s="3" t="s">
        <v>2359</v>
      </c>
      <c r="F1001" s="3" t="s">
        <v>2158</v>
      </c>
      <c r="G1001" s="3" t="s">
        <v>311</v>
      </c>
      <c r="H1001" s="3" t="s">
        <v>2361</v>
      </c>
      <c r="I1001" s="2">
        <v>39362.730000000003</v>
      </c>
      <c r="J1001" s="2">
        <v>7872.5460000000003</v>
      </c>
      <c r="K1001" s="105">
        <v>31490.184000000001</v>
      </c>
      <c r="L1001" s="2"/>
      <c r="M1001" s="2"/>
      <c r="N1001" s="2"/>
      <c r="O1001" s="2"/>
      <c r="P1001" s="2"/>
      <c r="Q1001" s="2"/>
      <c r="R1001" s="2"/>
    </row>
    <row r="1002" spans="1:245" s="41" customFormat="1">
      <c r="A1002" s="34" t="s">
        <v>669</v>
      </c>
      <c r="B1002" s="41" t="s">
        <v>4013</v>
      </c>
      <c r="C1002" s="34" t="s">
        <v>15</v>
      </c>
      <c r="D1002" s="35" t="s">
        <v>670</v>
      </c>
      <c r="E1002" s="35" t="s">
        <v>627</v>
      </c>
      <c r="F1002" s="34" t="s">
        <v>628</v>
      </c>
      <c r="G1002" s="35" t="s">
        <v>629</v>
      </c>
      <c r="H1002" s="35" t="s">
        <v>630</v>
      </c>
      <c r="I1002" s="36">
        <v>150000</v>
      </c>
      <c r="J1002" s="36">
        <v>18750</v>
      </c>
      <c r="K1002" s="97">
        <v>131250</v>
      </c>
      <c r="L1002" s="36"/>
      <c r="M1002" s="37"/>
      <c r="N1002" s="37"/>
      <c r="O1002" s="37"/>
      <c r="P1002" s="37"/>
      <c r="R1002" s="37"/>
    </row>
    <row r="1003" spans="1:245" s="41" customFormat="1">
      <c r="A1003" s="3" t="s">
        <v>1086</v>
      </c>
      <c r="B1003" s="3" t="s">
        <v>1087</v>
      </c>
      <c r="C1003" s="92">
        <v>40704</v>
      </c>
      <c r="D1003" s="3" t="s">
        <v>1093</v>
      </c>
      <c r="E1003" s="3" t="s">
        <v>1091</v>
      </c>
      <c r="F1003" s="3" t="s">
        <v>279</v>
      </c>
      <c r="G1003" s="3" t="s">
        <v>329</v>
      </c>
      <c r="H1003" s="3" t="s">
        <v>1092</v>
      </c>
      <c r="I1003" s="2">
        <v>24464.571428571428</v>
      </c>
      <c r="J1003" s="2">
        <v>3058.0714285714275</v>
      </c>
      <c r="K1003" s="105">
        <v>21406.5</v>
      </c>
      <c r="L1003" s="2"/>
      <c r="M1003" s="14"/>
      <c r="N1003" s="82"/>
      <c r="O1003" s="14"/>
      <c r="P1003" s="82"/>
      <c r="Q1003" s="14"/>
      <c r="R1003" s="14"/>
    </row>
    <row r="1004" spans="1:245" s="41" customFormat="1">
      <c r="A1004" s="12" t="s">
        <v>1086</v>
      </c>
      <c r="B1004" s="12" t="s">
        <v>1087</v>
      </c>
      <c r="C1004" s="17" t="s">
        <v>10</v>
      </c>
      <c r="D1004" s="13" t="s">
        <v>1088</v>
      </c>
      <c r="E1004" s="13" t="s">
        <v>1089</v>
      </c>
      <c r="F1004" s="13" t="s">
        <v>315</v>
      </c>
      <c r="G1004" s="13" t="s">
        <v>310</v>
      </c>
      <c r="H1004" s="13" t="s">
        <v>1090</v>
      </c>
      <c r="I1004" s="14">
        <v>93080.475000000006</v>
      </c>
      <c r="J1004" s="14">
        <v>18616.095000000001</v>
      </c>
      <c r="K1004" s="107">
        <v>74464.38</v>
      </c>
      <c r="L1004" s="14"/>
      <c r="M1004" s="14"/>
      <c r="N1004" s="14"/>
      <c r="O1004" s="14"/>
      <c r="P1004" s="14"/>
      <c r="Q1004" s="14"/>
      <c r="R1004" s="14"/>
      <c r="S1004" s="56"/>
      <c r="T1004" s="56"/>
      <c r="U1004" s="56"/>
      <c r="V1004" s="56"/>
      <c r="W1004" s="56"/>
      <c r="X1004" s="56"/>
      <c r="Y1004" s="56"/>
      <c r="Z1004" s="56"/>
      <c r="AA1004" s="56"/>
      <c r="AB1004" s="56"/>
      <c r="AC1004" s="56"/>
      <c r="AD1004" s="56"/>
      <c r="AE1004" s="56"/>
      <c r="AF1004" s="56"/>
      <c r="AG1004" s="56"/>
      <c r="AH1004" s="56"/>
      <c r="AI1004" s="56"/>
      <c r="AJ1004" s="56"/>
      <c r="AK1004" s="56"/>
      <c r="AL1004" s="56"/>
      <c r="AM1004" s="56"/>
      <c r="AN1004" s="56"/>
      <c r="AO1004" s="56"/>
      <c r="AP1004" s="56"/>
      <c r="AQ1004" s="56"/>
      <c r="AR1004" s="56"/>
      <c r="AS1004" s="56"/>
      <c r="AT1004" s="56"/>
      <c r="AU1004" s="56"/>
      <c r="AV1004" s="56"/>
      <c r="AW1004" s="56"/>
      <c r="AX1004" s="56"/>
      <c r="AY1004" s="56"/>
      <c r="AZ1004" s="56"/>
      <c r="BA1004" s="56"/>
      <c r="BB1004" s="56"/>
      <c r="BC1004" s="56"/>
      <c r="BD1004" s="56"/>
      <c r="BE1004" s="56"/>
      <c r="BF1004" s="56"/>
      <c r="BG1004" s="56"/>
      <c r="BH1004" s="56"/>
      <c r="BI1004" s="56"/>
      <c r="BJ1004" s="56"/>
      <c r="BK1004" s="56"/>
      <c r="BL1004" s="56"/>
      <c r="BM1004" s="56"/>
      <c r="BN1004" s="56"/>
      <c r="BO1004" s="56"/>
      <c r="BP1004" s="56"/>
      <c r="BQ1004" s="56"/>
      <c r="BR1004" s="56"/>
      <c r="BS1004" s="56"/>
      <c r="BT1004" s="56"/>
      <c r="BU1004" s="56"/>
      <c r="BV1004" s="56"/>
      <c r="BW1004" s="56"/>
      <c r="BX1004" s="56"/>
      <c r="BY1004" s="56"/>
      <c r="BZ1004" s="56"/>
      <c r="CA1004" s="56"/>
      <c r="CB1004" s="56"/>
      <c r="CC1004" s="56"/>
      <c r="CD1004" s="56"/>
      <c r="CE1004" s="56"/>
      <c r="CF1004" s="56"/>
      <c r="CG1004" s="56"/>
      <c r="CH1004" s="56"/>
      <c r="CI1004" s="56"/>
      <c r="CJ1004" s="56"/>
      <c r="CK1004" s="56"/>
      <c r="CL1004" s="56"/>
      <c r="CM1004" s="56"/>
      <c r="CN1004" s="56"/>
      <c r="CO1004" s="56"/>
      <c r="CP1004" s="56"/>
      <c r="CQ1004" s="56"/>
      <c r="CR1004" s="56"/>
      <c r="CS1004" s="56"/>
      <c r="CT1004" s="56"/>
      <c r="CU1004" s="56"/>
      <c r="CV1004" s="56"/>
      <c r="CW1004" s="56"/>
      <c r="CX1004" s="56"/>
      <c r="CY1004" s="56"/>
      <c r="CZ1004" s="56"/>
      <c r="DA1004" s="56"/>
      <c r="DB1004" s="56"/>
      <c r="DC1004" s="56"/>
      <c r="DD1004" s="56"/>
      <c r="DE1004" s="56"/>
      <c r="DF1004" s="56"/>
      <c r="DG1004" s="56"/>
      <c r="DH1004" s="56"/>
      <c r="DI1004" s="56"/>
      <c r="DJ1004" s="56"/>
      <c r="DK1004" s="56"/>
      <c r="DL1004" s="56"/>
      <c r="DM1004" s="56"/>
      <c r="DN1004" s="56"/>
      <c r="DO1004" s="56"/>
      <c r="DP1004" s="56"/>
      <c r="DQ1004" s="56"/>
      <c r="DR1004" s="56"/>
      <c r="DS1004" s="56"/>
      <c r="DT1004" s="56"/>
      <c r="DU1004" s="56"/>
      <c r="DV1004" s="56"/>
      <c r="DW1004" s="56"/>
      <c r="DX1004" s="56"/>
      <c r="DY1004" s="56"/>
      <c r="DZ1004" s="56"/>
      <c r="EA1004" s="56"/>
      <c r="EB1004" s="56"/>
      <c r="EC1004" s="56"/>
      <c r="ED1004" s="56"/>
      <c r="EE1004" s="56"/>
      <c r="EF1004" s="56"/>
      <c r="EG1004" s="56"/>
      <c r="EH1004" s="56"/>
      <c r="EI1004" s="56"/>
      <c r="EJ1004" s="56"/>
      <c r="EK1004" s="56"/>
      <c r="EL1004" s="56"/>
      <c r="EM1004" s="56"/>
      <c r="EN1004" s="56"/>
      <c r="EO1004" s="56"/>
      <c r="EP1004" s="56"/>
      <c r="EQ1004" s="56"/>
      <c r="ER1004" s="56"/>
      <c r="ES1004" s="56"/>
      <c r="ET1004" s="56"/>
      <c r="EU1004" s="56"/>
      <c r="EV1004" s="56"/>
      <c r="EW1004" s="56"/>
      <c r="EX1004" s="56"/>
      <c r="EY1004" s="56"/>
      <c r="EZ1004" s="56"/>
      <c r="FA1004" s="56"/>
      <c r="FB1004" s="56"/>
      <c r="FC1004" s="56"/>
      <c r="FD1004" s="56"/>
      <c r="FE1004" s="56"/>
      <c r="FF1004" s="56"/>
      <c r="FG1004" s="56"/>
      <c r="FH1004" s="56"/>
      <c r="FI1004" s="56"/>
      <c r="FJ1004" s="56"/>
      <c r="FK1004" s="56"/>
      <c r="FL1004" s="56"/>
      <c r="FM1004" s="56"/>
      <c r="FN1004" s="56"/>
      <c r="FO1004" s="56"/>
      <c r="FP1004" s="56"/>
      <c r="FQ1004" s="56"/>
      <c r="FR1004" s="56"/>
      <c r="FS1004" s="56"/>
      <c r="FT1004" s="56"/>
      <c r="FU1004" s="56"/>
      <c r="FV1004" s="56"/>
      <c r="FW1004" s="56"/>
      <c r="FX1004" s="56"/>
      <c r="FY1004" s="56"/>
      <c r="FZ1004" s="56"/>
      <c r="GA1004" s="56"/>
      <c r="GB1004" s="56"/>
      <c r="GC1004" s="56"/>
      <c r="GD1004" s="56"/>
      <c r="GE1004" s="56"/>
      <c r="GF1004" s="56"/>
      <c r="GG1004" s="56"/>
      <c r="GH1004" s="56"/>
      <c r="GI1004" s="56"/>
      <c r="GJ1004" s="56"/>
      <c r="GK1004" s="56"/>
      <c r="GL1004" s="56"/>
      <c r="GM1004" s="56"/>
      <c r="GN1004" s="56"/>
      <c r="GO1004" s="56"/>
      <c r="GP1004" s="56"/>
      <c r="GQ1004" s="56"/>
      <c r="GR1004" s="56"/>
      <c r="GS1004" s="56"/>
      <c r="GT1004" s="56"/>
      <c r="GU1004" s="56"/>
      <c r="GV1004" s="56"/>
      <c r="GW1004" s="56"/>
      <c r="GX1004" s="56"/>
      <c r="GY1004" s="56"/>
      <c r="GZ1004" s="56"/>
      <c r="HA1004" s="56"/>
      <c r="HB1004" s="56"/>
      <c r="HC1004" s="56"/>
      <c r="HD1004" s="56"/>
      <c r="HE1004" s="56"/>
      <c r="HF1004" s="56"/>
      <c r="HG1004" s="56"/>
      <c r="HH1004" s="56"/>
      <c r="HI1004" s="56"/>
      <c r="HJ1004" s="56"/>
      <c r="HK1004" s="56"/>
      <c r="HL1004" s="56"/>
      <c r="HM1004" s="56"/>
      <c r="HN1004" s="56"/>
      <c r="HO1004" s="56"/>
      <c r="HP1004" s="56"/>
      <c r="HQ1004" s="56"/>
      <c r="HR1004" s="56"/>
      <c r="HS1004" s="56"/>
      <c r="HT1004" s="56"/>
      <c r="HU1004" s="56"/>
      <c r="HV1004" s="56"/>
      <c r="HW1004" s="56"/>
      <c r="HX1004" s="56"/>
      <c r="HY1004" s="56"/>
      <c r="HZ1004" s="56"/>
      <c r="IA1004" s="56"/>
      <c r="IB1004" s="56"/>
      <c r="IC1004" s="56"/>
      <c r="ID1004" s="56"/>
      <c r="IE1004" s="56"/>
      <c r="IF1004" s="56"/>
      <c r="IG1004" s="56"/>
      <c r="IH1004" s="56"/>
      <c r="II1004" s="56"/>
      <c r="IJ1004" s="56"/>
      <c r="IK1004" s="56"/>
    </row>
    <row r="1005" spans="1:245" s="41" customFormat="1">
      <c r="A1005" s="34" t="s">
        <v>132</v>
      </c>
      <c r="B1005" s="41" t="s">
        <v>133</v>
      </c>
      <c r="C1005" s="34" t="s">
        <v>24</v>
      </c>
      <c r="D1005" s="35" t="s">
        <v>671</v>
      </c>
      <c r="E1005" s="35" t="s">
        <v>672</v>
      </c>
      <c r="F1005" s="34" t="s">
        <v>673</v>
      </c>
      <c r="G1005" s="35" t="s">
        <v>115</v>
      </c>
      <c r="H1005" s="35" t="s">
        <v>674</v>
      </c>
      <c r="I1005" s="36">
        <v>117843.6</v>
      </c>
      <c r="J1005" s="36">
        <v>23568.720000000001</v>
      </c>
      <c r="K1005" s="97">
        <v>94274.880000000005</v>
      </c>
      <c r="M1005" s="37"/>
      <c r="N1005" s="37"/>
      <c r="O1005" s="37"/>
      <c r="P1005" s="37"/>
      <c r="R1005" s="37"/>
    </row>
    <row r="1006" spans="1:245" s="41" customFormat="1">
      <c r="A1006" s="41" t="s">
        <v>132</v>
      </c>
      <c r="B1006" s="41" t="s">
        <v>133</v>
      </c>
      <c r="C1006" s="55" t="s">
        <v>415</v>
      </c>
      <c r="D1006" s="41" t="s">
        <v>3744</v>
      </c>
      <c r="E1006" s="41" t="s">
        <v>3745</v>
      </c>
      <c r="F1006" s="41">
        <v>39863</v>
      </c>
      <c r="G1006" s="41" t="s">
        <v>84</v>
      </c>
      <c r="H1006" s="41" t="s">
        <v>3746</v>
      </c>
      <c r="I1006" s="4">
        <v>5000</v>
      </c>
      <c r="J1006" s="4">
        <v>3750</v>
      </c>
      <c r="K1006" s="111">
        <v>1250</v>
      </c>
      <c r="L1006" s="4"/>
      <c r="M1006" s="4"/>
      <c r="N1006" s="4"/>
      <c r="O1006" s="4"/>
      <c r="P1006" s="4"/>
      <c r="Q1006" s="4"/>
      <c r="R1006" s="4"/>
    </row>
    <row r="1007" spans="1:245" s="41" customFormat="1">
      <c r="A1007" s="41" t="s">
        <v>132</v>
      </c>
      <c r="B1007" s="41" t="s">
        <v>133</v>
      </c>
      <c r="C1007" s="55" t="s">
        <v>13</v>
      </c>
      <c r="D1007" s="41" t="s">
        <v>3747</v>
      </c>
      <c r="E1007" s="41" t="s">
        <v>3745</v>
      </c>
      <c r="F1007" s="41" t="s">
        <v>1393</v>
      </c>
      <c r="G1007" s="41" t="s">
        <v>3349</v>
      </c>
      <c r="H1007" s="41" t="s">
        <v>3746</v>
      </c>
      <c r="I1007" s="4">
        <v>30000</v>
      </c>
      <c r="J1007" s="4">
        <v>3750</v>
      </c>
      <c r="K1007" s="111">
        <v>26250</v>
      </c>
      <c r="L1007" s="4"/>
      <c r="M1007" s="4"/>
      <c r="N1007" s="4"/>
      <c r="O1007" s="4"/>
      <c r="P1007" s="4"/>
      <c r="Q1007" s="4"/>
      <c r="R1007" s="4"/>
    </row>
    <row r="1008" spans="1:245" s="41" customFormat="1">
      <c r="A1008" s="3" t="s">
        <v>132</v>
      </c>
      <c r="B1008" s="3" t="s">
        <v>133</v>
      </c>
      <c r="C1008" s="6" t="s">
        <v>2371</v>
      </c>
      <c r="D1008" s="3" t="s">
        <v>2372</v>
      </c>
      <c r="E1008" s="3" t="s">
        <v>2373</v>
      </c>
      <c r="F1008" s="3" t="s">
        <v>2374</v>
      </c>
      <c r="G1008" s="3" t="s">
        <v>2375</v>
      </c>
      <c r="H1008" s="3" t="s">
        <v>2376</v>
      </c>
      <c r="I1008" s="2">
        <v>144953.37</v>
      </c>
      <c r="J1008" s="2">
        <v>39384.519999999997</v>
      </c>
      <c r="K1008" s="105">
        <v>105568.85</v>
      </c>
      <c r="L1008" s="2"/>
      <c r="M1008" s="2"/>
      <c r="N1008" s="2"/>
      <c r="O1008" s="2"/>
      <c r="P1008" s="2"/>
      <c r="Q1008" s="2"/>
      <c r="R1008" s="2"/>
    </row>
    <row r="1009" spans="1:247" s="41" customFormat="1">
      <c r="A1009" s="3" t="s">
        <v>132</v>
      </c>
      <c r="B1009" s="3" t="s">
        <v>133</v>
      </c>
      <c r="C1009" s="6" t="s">
        <v>15</v>
      </c>
      <c r="D1009" s="3" t="s">
        <v>2377</v>
      </c>
      <c r="E1009" s="3" t="s">
        <v>2378</v>
      </c>
      <c r="F1009" s="3" t="s">
        <v>2379</v>
      </c>
      <c r="G1009" s="3" t="s">
        <v>1296</v>
      </c>
      <c r="H1009" s="3" t="s">
        <v>2380</v>
      </c>
      <c r="I1009" s="2">
        <v>100000</v>
      </c>
      <c r="J1009" s="2">
        <v>12500</v>
      </c>
      <c r="K1009" s="105">
        <v>87500</v>
      </c>
      <c r="L1009" s="2"/>
      <c r="M1009" s="2"/>
      <c r="N1009" s="2"/>
      <c r="O1009" s="2"/>
      <c r="P1009" s="2"/>
      <c r="Q1009" s="2"/>
      <c r="R1009" s="2"/>
    </row>
    <row r="1010" spans="1:247" s="41" customFormat="1">
      <c r="A1010" s="41" t="s">
        <v>2923</v>
      </c>
      <c r="B1010" s="41" t="s">
        <v>2924</v>
      </c>
      <c r="C1010" s="55" t="s">
        <v>15</v>
      </c>
      <c r="D1010" s="41" t="s">
        <v>2925</v>
      </c>
      <c r="E1010" s="41" t="s">
        <v>2926</v>
      </c>
      <c r="F1010" s="41" t="s">
        <v>2896</v>
      </c>
      <c r="G1010" s="41" t="s">
        <v>2897</v>
      </c>
      <c r="H1010" s="41" t="s">
        <v>2927</v>
      </c>
      <c r="I1010" s="4">
        <v>163919.76</v>
      </c>
      <c r="J1010" s="4">
        <v>32783.952000000005</v>
      </c>
      <c r="K1010" s="111">
        <v>131135.80800000002</v>
      </c>
      <c r="L1010" s="4"/>
      <c r="M1010" s="4"/>
      <c r="N1010" s="4"/>
      <c r="O1010" s="4"/>
      <c r="P1010" s="4"/>
      <c r="Q1010" s="4"/>
      <c r="R1010" s="4"/>
    </row>
    <row r="1011" spans="1:247" s="41" customFormat="1">
      <c r="A1011" s="41" t="s">
        <v>2381</v>
      </c>
      <c r="B1011" s="41" t="s">
        <v>2382</v>
      </c>
      <c r="C1011" s="55" t="s">
        <v>14</v>
      </c>
      <c r="D1011" s="41" t="s">
        <v>3748</v>
      </c>
      <c r="E1011" s="41" t="s">
        <v>3749</v>
      </c>
      <c r="F1011" s="41" t="s">
        <v>3750</v>
      </c>
      <c r="G1011" s="41" t="s">
        <v>3751</v>
      </c>
      <c r="H1011" s="41" t="s">
        <v>3752</v>
      </c>
      <c r="I1011" s="4">
        <v>101250</v>
      </c>
      <c r="J1011" s="4">
        <v>20250</v>
      </c>
      <c r="K1011" s="111">
        <v>81000</v>
      </c>
      <c r="L1011" s="4"/>
      <c r="M1011" s="4"/>
      <c r="N1011" s="4"/>
      <c r="O1011" s="4"/>
      <c r="P1011" s="4"/>
      <c r="Q1011" s="4"/>
      <c r="R1011" s="4"/>
    </row>
    <row r="1012" spans="1:247" s="41" customFormat="1">
      <c r="A1012" s="3" t="s">
        <v>2381</v>
      </c>
      <c r="B1012" s="3" t="s">
        <v>2382</v>
      </c>
      <c r="C1012" s="6" t="s">
        <v>14</v>
      </c>
      <c r="D1012" s="3" t="s">
        <v>2383</v>
      </c>
      <c r="E1012" s="3" t="s">
        <v>2384</v>
      </c>
      <c r="F1012" s="3" t="s">
        <v>2385</v>
      </c>
      <c r="G1012" s="3" t="s">
        <v>2386</v>
      </c>
      <c r="H1012" s="3" t="s">
        <v>2387</v>
      </c>
      <c r="I1012" s="2">
        <v>200000</v>
      </c>
      <c r="J1012" s="2">
        <v>25000</v>
      </c>
      <c r="K1012" s="105">
        <v>175000</v>
      </c>
      <c r="L1012" s="2"/>
      <c r="M1012" s="2"/>
      <c r="N1012" s="2"/>
      <c r="O1012" s="2"/>
      <c r="P1012" s="2"/>
      <c r="Q1012" s="2"/>
      <c r="R1012" s="2"/>
    </row>
    <row r="1013" spans="1:247" s="41" customFormat="1">
      <c r="A1013" s="3" t="s">
        <v>2381</v>
      </c>
      <c r="B1013" s="3" t="s">
        <v>2382</v>
      </c>
      <c r="C1013" s="6" t="s">
        <v>212</v>
      </c>
      <c r="D1013" s="3" t="s">
        <v>2388</v>
      </c>
      <c r="E1013" s="3" t="s">
        <v>2389</v>
      </c>
      <c r="F1013" s="3" t="s">
        <v>1349</v>
      </c>
      <c r="G1013" s="3" t="s">
        <v>2390</v>
      </c>
      <c r="H1013" s="3" t="s">
        <v>2391</v>
      </c>
      <c r="I1013" s="2">
        <v>5000</v>
      </c>
      <c r="J1013" s="2">
        <v>625</v>
      </c>
      <c r="K1013" s="105">
        <v>4375</v>
      </c>
      <c r="L1013" s="2"/>
      <c r="M1013" s="2"/>
      <c r="N1013" s="2"/>
      <c r="O1013" s="2"/>
      <c r="P1013" s="2"/>
      <c r="Q1013" s="2"/>
      <c r="R1013" s="2"/>
    </row>
    <row r="1014" spans="1:247" s="41" customFormat="1">
      <c r="A1014" s="3" t="s">
        <v>2392</v>
      </c>
      <c r="B1014" s="3" t="s">
        <v>2393</v>
      </c>
      <c r="C1014" s="6" t="s">
        <v>2394</v>
      </c>
      <c r="D1014" s="3" t="s">
        <v>2395</v>
      </c>
      <c r="E1014" s="3" t="s">
        <v>2396</v>
      </c>
      <c r="F1014" s="3" t="s">
        <v>154</v>
      </c>
      <c r="G1014" s="3" t="s">
        <v>2397</v>
      </c>
      <c r="H1014" s="3" t="s">
        <v>2398</v>
      </c>
      <c r="I1014" s="2">
        <v>129082.14</v>
      </c>
      <c r="J1014" s="2">
        <v>25816.428</v>
      </c>
      <c r="K1014" s="105">
        <v>103265.712</v>
      </c>
      <c r="L1014" s="2"/>
      <c r="M1014" s="2"/>
      <c r="N1014" s="2"/>
      <c r="O1014" s="2"/>
      <c r="P1014" s="2"/>
      <c r="Q1014" s="2"/>
      <c r="R1014" s="2"/>
    </row>
    <row r="1015" spans="1:247" s="41" customFormat="1">
      <c r="A1015" s="13" t="s">
        <v>1150</v>
      </c>
      <c r="B1015" s="13" t="s">
        <v>267</v>
      </c>
      <c r="C1015" s="17" t="s">
        <v>323</v>
      </c>
      <c r="D1015" s="13" t="s">
        <v>1159</v>
      </c>
      <c r="E1015" s="13" t="s">
        <v>1160</v>
      </c>
      <c r="F1015" s="13" t="s">
        <v>1161</v>
      </c>
      <c r="G1015" s="13" t="s">
        <v>1162</v>
      </c>
      <c r="H1015" s="13" t="s">
        <v>1163</v>
      </c>
      <c r="I1015" s="14">
        <v>2110221.56</v>
      </c>
      <c r="J1015" s="14">
        <v>0</v>
      </c>
      <c r="K1015" s="107">
        <v>2110221.56</v>
      </c>
      <c r="L1015" s="14"/>
      <c r="M1015" s="14"/>
      <c r="N1015" s="14"/>
      <c r="O1015" s="14"/>
      <c r="P1015" s="14"/>
      <c r="Q1015" s="14"/>
      <c r="R1015" s="14"/>
    </row>
    <row r="1016" spans="1:247" s="41" customFormat="1">
      <c r="A1016" s="13" t="s">
        <v>1150</v>
      </c>
      <c r="B1016" s="13" t="s">
        <v>267</v>
      </c>
      <c r="C1016" s="17" t="s">
        <v>323</v>
      </c>
      <c r="D1016" s="13" t="s">
        <v>1164</v>
      </c>
      <c r="E1016" s="13" t="s">
        <v>1165</v>
      </c>
      <c r="F1016" s="13" t="s">
        <v>1161</v>
      </c>
      <c r="G1016" s="13" t="s">
        <v>1162</v>
      </c>
      <c r="H1016" s="13" t="s">
        <v>1163</v>
      </c>
      <c r="I1016" s="14">
        <v>225000</v>
      </c>
      <c r="J1016" s="14">
        <v>0</v>
      </c>
      <c r="K1016" s="107">
        <v>225000</v>
      </c>
      <c r="L1016" s="14"/>
      <c r="M1016" s="14"/>
      <c r="N1016" s="14"/>
      <c r="O1016" s="14"/>
      <c r="P1016" s="14"/>
      <c r="Q1016" s="14"/>
      <c r="R1016" s="14"/>
    </row>
    <row r="1017" spans="1:247" s="41" customFormat="1">
      <c r="A1017" s="13" t="s">
        <v>1150</v>
      </c>
      <c r="B1017" s="13" t="s">
        <v>267</v>
      </c>
      <c r="C1017" s="17" t="s">
        <v>308</v>
      </c>
      <c r="D1017" s="13" t="s">
        <v>1166</v>
      </c>
      <c r="E1017" s="13" t="s">
        <v>1167</v>
      </c>
      <c r="F1017" s="13" t="s">
        <v>400</v>
      </c>
      <c r="G1017" s="13" t="s">
        <v>34</v>
      </c>
      <c r="H1017" s="13" t="s">
        <v>1168</v>
      </c>
      <c r="I1017" s="14">
        <v>2500</v>
      </c>
      <c r="J1017" s="14">
        <v>0</v>
      </c>
      <c r="K1017" s="107">
        <v>2500</v>
      </c>
      <c r="L1017" s="14"/>
      <c r="M1017" s="14"/>
      <c r="N1017" s="14"/>
      <c r="O1017" s="14"/>
      <c r="P1017" s="14"/>
      <c r="Q1017" s="14"/>
      <c r="R1017" s="14"/>
    </row>
    <row r="1018" spans="1:247" s="56" customFormat="1">
      <c r="A1018" s="13" t="s">
        <v>1150</v>
      </c>
      <c r="B1018" s="13" t="s">
        <v>267</v>
      </c>
      <c r="C1018" s="23" t="s">
        <v>17</v>
      </c>
      <c r="D1018" s="12" t="s">
        <v>1151</v>
      </c>
      <c r="E1018" s="12" t="s">
        <v>1152</v>
      </c>
      <c r="F1018" s="12" t="s">
        <v>408</v>
      </c>
      <c r="G1018" s="12" t="s">
        <v>422</v>
      </c>
      <c r="H1018" s="12" t="s">
        <v>1153</v>
      </c>
      <c r="I1018" s="14">
        <v>7671.87</v>
      </c>
      <c r="J1018" s="10">
        <v>0</v>
      </c>
      <c r="K1018" s="107">
        <v>7671.87</v>
      </c>
      <c r="L1018" s="14"/>
      <c r="M1018" s="14"/>
      <c r="N1018" s="14"/>
      <c r="O1018" s="14"/>
      <c r="P1018" s="14"/>
      <c r="Q1018" s="14"/>
      <c r="R1018" s="14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  <c r="AL1018" s="41"/>
      <c r="AM1018" s="41"/>
      <c r="AN1018" s="41"/>
      <c r="AO1018" s="41"/>
      <c r="AP1018" s="41"/>
      <c r="AQ1018" s="41"/>
      <c r="AR1018" s="41"/>
      <c r="AS1018" s="41"/>
      <c r="AT1018" s="41"/>
      <c r="AU1018" s="41"/>
      <c r="AV1018" s="41"/>
      <c r="AW1018" s="41"/>
      <c r="AX1018" s="41"/>
      <c r="AY1018" s="41"/>
      <c r="AZ1018" s="41"/>
      <c r="BA1018" s="41"/>
      <c r="BB1018" s="41"/>
      <c r="BC1018" s="41"/>
      <c r="BD1018" s="41"/>
      <c r="BE1018" s="41"/>
      <c r="BF1018" s="41"/>
      <c r="BG1018" s="41"/>
      <c r="BH1018" s="41"/>
      <c r="BI1018" s="41"/>
      <c r="BJ1018" s="41"/>
      <c r="BK1018" s="41"/>
      <c r="BL1018" s="41"/>
      <c r="BM1018" s="41"/>
      <c r="BN1018" s="41"/>
      <c r="BO1018" s="41"/>
      <c r="BP1018" s="41"/>
      <c r="BQ1018" s="41"/>
      <c r="BR1018" s="41"/>
      <c r="BS1018" s="41"/>
      <c r="BT1018" s="41"/>
      <c r="BU1018" s="41"/>
      <c r="BV1018" s="41"/>
      <c r="BW1018" s="41"/>
      <c r="BX1018" s="41"/>
      <c r="BY1018" s="41"/>
      <c r="BZ1018" s="41"/>
      <c r="CA1018" s="41"/>
      <c r="CB1018" s="41"/>
      <c r="CC1018" s="41"/>
      <c r="CD1018" s="41"/>
      <c r="CE1018" s="41"/>
      <c r="CF1018" s="41"/>
      <c r="CG1018" s="41"/>
      <c r="CH1018" s="41"/>
      <c r="CI1018" s="41"/>
      <c r="CJ1018" s="41"/>
      <c r="CK1018" s="41"/>
      <c r="CL1018" s="41"/>
      <c r="CM1018" s="41"/>
      <c r="CN1018" s="41"/>
      <c r="CO1018" s="41"/>
      <c r="CP1018" s="41"/>
      <c r="CQ1018" s="41"/>
      <c r="CR1018" s="41"/>
      <c r="CS1018" s="41"/>
      <c r="CT1018" s="41"/>
      <c r="CU1018" s="41"/>
      <c r="CV1018" s="41"/>
      <c r="CW1018" s="41"/>
      <c r="CX1018" s="41"/>
      <c r="CY1018" s="41"/>
      <c r="CZ1018" s="41"/>
      <c r="DA1018" s="41"/>
      <c r="DB1018" s="41"/>
      <c r="DC1018" s="41"/>
      <c r="DD1018" s="41"/>
      <c r="DE1018" s="41"/>
      <c r="DF1018" s="41"/>
      <c r="DG1018" s="41"/>
      <c r="DH1018" s="41"/>
      <c r="DI1018" s="41"/>
      <c r="DJ1018" s="41"/>
      <c r="DK1018" s="41"/>
      <c r="DL1018" s="41"/>
      <c r="DM1018" s="41"/>
      <c r="DN1018" s="41"/>
      <c r="DO1018" s="41"/>
      <c r="DP1018" s="41"/>
      <c r="DQ1018" s="41"/>
      <c r="DR1018" s="41"/>
      <c r="DS1018" s="41"/>
      <c r="DT1018" s="41"/>
      <c r="DU1018" s="41"/>
      <c r="DV1018" s="41"/>
      <c r="DW1018" s="41"/>
      <c r="DX1018" s="41"/>
      <c r="DY1018" s="41"/>
      <c r="DZ1018" s="41"/>
      <c r="EA1018" s="41"/>
      <c r="EB1018" s="41"/>
      <c r="EC1018" s="41"/>
      <c r="ED1018" s="41"/>
      <c r="EE1018" s="41"/>
      <c r="EF1018" s="41"/>
      <c r="EG1018" s="41"/>
      <c r="EH1018" s="41"/>
      <c r="EI1018" s="41"/>
      <c r="EJ1018" s="41"/>
      <c r="EK1018" s="41"/>
      <c r="EL1018" s="41"/>
      <c r="EM1018" s="41"/>
      <c r="EN1018" s="41"/>
      <c r="EO1018" s="41"/>
      <c r="EP1018" s="41"/>
      <c r="EQ1018" s="41"/>
      <c r="ER1018" s="41"/>
      <c r="ES1018" s="41"/>
      <c r="ET1018" s="41"/>
      <c r="EU1018" s="41"/>
      <c r="EV1018" s="41"/>
      <c r="EW1018" s="41"/>
      <c r="EX1018" s="41"/>
      <c r="EY1018" s="41"/>
      <c r="EZ1018" s="41"/>
      <c r="FA1018" s="41"/>
      <c r="FB1018" s="41"/>
      <c r="FC1018" s="41"/>
      <c r="FD1018" s="41"/>
      <c r="FE1018" s="41"/>
      <c r="FF1018" s="41"/>
      <c r="FG1018" s="41"/>
      <c r="FH1018" s="41"/>
      <c r="FI1018" s="41"/>
      <c r="FJ1018" s="41"/>
      <c r="FK1018" s="41"/>
      <c r="FL1018" s="41"/>
      <c r="FM1018" s="41"/>
      <c r="FN1018" s="41"/>
      <c r="FO1018" s="41"/>
      <c r="FP1018" s="41"/>
      <c r="FQ1018" s="41"/>
      <c r="FR1018" s="41"/>
      <c r="FS1018" s="41"/>
      <c r="FT1018" s="41"/>
      <c r="FU1018" s="41"/>
      <c r="FV1018" s="41"/>
      <c r="FW1018" s="41"/>
      <c r="FX1018" s="41"/>
      <c r="FY1018" s="41"/>
      <c r="FZ1018" s="41"/>
      <c r="GA1018" s="41"/>
      <c r="GB1018" s="41"/>
      <c r="GC1018" s="41"/>
      <c r="GD1018" s="41"/>
      <c r="GE1018" s="41"/>
      <c r="GF1018" s="41"/>
      <c r="GG1018" s="41"/>
      <c r="GH1018" s="41"/>
      <c r="GI1018" s="41"/>
      <c r="GJ1018" s="41"/>
      <c r="GK1018" s="41"/>
      <c r="GL1018" s="41"/>
      <c r="GM1018" s="41"/>
      <c r="GN1018" s="41"/>
      <c r="GO1018" s="41"/>
      <c r="GP1018" s="41"/>
      <c r="GQ1018" s="41"/>
      <c r="GR1018" s="41"/>
      <c r="GS1018" s="41"/>
      <c r="GT1018" s="41"/>
      <c r="GU1018" s="41"/>
      <c r="GV1018" s="41"/>
      <c r="GW1018" s="41"/>
      <c r="GX1018" s="41"/>
      <c r="GY1018" s="41"/>
      <c r="GZ1018" s="41"/>
      <c r="HA1018" s="41"/>
      <c r="HB1018" s="41"/>
      <c r="HC1018" s="41"/>
      <c r="HD1018" s="41"/>
      <c r="HE1018" s="41"/>
      <c r="HF1018" s="41"/>
      <c r="HG1018" s="41"/>
      <c r="HH1018" s="41"/>
      <c r="HI1018" s="41"/>
      <c r="HJ1018" s="41"/>
      <c r="HK1018" s="41"/>
      <c r="HL1018" s="41"/>
      <c r="HM1018" s="41"/>
      <c r="HN1018" s="41"/>
      <c r="HO1018" s="41"/>
      <c r="HP1018" s="41"/>
      <c r="HQ1018" s="41"/>
      <c r="HR1018" s="41"/>
      <c r="HS1018" s="41"/>
      <c r="HT1018" s="41"/>
      <c r="HU1018" s="41"/>
      <c r="HV1018" s="41"/>
      <c r="HW1018" s="41"/>
      <c r="HX1018" s="41"/>
      <c r="HY1018" s="41"/>
      <c r="HZ1018" s="41"/>
      <c r="IA1018" s="41"/>
      <c r="IB1018" s="41"/>
      <c r="IC1018" s="41"/>
      <c r="ID1018" s="41"/>
      <c r="IE1018" s="41"/>
      <c r="IF1018" s="41"/>
      <c r="IG1018" s="41"/>
      <c r="IH1018" s="41"/>
      <c r="II1018" s="41"/>
      <c r="IJ1018" s="41"/>
      <c r="IK1018" s="41"/>
      <c r="IL1018" s="41"/>
      <c r="IM1018" s="41"/>
    </row>
    <row r="1019" spans="1:247" s="41" customFormat="1">
      <c r="A1019" s="13" t="s">
        <v>1150</v>
      </c>
      <c r="B1019" s="13" t="s">
        <v>267</v>
      </c>
      <c r="C1019" s="23" t="s">
        <v>10</v>
      </c>
      <c r="D1019" s="12" t="s">
        <v>1154</v>
      </c>
      <c r="E1019" s="12" t="s">
        <v>1155</v>
      </c>
      <c r="F1019" s="12" t="s">
        <v>315</v>
      </c>
      <c r="G1019" s="12" t="s">
        <v>301</v>
      </c>
      <c r="H1019" s="12" t="s">
        <v>1090</v>
      </c>
      <c r="I1019" s="10">
        <v>155362.5</v>
      </c>
      <c r="J1019" s="10">
        <v>31072.5</v>
      </c>
      <c r="K1019" s="107">
        <v>124290</v>
      </c>
      <c r="L1019" s="10"/>
      <c r="M1019" s="14"/>
      <c r="N1019" s="14"/>
      <c r="O1019" s="14"/>
      <c r="P1019" s="14"/>
      <c r="Q1019" s="14"/>
      <c r="R1019" s="14"/>
    </row>
    <row r="1020" spans="1:247" s="41" customFormat="1">
      <c r="A1020" s="13" t="s">
        <v>1150</v>
      </c>
      <c r="B1020" s="13" t="s">
        <v>267</v>
      </c>
      <c r="C1020" s="23" t="s">
        <v>10</v>
      </c>
      <c r="D1020" s="12" t="s">
        <v>1156</v>
      </c>
      <c r="E1020" s="12" t="s">
        <v>1157</v>
      </c>
      <c r="F1020" s="12" t="s">
        <v>316</v>
      </c>
      <c r="G1020" s="12" t="s">
        <v>229</v>
      </c>
      <c r="H1020" s="12" t="s">
        <v>1158</v>
      </c>
      <c r="I1020" s="10">
        <v>1765800</v>
      </c>
      <c r="J1020" s="10">
        <v>0</v>
      </c>
      <c r="K1020" s="107">
        <v>1765800</v>
      </c>
      <c r="L1020" s="10"/>
      <c r="M1020" s="14"/>
      <c r="N1020" s="14"/>
      <c r="O1020" s="14"/>
      <c r="P1020" s="14"/>
      <c r="Q1020" s="14"/>
      <c r="R1020" s="14"/>
    </row>
    <row r="1021" spans="1:247" s="41" customFormat="1">
      <c r="A1021" s="93" t="s">
        <v>85</v>
      </c>
      <c r="B1021" s="13" t="s">
        <v>263</v>
      </c>
      <c r="C1021" s="34" t="s">
        <v>675</v>
      </c>
      <c r="D1021" s="35" t="s">
        <v>676</v>
      </c>
      <c r="E1021" s="35" t="s">
        <v>677</v>
      </c>
      <c r="F1021" s="34" t="s">
        <v>382</v>
      </c>
      <c r="G1021" s="35" t="s">
        <v>370</v>
      </c>
      <c r="H1021" s="3" t="s">
        <v>678</v>
      </c>
      <c r="I1021" s="36">
        <v>7015.0919540229897</v>
      </c>
      <c r="J1021" s="36">
        <v>911.96195402298872</v>
      </c>
      <c r="K1021" s="97">
        <v>6103.130000000001</v>
      </c>
      <c r="L1021" s="37"/>
      <c r="M1021" s="37"/>
      <c r="N1021" s="82"/>
      <c r="O1021" s="37"/>
      <c r="P1021" s="37"/>
      <c r="Q1021" s="35"/>
      <c r="R1021" s="37"/>
    </row>
    <row r="1022" spans="1:247" s="41" customFormat="1">
      <c r="A1022" s="93" t="s">
        <v>85</v>
      </c>
      <c r="B1022" s="13" t="s">
        <v>263</v>
      </c>
      <c r="C1022" s="34" t="s">
        <v>15</v>
      </c>
      <c r="D1022" s="35" t="s">
        <v>679</v>
      </c>
      <c r="E1022" s="3" t="s">
        <v>680</v>
      </c>
      <c r="F1022" s="34" t="s">
        <v>427</v>
      </c>
      <c r="G1022" s="35" t="s">
        <v>20</v>
      </c>
      <c r="H1022" s="35" t="s">
        <v>681</v>
      </c>
      <c r="I1022" s="36">
        <v>180000</v>
      </c>
      <c r="J1022" s="36">
        <v>22500</v>
      </c>
      <c r="K1022" s="97">
        <v>157500</v>
      </c>
      <c r="L1022" s="37"/>
      <c r="M1022" s="37"/>
      <c r="N1022" s="82"/>
      <c r="O1022" s="37"/>
      <c r="P1022" s="37"/>
      <c r="Q1022" s="35"/>
      <c r="R1022" s="37"/>
    </row>
    <row r="1023" spans="1:247" s="41" customFormat="1">
      <c r="A1023" s="93" t="s">
        <v>85</v>
      </c>
      <c r="B1023" s="13" t="s">
        <v>263</v>
      </c>
      <c r="C1023" s="34" t="s">
        <v>13</v>
      </c>
      <c r="D1023" s="35" t="s">
        <v>682</v>
      </c>
      <c r="E1023" s="3" t="s">
        <v>683</v>
      </c>
      <c r="F1023" s="34" t="s">
        <v>45</v>
      </c>
      <c r="G1023" s="35" t="s">
        <v>46</v>
      </c>
      <c r="H1023" s="35" t="s">
        <v>684</v>
      </c>
      <c r="I1023" s="36">
        <v>239900</v>
      </c>
      <c r="J1023" s="36">
        <v>29987.5</v>
      </c>
      <c r="K1023" s="97">
        <v>209912.5</v>
      </c>
      <c r="L1023" s="37"/>
      <c r="M1023" s="37"/>
      <c r="N1023" s="82"/>
      <c r="O1023" s="37"/>
      <c r="P1023" s="37"/>
      <c r="Q1023" s="62"/>
      <c r="R1023" s="37"/>
    </row>
    <row r="1024" spans="1:247" s="41" customFormat="1">
      <c r="A1024" s="93" t="s">
        <v>85</v>
      </c>
      <c r="B1024" s="13" t="s">
        <v>263</v>
      </c>
      <c r="C1024" s="23" t="s">
        <v>200</v>
      </c>
      <c r="D1024" s="12" t="s">
        <v>685</v>
      </c>
      <c r="E1024" s="12" t="s">
        <v>686</v>
      </c>
      <c r="F1024" s="23" t="s">
        <v>12</v>
      </c>
      <c r="G1024" s="12" t="s">
        <v>143</v>
      </c>
      <c r="H1024" s="12" t="s">
        <v>687</v>
      </c>
      <c r="I1024" s="19">
        <v>761177.78285714297</v>
      </c>
      <c r="J1024" s="19">
        <v>95147.222857142871</v>
      </c>
      <c r="K1024" s="97">
        <v>666030.56000000006</v>
      </c>
      <c r="L1024" s="37"/>
      <c r="M1024" s="37"/>
      <c r="N1024" s="82"/>
      <c r="O1024" s="37"/>
      <c r="P1024" s="37"/>
      <c r="Q1024" s="35"/>
      <c r="R1024" s="67"/>
    </row>
    <row r="1025" spans="1:258" s="41" customFormat="1">
      <c r="A1025" s="93" t="s">
        <v>85</v>
      </c>
      <c r="B1025" s="13" t="s">
        <v>263</v>
      </c>
      <c r="C1025" s="23" t="s">
        <v>200</v>
      </c>
      <c r="D1025" s="12" t="s">
        <v>688</v>
      </c>
      <c r="E1025" s="12" t="s">
        <v>689</v>
      </c>
      <c r="F1025" s="23" t="s">
        <v>12</v>
      </c>
      <c r="G1025" s="12" t="s">
        <v>143</v>
      </c>
      <c r="H1025" s="12" t="s">
        <v>687</v>
      </c>
      <c r="I1025" s="19">
        <v>1316500</v>
      </c>
      <c r="J1025" s="19">
        <v>164562.5</v>
      </c>
      <c r="K1025" s="97">
        <v>1151937.5</v>
      </c>
      <c r="L1025" s="37"/>
      <c r="M1025" s="37"/>
      <c r="N1025" s="82"/>
      <c r="O1025" s="37"/>
      <c r="P1025" s="37"/>
      <c r="Q1025" s="35"/>
      <c r="R1025" s="67"/>
    </row>
    <row r="1026" spans="1:258" s="41" customFormat="1">
      <c r="A1026" s="93" t="s">
        <v>85</v>
      </c>
      <c r="B1026" s="13" t="s">
        <v>263</v>
      </c>
      <c r="C1026" s="23" t="s">
        <v>121</v>
      </c>
      <c r="D1026" s="12" t="s">
        <v>690</v>
      </c>
      <c r="E1026" s="12" t="s">
        <v>691</v>
      </c>
      <c r="F1026" s="23" t="s">
        <v>146</v>
      </c>
      <c r="G1026" s="12" t="s">
        <v>201</v>
      </c>
      <c r="H1026" s="6" t="s">
        <v>692</v>
      </c>
      <c r="I1026" s="19">
        <v>289800</v>
      </c>
      <c r="J1026" s="19">
        <v>0</v>
      </c>
      <c r="K1026" s="97">
        <v>289800</v>
      </c>
      <c r="L1026" s="37"/>
      <c r="M1026" s="37"/>
      <c r="N1026" s="82"/>
      <c r="O1026" s="37"/>
      <c r="P1026" s="37"/>
      <c r="Q1026" s="35"/>
      <c r="R1026" s="67"/>
    </row>
    <row r="1027" spans="1:258" s="41" customFormat="1">
      <c r="A1027" s="93" t="s">
        <v>85</v>
      </c>
      <c r="B1027" s="13" t="s">
        <v>263</v>
      </c>
      <c r="C1027" s="23" t="s">
        <v>129</v>
      </c>
      <c r="D1027" s="12" t="s">
        <v>693</v>
      </c>
      <c r="E1027" s="12" t="s">
        <v>694</v>
      </c>
      <c r="F1027" s="23" t="s">
        <v>498</v>
      </c>
      <c r="G1027" s="12" t="s">
        <v>143</v>
      </c>
      <c r="H1027" s="3" t="s">
        <v>687</v>
      </c>
      <c r="I1027" s="19">
        <v>2997469.2228571428</v>
      </c>
      <c r="J1027" s="19">
        <v>374683.65285714297</v>
      </c>
      <c r="K1027" s="97">
        <v>2622785.5699999998</v>
      </c>
      <c r="L1027" s="37"/>
      <c r="M1027" s="37"/>
      <c r="N1027" s="82"/>
      <c r="O1027" s="37"/>
      <c r="P1027" s="37"/>
      <c r="Q1027" s="35"/>
      <c r="T1027" s="56"/>
      <c r="U1027" s="56"/>
      <c r="V1027" s="56"/>
      <c r="W1027" s="56"/>
      <c r="X1027" s="56"/>
      <c r="Y1027" s="56"/>
      <c r="Z1027" s="56"/>
      <c r="AA1027" s="56"/>
      <c r="AB1027" s="56"/>
      <c r="AC1027" s="56"/>
      <c r="AD1027" s="56"/>
      <c r="AE1027" s="56"/>
      <c r="AF1027" s="56"/>
      <c r="AG1027" s="56"/>
      <c r="AH1027" s="56"/>
      <c r="AI1027" s="56"/>
      <c r="AJ1027" s="56"/>
      <c r="AK1027" s="56"/>
      <c r="AL1027" s="56"/>
      <c r="AM1027" s="56"/>
      <c r="AN1027" s="56"/>
      <c r="AO1027" s="56"/>
      <c r="AP1027" s="56"/>
      <c r="AQ1027" s="56"/>
      <c r="AR1027" s="56"/>
      <c r="AS1027" s="56"/>
      <c r="AT1027" s="56"/>
      <c r="AU1027" s="56"/>
      <c r="AV1027" s="56"/>
      <c r="AW1027" s="56"/>
      <c r="AX1027" s="56"/>
      <c r="AY1027" s="56"/>
      <c r="AZ1027" s="56"/>
      <c r="BA1027" s="56"/>
      <c r="BB1027" s="56"/>
      <c r="BC1027" s="56"/>
      <c r="BD1027" s="56"/>
      <c r="BE1027" s="56"/>
      <c r="BF1027" s="56"/>
      <c r="BG1027" s="56"/>
      <c r="BH1027" s="56"/>
      <c r="BI1027" s="56"/>
      <c r="BJ1027" s="56"/>
      <c r="BK1027" s="56"/>
      <c r="BL1027" s="56"/>
      <c r="BM1027" s="56"/>
      <c r="BN1027" s="56"/>
      <c r="BO1027" s="56"/>
      <c r="BP1027" s="56"/>
      <c r="BQ1027" s="56"/>
      <c r="BR1027" s="56"/>
      <c r="BS1027" s="56"/>
      <c r="BT1027" s="56"/>
      <c r="BU1027" s="56"/>
      <c r="BV1027" s="56"/>
      <c r="BW1027" s="56"/>
      <c r="BX1027" s="56"/>
      <c r="BY1027" s="56"/>
      <c r="BZ1027" s="56"/>
      <c r="CA1027" s="56"/>
      <c r="CB1027" s="56"/>
      <c r="CC1027" s="56"/>
      <c r="CD1027" s="56"/>
      <c r="CE1027" s="56"/>
      <c r="CF1027" s="56"/>
      <c r="CG1027" s="56"/>
      <c r="CH1027" s="56"/>
      <c r="CI1027" s="56"/>
      <c r="CJ1027" s="56"/>
      <c r="CK1027" s="56"/>
      <c r="CL1027" s="56"/>
      <c r="CM1027" s="56"/>
      <c r="CN1027" s="56"/>
      <c r="CO1027" s="56"/>
      <c r="CP1027" s="56"/>
      <c r="CQ1027" s="56"/>
      <c r="CR1027" s="56"/>
      <c r="CS1027" s="56"/>
      <c r="CT1027" s="56"/>
      <c r="CU1027" s="56"/>
      <c r="CV1027" s="56"/>
      <c r="CW1027" s="56"/>
      <c r="CX1027" s="56"/>
      <c r="CY1027" s="56"/>
      <c r="CZ1027" s="56"/>
      <c r="DA1027" s="56"/>
      <c r="DB1027" s="56"/>
      <c r="DC1027" s="56"/>
      <c r="DD1027" s="56"/>
      <c r="DE1027" s="56"/>
      <c r="DF1027" s="56"/>
      <c r="DG1027" s="56"/>
      <c r="DH1027" s="56"/>
      <c r="DI1027" s="56"/>
      <c r="DJ1027" s="56"/>
      <c r="DK1027" s="56"/>
      <c r="DL1027" s="56"/>
      <c r="DM1027" s="56"/>
      <c r="DN1027" s="56"/>
      <c r="DO1027" s="56"/>
      <c r="DP1027" s="56"/>
      <c r="DQ1027" s="56"/>
      <c r="DR1027" s="56"/>
      <c r="DS1027" s="56"/>
      <c r="DT1027" s="56"/>
      <c r="DU1027" s="56"/>
      <c r="DV1027" s="56"/>
      <c r="DW1027" s="56"/>
      <c r="DX1027" s="56"/>
      <c r="DY1027" s="56"/>
      <c r="DZ1027" s="56"/>
      <c r="EA1027" s="56"/>
      <c r="EB1027" s="56"/>
      <c r="EC1027" s="56"/>
      <c r="ED1027" s="56"/>
      <c r="EE1027" s="56"/>
      <c r="EF1027" s="56"/>
      <c r="EG1027" s="56"/>
      <c r="EH1027" s="56"/>
      <c r="EI1027" s="56"/>
      <c r="EJ1027" s="56"/>
      <c r="EK1027" s="56"/>
      <c r="EL1027" s="56"/>
      <c r="EM1027" s="56"/>
      <c r="EN1027" s="56"/>
      <c r="EO1027" s="56"/>
      <c r="EP1027" s="56"/>
      <c r="EQ1027" s="56"/>
      <c r="ER1027" s="56"/>
      <c r="ES1027" s="56"/>
      <c r="ET1027" s="56"/>
      <c r="EU1027" s="56"/>
      <c r="EV1027" s="56"/>
      <c r="EW1027" s="56"/>
      <c r="EX1027" s="56"/>
      <c r="EY1027" s="56"/>
      <c r="EZ1027" s="56"/>
      <c r="FA1027" s="56"/>
      <c r="FB1027" s="56"/>
      <c r="FC1027" s="56"/>
      <c r="FD1027" s="56"/>
      <c r="FE1027" s="56"/>
      <c r="FF1027" s="56"/>
      <c r="FG1027" s="56"/>
      <c r="FH1027" s="56"/>
      <c r="FI1027" s="56"/>
      <c r="FJ1027" s="56"/>
      <c r="FK1027" s="56"/>
      <c r="FL1027" s="56"/>
      <c r="FM1027" s="56"/>
      <c r="FN1027" s="56"/>
      <c r="FO1027" s="56"/>
      <c r="FP1027" s="56"/>
      <c r="FQ1027" s="56"/>
      <c r="FR1027" s="56"/>
      <c r="FS1027" s="56"/>
      <c r="FT1027" s="56"/>
      <c r="FU1027" s="56"/>
      <c r="FV1027" s="56"/>
      <c r="FW1027" s="56"/>
      <c r="FX1027" s="56"/>
      <c r="FY1027" s="56"/>
      <c r="FZ1027" s="56"/>
      <c r="GA1027" s="56"/>
      <c r="GB1027" s="56"/>
      <c r="GC1027" s="56"/>
      <c r="GD1027" s="56"/>
      <c r="GE1027" s="56"/>
      <c r="GF1027" s="56"/>
      <c r="GG1027" s="56"/>
      <c r="GH1027" s="56"/>
      <c r="GI1027" s="56"/>
      <c r="GJ1027" s="56"/>
      <c r="GK1027" s="56"/>
      <c r="GL1027" s="56"/>
      <c r="GM1027" s="56"/>
      <c r="GN1027" s="56"/>
      <c r="GO1027" s="56"/>
      <c r="GP1027" s="56"/>
      <c r="GQ1027" s="56"/>
      <c r="GR1027" s="56"/>
      <c r="GS1027" s="56"/>
      <c r="GT1027" s="56"/>
      <c r="GU1027" s="56"/>
      <c r="GV1027" s="56"/>
      <c r="GW1027" s="56"/>
      <c r="GX1027" s="56"/>
      <c r="GY1027" s="56"/>
      <c r="GZ1027" s="56"/>
      <c r="HA1027" s="56"/>
      <c r="HB1027" s="56"/>
      <c r="HC1027" s="56"/>
      <c r="HD1027" s="56"/>
      <c r="HE1027" s="56"/>
      <c r="HF1027" s="56"/>
      <c r="HG1027" s="56"/>
      <c r="HH1027" s="56"/>
      <c r="HI1027" s="56"/>
      <c r="HJ1027" s="56"/>
      <c r="HK1027" s="56"/>
      <c r="HL1027" s="56"/>
      <c r="HM1027" s="56"/>
      <c r="HN1027" s="56"/>
      <c r="HO1027" s="56"/>
      <c r="HP1027" s="56"/>
      <c r="HQ1027" s="56"/>
      <c r="HR1027" s="56"/>
      <c r="HS1027" s="56"/>
      <c r="HT1027" s="56"/>
      <c r="HU1027" s="56"/>
      <c r="HV1027" s="56"/>
      <c r="HW1027" s="56"/>
      <c r="HX1027" s="56"/>
      <c r="HY1027" s="56"/>
      <c r="HZ1027" s="56"/>
      <c r="IA1027" s="56"/>
      <c r="IB1027" s="56"/>
      <c r="IC1027" s="56"/>
      <c r="ID1027" s="56"/>
      <c r="IE1027" s="56"/>
      <c r="IF1027" s="56"/>
      <c r="IG1027" s="56"/>
      <c r="IH1027" s="56"/>
      <c r="II1027" s="56"/>
      <c r="IJ1027" s="56"/>
      <c r="IK1027" s="56"/>
      <c r="IL1027" s="56"/>
      <c r="IM1027" s="56"/>
      <c r="IN1027" s="56"/>
      <c r="IO1027" s="56"/>
      <c r="IP1027" s="56"/>
      <c r="IQ1027" s="56"/>
      <c r="IR1027" s="56"/>
      <c r="IS1027" s="56"/>
      <c r="IT1027" s="56"/>
    </row>
    <row r="1028" spans="1:258" s="41" customFormat="1">
      <c r="A1028" s="93" t="s">
        <v>85</v>
      </c>
      <c r="B1028" s="13" t="s">
        <v>263</v>
      </c>
      <c r="C1028" s="92">
        <v>40908</v>
      </c>
      <c r="D1028" s="3" t="s">
        <v>695</v>
      </c>
      <c r="E1028" s="6" t="s">
        <v>696</v>
      </c>
      <c r="F1028" s="3"/>
      <c r="G1028" s="3"/>
      <c r="H1028" s="6" t="s">
        <v>697</v>
      </c>
      <c r="I1028" s="2">
        <v>230850</v>
      </c>
      <c r="J1028" s="2">
        <v>0</v>
      </c>
      <c r="K1028" s="105">
        <v>230850</v>
      </c>
      <c r="L1028" s="2"/>
      <c r="M1028" s="3"/>
      <c r="N1028" s="82"/>
      <c r="P1028" s="82"/>
    </row>
    <row r="1029" spans="1:258" s="41" customFormat="1">
      <c r="A1029" s="93" t="s">
        <v>85</v>
      </c>
      <c r="B1029" s="13" t="s">
        <v>263</v>
      </c>
      <c r="C1029" s="23" t="s">
        <v>10</v>
      </c>
      <c r="D1029" s="12" t="s">
        <v>698</v>
      </c>
      <c r="E1029" s="12" t="s">
        <v>699</v>
      </c>
      <c r="F1029" s="3" t="s">
        <v>295</v>
      </c>
      <c r="G1029" s="3" t="s">
        <v>700</v>
      </c>
      <c r="H1029" s="12" t="s">
        <v>701</v>
      </c>
      <c r="I1029" s="19">
        <v>111825</v>
      </c>
      <c r="J1029" s="19">
        <v>0</v>
      </c>
      <c r="K1029" s="97">
        <v>111825</v>
      </c>
      <c r="L1029" s="37"/>
      <c r="M1029" s="37"/>
      <c r="N1029" s="82"/>
      <c r="O1029" s="37"/>
      <c r="P1029" s="37"/>
      <c r="Q1029" s="35"/>
    </row>
    <row r="1030" spans="1:258" s="41" customFormat="1">
      <c r="A1030" s="13" t="s">
        <v>85</v>
      </c>
      <c r="B1030" s="13" t="s">
        <v>263</v>
      </c>
      <c r="C1030" s="17" t="s">
        <v>264</v>
      </c>
      <c r="D1030" s="13" t="s">
        <v>976</v>
      </c>
      <c r="E1030" s="13" t="s">
        <v>977</v>
      </c>
      <c r="F1030" s="17" t="s">
        <v>821</v>
      </c>
      <c r="G1030" s="17" t="s">
        <v>822</v>
      </c>
      <c r="H1030" s="13" t="s">
        <v>978</v>
      </c>
      <c r="I1030" s="1">
        <v>15625</v>
      </c>
      <c r="J1030" s="1">
        <v>3125</v>
      </c>
      <c r="K1030" s="108">
        <v>12500</v>
      </c>
      <c r="L1030" s="1"/>
      <c r="M1030" s="1"/>
      <c r="N1030" s="82"/>
      <c r="O1030" s="1"/>
      <c r="P1030" s="1"/>
      <c r="Q1030" s="1"/>
      <c r="R1030" s="1"/>
    </row>
    <row r="1031" spans="1:258" s="41" customFormat="1">
      <c r="A1031" s="13" t="s">
        <v>85</v>
      </c>
      <c r="B1031" s="13" t="s">
        <v>263</v>
      </c>
      <c r="C1031" s="17" t="s">
        <v>15</v>
      </c>
      <c r="D1031" s="13" t="s">
        <v>979</v>
      </c>
      <c r="E1031" s="13" t="s">
        <v>980</v>
      </c>
      <c r="F1031" s="17" t="s">
        <v>331</v>
      </c>
      <c r="G1031" s="17" t="s">
        <v>981</v>
      </c>
      <c r="H1031" s="13" t="s">
        <v>982</v>
      </c>
      <c r="I1031" s="1">
        <v>247500</v>
      </c>
      <c r="J1031" s="1">
        <v>0</v>
      </c>
      <c r="K1031" s="108">
        <v>247500</v>
      </c>
      <c r="L1031" s="1"/>
      <c r="M1031" s="1"/>
      <c r="N1031" s="82"/>
      <c r="O1031" s="1"/>
      <c r="P1031" s="1"/>
      <c r="Q1031" s="1"/>
      <c r="R1031" s="1"/>
    </row>
    <row r="1032" spans="1:258" s="41" customFormat="1">
      <c r="A1032" s="13" t="s">
        <v>85</v>
      </c>
      <c r="B1032" s="13" t="s">
        <v>263</v>
      </c>
      <c r="C1032" s="17" t="s">
        <v>265</v>
      </c>
      <c r="D1032" s="13" t="s">
        <v>983</v>
      </c>
      <c r="E1032" s="13" t="s">
        <v>984</v>
      </c>
      <c r="F1032" s="17" t="s">
        <v>349</v>
      </c>
      <c r="G1032" s="17" t="s">
        <v>266</v>
      </c>
      <c r="H1032" s="13" t="s">
        <v>985</v>
      </c>
      <c r="I1032" s="20">
        <v>26250</v>
      </c>
      <c r="J1032" s="20">
        <v>5250</v>
      </c>
      <c r="K1032" s="108">
        <v>21000</v>
      </c>
      <c r="L1032" s="20"/>
      <c r="M1032" s="1"/>
      <c r="N1032" s="82"/>
      <c r="O1032" s="1"/>
      <c r="P1032" s="1"/>
      <c r="Q1032" s="1"/>
      <c r="R1032" s="1"/>
    </row>
    <row r="1033" spans="1:258" s="56" customFormat="1">
      <c r="A1033" s="13" t="s">
        <v>85</v>
      </c>
      <c r="B1033" s="13" t="s">
        <v>263</v>
      </c>
      <c r="C1033" s="23" t="s">
        <v>417</v>
      </c>
      <c r="D1033" s="12" t="s">
        <v>986</v>
      </c>
      <c r="E1033" s="12" t="s">
        <v>987</v>
      </c>
      <c r="F1033" s="12" t="s">
        <v>146</v>
      </c>
      <c r="G1033" s="12" t="s">
        <v>266</v>
      </c>
      <c r="H1033" s="12" t="s">
        <v>985</v>
      </c>
      <c r="I1033" s="19">
        <v>238392.12</v>
      </c>
      <c r="J1033" s="19">
        <v>0</v>
      </c>
      <c r="K1033" s="108">
        <v>238392.12</v>
      </c>
      <c r="L1033" s="20"/>
      <c r="M1033" s="20"/>
      <c r="N1033" s="82"/>
      <c r="O1033" s="1"/>
      <c r="P1033" s="1"/>
      <c r="Q1033" s="1"/>
      <c r="R1033" s="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  <c r="AL1033" s="41"/>
      <c r="AM1033" s="41"/>
      <c r="AN1033" s="41"/>
      <c r="AO1033" s="41"/>
      <c r="AP1033" s="41"/>
      <c r="AQ1033" s="41"/>
      <c r="AR1033" s="41"/>
      <c r="AS1033" s="41"/>
      <c r="AT1033" s="41"/>
      <c r="AU1033" s="41"/>
      <c r="AV1033" s="41"/>
      <c r="AW1033" s="41"/>
      <c r="AX1033" s="41"/>
      <c r="AY1033" s="41"/>
      <c r="AZ1033" s="41"/>
      <c r="BA1033" s="41"/>
      <c r="BB1033" s="41"/>
      <c r="BC1033" s="41"/>
      <c r="BD1033" s="41"/>
      <c r="BE1033" s="41"/>
      <c r="BF1033" s="41"/>
      <c r="BG1033" s="41"/>
      <c r="BH1033" s="41"/>
      <c r="BI1033" s="41"/>
      <c r="BJ1033" s="41"/>
      <c r="BK1033" s="41"/>
      <c r="BL1033" s="41"/>
      <c r="BM1033" s="41"/>
      <c r="BN1033" s="41"/>
      <c r="BO1033" s="41"/>
      <c r="BP1033" s="41"/>
      <c r="BQ1033" s="41"/>
      <c r="BR1033" s="41"/>
      <c r="BS1033" s="41"/>
      <c r="BT1033" s="41"/>
      <c r="BU1033" s="41"/>
      <c r="BV1033" s="41"/>
      <c r="BW1033" s="41"/>
      <c r="BX1033" s="41"/>
      <c r="BY1033" s="41"/>
      <c r="BZ1033" s="41"/>
      <c r="CA1033" s="41"/>
      <c r="CB1033" s="41"/>
      <c r="CC1033" s="41"/>
      <c r="CD1033" s="41"/>
      <c r="CE1033" s="41"/>
      <c r="CF1033" s="41"/>
      <c r="CG1033" s="41"/>
      <c r="CH1033" s="41"/>
      <c r="CI1033" s="41"/>
      <c r="CJ1033" s="41"/>
      <c r="CK1033" s="41"/>
      <c r="CL1033" s="41"/>
      <c r="CM1033" s="41"/>
      <c r="CN1033" s="41"/>
      <c r="CO1033" s="41"/>
      <c r="CP1033" s="41"/>
      <c r="CQ1033" s="41"/>
      <c r="CR1033" s="41"/>
      <c r="CS1033" s="41"/>
      <c r="CT1033" s="41"/>
      <c r="CU1033" s="41"/>
      <c r="CV1033" s="41"/>
      <c r="CW1033" s="41"/>
      <c r="CX1033" s="41"/>
      <c r="CY1033" s="41"/>
      <c r="CZ1033" s="41"/>
      <c r="DA1033" s="41"/>
      <c r="DB1033" s="41"/>
      <c r="DC1033" s="41"/>
      <c r="DD1033" s="41"/>
      <c r="DE1033" s="41"/>
      <c r="DF1033" s="41"/>
      <c r="DG1033" s="41"/>
      <c r="DH1033" s="41"/>
      <c r="DI1033" s="41"/>
      <c r="DJ1033" s="41"/>
      <c r="DK1033" s="41"/>
      <c r="DL1033" s="41"/>
      <c r="DM1033" s="41"/>
      <c r="DN1033" s="41"/>
      <c r="DO1033" s="41"/>
      <c r="DP1033" s="41"/>
      <c r="DQ1033" s="41"/>
      <c r="DR1033" s="41"/>
      <c r="DS1033" s="41"/>
      <c r="DT1033" s="41"/>
      <c r="DU1033" s="41"/>
      <c r="DV1033" s="41"/>
      <c r="DW1033" s="41"/>
      <c r="DX1033" s="41"/>
      <c r="DY1033" s="41"/>
      <c r="DZ1033" s="41"/>
      <c r="EA1033" s="41"/>
      <c r="EB1033" s="41"/>
      <c r="EC1033" s="41"/>
      <c r="ED1033" s="41"/>
      <c r="EE1033" s="41"/>
      <c r="EF1033" s="41"/>
      <c r="EG1033" s="41"/>
      <c r="EH1033" s="41"/>
      <c r="EI1033" s="41"/>
      <c r="EJ1033" s="41"/>
      <c r="EK1033" s="41"/>
      <c r="EL1033" s="41"/>
      <c r="EM1033" s="41"/>
      <c r="EN1033" s="41"/>
      <c r="EO1033" s="41"/>
      <c r="EP1033" s="41"/>
      <c r="EQ1033" s="41"/>
      <c r="ER1033" s="41"/>
      <c r="ES1033" s="41"/>
      <c r="ET1033" s="41"/>
      <c r="EU1033" s="41"/>
      <c r="EV1033" s="41"/>
      <c r="EW1033" s="41"/>
      <c r="EX1033" s="41"/>
      <c r="EY1033" s="41"/>
      <c r="EZ1033" s="41"/>
      <c r="FA1033" s="41"/>
      <c r="FB1033" s="41"/>
      <c r="FC1033" s="41"/>
      <c r="FD1033" s="41"/>
      <c r="FE1033" s="41"/>
      <c r="FF1033" s="41"/>
      <c r="FG1033" s="41"/>
      <c r="FH1033" s="41"/>
      <c r="FI1033" s="41"/>
      <c r="FJ1033" s="41"/>
      <c r="FK1033" s="41"/>
      <c r="FL1033" s="41"/>
      <c r="FM1033" s="41"/>
      <c r="FN1033" s="41"/>
      <c r="FO1033" s="41"/>
      <c r="FP1033" s="41"/>
      <c r="FQ1033" s="41"/>
      <c r="FR1033" s="41"/>
      <c r="FS1033" s="41"/>
      <c r="FT1033" s="41"/>
      <c r="FU1033" s="41"/>
      <c r="FV1033" s="41"/>
      <c r="FW1033" s="41"/>
      <c r="FX1033" s="41"/>
      <c r="FY1033" s="41"/>
      <c r="FZ1033" s="41"/>
      <c r="GA1033" s="41"/>
      <c r="GB1033" s="41"/>
      <c r="GC1033" s="41"/>
      <c r="GD1033" s="41"/>
      <c r="GE1033" s="41"/>
      <c r="GF1033" s="41"/>
      <c r="GG1033" s="41"/>
      <c r="GH1033" s="41"/>
      <c r="GI1033" s="41"/>
      <c r="GJ1033" s="41"/>
      <c r="GK1033" s="41"/>
      <c r="GL1033" s="41"/>
      <c r="GM1033" s="41"/>
      <c r="GN1033" s="41"/>
      <c r="GO1033" s="41"/>
      <c r="GP1033" s="41"/>
      <c r="GQ1033" s="41"/>
      <c r="GR1033" s="41"/>
      <c r="GS1033" s="41"/>
      <c r="GT1033" s="41"/>
      <c r="GU1033" s="41"/>
      <c r="GV1033" s="41"/>
      <c r="GW1033" s="41"/>
      <c r="GX1033" s="41"/>
      <c r="GY1033" s="41"/>
      <c r="GZ1033" s="41"/>
      <c r="HA1033" s="41"/>
      <c r="HB1033" s="41"/>
      <c r="HC1033" s="41"/>
      <c r="HD1033" s="41"/>
      <c r="HE1033" s="41"/>
      <c r="HF1033" s="41"/>
      <c r="HG1033" s="41"/>
      <c r="HH1033" s="41"/>
      <c r="HI1033" s="41"/>
      <c r="HJ1033" s="41"/>
      <c r="HK1033" s="41"/>
      <c r="HL1033" s="41"/>
      <c r="HM1033" s="41"/>
      <c r="HN1033" s="41"/>
      <c r="HO1033" s="41"/>
      <c r="HP1033" s="41"/>
      <c r="HQ1033" s="41"/>
      <c r="HR1033" s="41"/>
      <c r="HS1033" s="41"/>
      <c r="HT1033" s="41"/>
      <c r="HU1033" s="41"/>
      <c r="HV1033" s="41"/>
      <c r="HW1033" s="41"/>
      <c r="HX1033" s="41"/>
      <c r="HY1033" s="41"/>
      <c r="HZ1033" s="41"/>
      <c r="IA1033" s="41"/>
      <c r="IB1033" s="41"/>
      <c r="IC1033" s="41"/>
      <c r="ID1033" s="41"/>
      <c r="IE1033" s="41"/>
      <c r="IF1033" s="41"/>
      <c r="IG1033" s="41"/>
      <c r="IH1033" s="41"/>
      <c r="II1033" s="41"/>
      <c r="IJ1033" s="41"/>
      <c r="IK1033" s="41"/>
      <c r="IL1033" s="41"/>
      <c r="IM1033" s="41"/>
      <c r="IN1033" s="41"/>
      <c r="IO1033" s="41"/>
      <c r="IP1033" s="41"/>
      <c r="IQ1033" s="41"/>
      <c r="IR1033" s="41"/>
      <c r="IS1033" s="41"/>
      <c r="IT1033" s="41"/>
      <c r="IU1033" s="41"/>
      <c r="IV1033" s="41"/>
      <c r="IW1033" s="41"/>
      <c r="IX1033" s="41"/>
    </row>
    <row r="1034" spans="1:258" s="56" customFormat="1">
      <c r="A1034" s="13" t="s">
        <v>85</v>
      </c>
      <c r="B1034" s="13" t="s">
        <v>263</v>
      </c>
      <c r="C1034" s="23" t="s">
        <v>419</v>
      </c>
      <c r="D1034" s="12" t="s">
        <v>988</v>
      </c>
      <c r="E1034" s="12" t="s">
        <v>989</v>
      </c>
      <c r="F1034" s="12" t="s">
        <v>419</v>
      </c>
      <c r="G1034" s="12" t="s">
        <v>403</v>
      </c>
      <c r="H1034" s="12" t="s">
        <v>990</v>
      </c>
      <c r="I1034" s="19">
        <v>8000</v>
      </c>
      <c r="J1034" s="19">
        <v>0</v>
      </c>
      <c r="K1034" s="108">
        <v>8000</v>
      </c>
      <c r="L1034" s="20"/>
      <c r="M1034" s="20"/>
      <c r="N1034" s="82"/>
      <c r="O1034" s="1"/>
      <c r="P1034" s="1"/>
      <c r="Q1034" s="1"/>
      <c r="R1034" s="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  <c r="AL1034" s="41"/>
      <c r="AM1034" s="41"/>
      <c r="AN1034" s="41"/>
      <c r="AO1034" s="41"/>
      <c r="AP1034" s="41"/>
      <c r="AQ1034" s="41"/>
      <c r="AR1034" s="41"/>
      <c r="AS1034" s="41"/>
      <c r="AT1034" s="41"/>
      <c r="AU1034" s="41"/>
      <c r="AV1034" s="41"/>
      <c r="AW1034" s="41"/>
      <c r="AX1034" s="41"/>
      <c r="AY1034" s="41"/>
      <c r="AZ1034" s="41"/>
      <c r="BA1034" s="41"/>
      <c r="BB1034" s="41"/>
      <c r="BC1034" s="41"/>
      <c r="BD1034" s="41"/>
      <c r="BE1034" s="41"/>
      <c r="BF1034" s="41"/>
      <c r="BG1034" s="41"/>
      <c r="BH1034" s="41"/>
      <c r="BI1034" s="41"/>
      <c r="BJ1034" s="41"/>
      <c r="BK1034" s="41"/>
      <c r="BL1034" s="41"/>
      <c r="BM1034" s="41"/>
      <c r="BN1034" s="41"/>
      <c r="BO1034" s="41"/>
      <c r="BP1034" s="41"/>
      <c r="BQ1034" s="41"/>
      <c r="BR1034" s="41"/>
      <c r="BS1034" s="41"/>
      <c r="BT1034" s="41"/>
      <c r="BU1034" s="41"/>
      <c r="BV1034" s="41"/>
      <c r="BW1034" s="41"/>
      <c r="BX1034" s="41"/>
      <c r="BY1034" s="41"/>
      <c r="BZ1034" s="41"/>
      <c r="CA1034" s="41"/>
      <c r="CB1034" s="41"/>
      <c r="CC1034" s="41"/>
      <c r="CD1034" s="41"/>
      <c r="CE1034" s="41"/>
      <c r="CF1034" s="41"/>
      <c r="CG1034" s="41"/>
      <c r="CH1034" s="41"/>
      <c r="CI1034" s="41"/>
      <c r="CJ1034" s="41"/>
      <c r="CK1034" s="41"/>
      <c r="CL1034" s="41"/>
      <c r="CM1034" s="41"/>
      <c r="CN1034" s="41"/>
      <c r="CO1034" s="41"/>
      <c r="CP1034" s="41"/>
      <c r="CQ1034" s="41"/>
      <c r="CR1034" s="41"/>
      <c r="CS1034" s="41"/>
      <c r="CT1034" s="41"/>
      <c r="CU1034" s="41"/>
      <c r="CV1034" s="41"/>
      <c r="CW1034" s="41"/>
      <c r="CX1034" s="41"/>
      <c r="CY1034" s="41"/>
      <c r="CZ1034" s="41"/>
      <c r="DA1034" s="41"/>
      <c r="DB1034" s="41"/>
      <c r="DC1034" s="41"/>
      <c r="DD1034" s="41"/>
      <c r="DE1034" s="41"/>
      <c r="DF1034" s="41"/>
      <c r="DG1034" s="41"/>
      <c r="DH1034" s="41"/>
      <c r="DI1034" s="41"/>
      <c r="DJ1034" s="41"/>
      <c r="DK1034" s="41"/>
      <c r="DL1034" s="41"/>
      <c r="DM1034" s="41"/>
      <c r="DN1034" s="41"/>
      <c r="DO1034" s="41"/>
      <c r="DP1034" s="41"/>
      <c r="DQ1034" s="41"/>
      <c r="DR1034" s="41"/>
      <c r="DS1034" s="41"/>
      <c r="DT1034" s="41"/>
      <c r="DU1034" s="41"/>
      <c r="DV1034" s="41"/>
      <c r="DW1034" s="41"/>
      <c r="DX1034" s="41"/>
      <c r="DY1034" s="41"/>
      <c r="DZ1034" s="41"/>
      <c r="EA1034" s="41"/>
      <c r="EB1034" s="41"/>
      <c r="EC1034" s="41"/>
      <c r="ED1034" s="41"/>
      <c r="EE1034" s="41"/>
      <c r="EF1034" s="41"/>
      <c r="EG1034" s="41"/>
      <c r="EH1034" s="41"/>
      <c r="EI1034" s="41"/>
      <c r="EJ1034" s="41"/>
      <c r="EK1034" s="41"/>
      <c r="EL1034" s="41"/>
      <c r="EM1034" s="41"/>
      <c r="EN1034" s="41"/>
      <c r="EO1034" s="41"/>
      <c r="EP1034" s="41"/>
      <c r="EQ1034" s="41"/>
      <c r="ER1034" s="41"/>
      <c r="ES1034" s="41"/>
      <c r="ET1034" s="41"/>
      <c r="EU1034" s="41"/>
      <c r="EV1034" s="41"/>
      <c r="EW1034" s="41"/>
      <c r="EX1034" s="41"/>
      <c r="EY1034" s="41"/>
      <c r="EZ1034" s="41"/>
      <c r="FA1034" s="41"/>
      <c r="FB1034" s="41"/>
      <c r="FC1034" s="41"/>
      <c r="FD1034" s="41"/>
      <c r="FE1034" s="41"/>
      <c r="FF1034" s="41"/>
      <c r="FG1034" s="41"/>
      <c r="FH1034" s="41"/>
      <c r="FI1034" s="41"/>
      <c r="FJ1034" s="41"/>
      <c r="FK1034" s="41"/>
      <c r="FL1034" s="41"/>
      <c r="FM1034" s="41"/>
      <c r="FN1034" s="41"/>
      <c r="FO1034" s="41"/>
      <c r="FP1034" s="41"/>
      <c r="FQ1034" s="41"/>
      <c r="FR1034" s="41"/>
      <c r="FS1034" s="41"/>
      <c r="FT1034" s="41"/>
      <c r="FU1034" s="41"/>
      <c r="FV1034" s="41"/>
      <c r="FW1034" s="41"/>
      <c r="FX1034" s="41"/>
      <c r="FY1034" s="41"/>
      <c r="FZ1034" s="41"/>
      <c r="GA1034" s="41"/>
      <c r="GB1034" s="41"/>
      <c r="GC1034" s="41"/>
      <c r="GD1034" s="41"/>
      <c r="GE1034" s="41"/>
      <c r="GF1034" s="41"/>
      <c r="GG1034" s="41"/>
      <c r="GH1034" s="41"/>
      <c r="GI1034" s="41"/>
      <c r="GJ1034" s="41"/>
      <c r="GK1034" s="41"/>
      <c r="GL1034" s="41"/>
      <c r="GM1034" s="41"/>
      <c r="GN1034" s="41"/>
      <c r="GO1034" s="41"/>
      <c r="GP1034" s="41"/>
      <c r="GQ1034" s="41"/>
      <c r="GR1034" s="41"/>
      <c r="GS1034" s="41"/>
      <c r="GT1034" s="41"/>
      <c r="GU1034" s="41"/>
      <c r="GV1034" s="41"/>
      <c r="GW1034" s="41"/>
      <c r="GX1034" s="41"/>
      <c r="GY1034" s="41"/>
      <c r="GZ1034" s="41"/>
      <c r="HA1034" s="41"/>
      <c r="HB1034" s="41"/>
      <c r="HC1034" s="41"/>
      <c r="HD1034" s="41"/>
      <c r="HE1034" s="41"/>
      <c r="HF1034" s="41"/>
      <c r="HG1034" s="41"/>
      <c r="HH1034" s="41"/>
      <c r="HI1034" s="41"/>
      <c r="HJ1034" s="41"/>
      <c r="HK1034" s="41"/>
      <c r="HL1034" s="41"/>
      <c r="HM1034" s="41"/>
      <c r="HN1034" s="41"/>
      <c r="HO1034" s="41"/>
      <c r="HP1034" s="41"/>
      <c r="HQ1034" s="41"/>
      <c r="HR1034" s="41"/>
      <c r="HS1034" s="41"/>
      <c r="HT1034" s="41"/>
      <c r="HU1034" s="41"/>
      <c r="HV1034" s="41"/>
      <c r="HW1034" s="41"/>
      <c r="HX1034" s="41"/>
      <c r="HY1034" s="41"/>
      <c r="HZ1034" s="41"/>
      <c r="IA1034" s="41"/>
      <c r="IB1034" s="41"/>
      <c r="IC1034" s="41"/>
      <c r="ID1034" s="41"/>
      <c r="IE1034" s="41"/>
      <c r="IF1034" s="41"/>
      <c r="IG1034" s="41"/>
      <c r="IH1034" s="41"/>
      <c r="II1034" s="41"/>
      <c r="IJ1034" s="41"/>
      <c r="IK1034" s="41"/>
      <c r="IL1034" s="41"/>
      <c r="IM1034" s="41"/>
      <c r="IN1034" s="41"/>
      <c r="IO1034" s="41"/>
      <c r="IP1034" s="41"/>
      <c r="IQ1034" s="41"/>
      <c r="IR1034" s="41"/>
      <c r="IS1034" s="41"/>
      <c r="IT1034" s="41"/>
      <c r="IU1034" s="41"/>
      <c r="IV1034" s="41"/>
      <c r="IW1034" s="41"/>
      <c r="IX1034" s="41"/>
    </row>
    <row r="1035" spans="1:258" s="56" customFormat="1">
      <c r="A1035" s="13" t="s">
        <v>85</v>
      </c>
      <c r="B1035" s="13" t="s">
        <v>263</v>
      </c>
      <c r="C1035" s="23" t="s">
        <v>419</v>
      </c>
      <c r="D1035" s="12" t="s">
        <v>991</v>
      </c>
      <c r="E1035" s="12" t="s">
        <v>992</v>
      </c>
      <c r="F1035" s="12" t="s">
        <v>419</v>
      </c>
      <c r="G1035" s="12" t="s">
        <v>380</v>
      </c>
      <c r="H1035" s="12" t="s">
        <v>990</v>
      </c>
      <c r="I1035" s="19">
        <v>8000</v>
      </c>
      <c r="J1035" s="19">
        <v>0</v>
      </c>
      <c r="K1035" s="108">
        <v>8000</v>
      </c>
      <c r="L1035" s="20"/>
      <c r="M1035" s="20"/>
      <c r="N1035" s="82"/>
      <c r="O1035" s="1"/>
      <c r="P1035" s="1"/>
      <c r="Q1035" s="1"/>
      <c r="R1035" s="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  <c r="AL1035" s="41"/>
      <c r="AM1035" s="41"/>
      <c r="AN1035" s="41"/>
      <c r="AO1035" s="41"/>
      <c r="AP1035" s="41"/>
      <c r="AQ1035" s="41"/>
      <c r="AR1035" s="41"/>
      <c r="AS1035" s="41"/>
      <c r="AT1035" s="41"/>
      <c r="AU1035" s="41"/>
      <c r="AV1035" s="41"/>
      <c r="AW1035" s="41"/>
      <c r="AX1035" s="41"/>
      <c r="AY1035" s="41"/>
      <c r="AZ1035" s="41"/>
      <c r="BA1035" s="41"/>
      <c r="BB1035" s="41"/>
      <c r="BC1035" s="41"/>
      <c r="BD1035" s="41"/>
      <c r="BE1035" s="41"/>
      <c r="BF1035" s="41"/>
      <c r="BG1035" s="41"/>
      <c r="BH1035" s="41"/>
      <c r="BI1035" s="41"/>
      <c r="BJ1035" s="41"/>
      <c r="BK1035" s="41"/>
      <c r="BL1035" s="41"/>
      <c r="BM1035" s="41"/>
      <c r="BN1035" s="41"/>
      <c r="BO1035" s="41"/>
      <c r="BP1035" s="41"/>
      <c r="BQ1035" s="41"/>
      <c r="BR1035" s="41"/>
      <c r="BS1035" s="41"/>
      <c r="BT1035" s="41"/>
      <c r="BU1035" s="41"/>
      <c r="BV1035" s="41"/>
      <c r="BW1035" s="41"/>
      <c r="BX1035" s="41"/>
      <c r="BY1035" s="41"/>
      <c r="BZ1035" s="41"/>
      <c r="CA1035" s="41"/>
      <c r="CB1035" s="41"/>
      <c r="CC1035" s="41"/>
      <c r="CD1035" s="41"/>
      <c r="CE1035" s="41"/>
      <c r="CF1035" s="41"/>
      <c r="CG1035" s="41"/>
      <c r="CH1035" s="41"/>
      <c r="CI1035" s="41"/>
      <c r="CJ1035" s="41"/>
      <c r="CK1035" s="41"/>
      <c r="CL1035" s="41"/>
      <c r="CM1035" s="41"/>
      <c r="CN1035" s="41"/>
      <c r="CO1035" s="41"/>
      <c r="CP1035" s="41"/>
      <c r="CQ1035" s="41"/>
      <c r="CR1035" s="41"/>
      <c r="CS1035" s="41"/>
      <c r="CT1035" s="41"/>
      <c r="CU1035" s="41"/>
      <c r="CV1035" s="41"/>
      <c r="CW1035" s="41"/>
      <c r="CX1035" s="41"/>
      <c r="CY1035" s="41"/>
      <c r="CZ1035" s="41"/>
      <c r="DA1035" s="41"/>
      <c r="DB1035" s="41"/>
      <c r="DC1035" s="41"/>
      <c r="DD1035" s="41"/>
      <c r="DE1035" s="41"/>
      <c r="DF1035" s="41"/>
      <c r="DG1035" s="41"/>
      <c r="DH1035" s="41"/>
      <c r="DI1035" s="41"/>
      <c r="DJ1035" s="41"/>
      <c r="DK1035" s="41"/>
      <c r="DL1035" s="41"/>
      <c r="DM1035" s="41"/>
      <c r="DN1035" s="41"/>
      <c r="DO1035" s="41"/>
      <c r="DP1035" s="41"/>
      <c r="DQ1035" s="41"/>
      <c r="DR1035" s="41"/>
      <c r="DS1035" s="41"/>
      <c r="DT1035" s="41"/>
      <c r="DU1035" s="41"/>
      <c r="DV1035" s="41"/>
      <c r="DW1035" s="41"/>
      <c r="DX1035" s="41"/>
      <c r="DY1035" s="41"/>
      <c r="DZ1035" s="41"/>
      <c r="EA1035" s="41"/>
      <c r="EB1035" s="41"/>
      <c r="EC1035" s="41"/>
      <c r="ED1035" s="41"/>
      <c r="EE1035" s="41"/>
      <c r="EF1035" s="41"/>
      <c r="EG1035" s="41"/>
      <c r="EH1035" s="41"/>
      <c r="EI1035" s="41"/>
      <c r="EJ1035" s="41"/>
      <c r="EK1035" s="41"/>
      <c r="EL1035" s="41"/>
      <c r="EM1035" s="41"/>
      <c r="EN1035" s="41"/>
      <c r="EO1035" s="41"/>
      <c r="EP1035" s="41"/>
      <c r="EQ1035" s="41"/>
      <c r="ER1035" s="41"/>
      <c r="ES1035" s="41"/>
      <c r="ET1035" s="41"/>
      <c r="EU1035" s="41"/>
      <c r="EV1035" s="41"/>
      <c r="EW1035" s="41"/>
      <c r="EX1035" s="41"/>
      <c r="EY1035" s="41"/>
      <c r="EZ1035" s="41"/>
      <c r="FA1035" s="41"/>
      <c r="FB1035" s="41"/>
      <c r="FC1035" s="41"/>
      <c r="FD1035" s="41"/>
      <c r="FE1035" s="41"/>
      <c r="FF1035" s="41"/>
      <c r="FG1035" s="41"/>
      <c r="FH1035" s="41"/>
      <c r="FI1035" s="41"/>
      <c r="FJ1035" s="41"/>
      <c r="FK1035" s="41"/>
      <c r="FL1035" s="41"/>
      <c r="FM1035" s="41"/>
      <c r="FN1035" s="41"/>
      <c r="FO1035" s="41"/>
      <c r="FP1035" s="41"/>
      <c r="FQ1035" s="41"/>
      <c r="FR1035" s="41"/>
      <c r="FS1035" s="41"/>
      <c r="FT1035" s="41"/>
      <c r="FU1035" s="41"/>
      <c r="FV1035" s="41"/>
      <c r="FW1035" s="41"/>
      <c r="FX1035" s="41"/>
      <c r="FY1035" s="41"/>
      <c r="FZ1035" s="41"/>
      <c r="GA1035" s="41"/>
      <c r="GB1035" s="41"/>
      <c r="GC1035" s="41"/>
      <c r="GD1035" s="41"/>
      <c r="GE1035" s="41"/>
      <c r="GF1035" s="41"/>
      <c r="GG1035" s="41"/>
      <c r="GH1035" s="41"/>
      <c r="GI1035" s="41"/>
      <c r="GJ1035" s="41"/>
      <c r="GK1035" s="41"/>
      <c r="GL1035" s="41"/>
      <c r="GM1035" s="41"/>
      <c r="GN1035" s="41"/>
      <c r="GO1035" s="41"/>
      <c r="GP1035" s="41"/>
      <c r="GQ1035" s="41"/>
      <c r="GR1035" s="41"/>
      <c r="GS1035" s="41"/>
      <c r="GT1035" s="41"/>
      <c r="GU1035" s="41"/>
      <c r="GV1035" s="41"/>
      <c r="GW1035" s="41"/>
      <c r="GX1035" s="41"/>
      <c r="GY1035" s="41"/>
      <c r="GZ1035" s="41"/>
      <c r="HA1035" s="41"/>
      <c r="HB1035" s="41"/>
      <c r="HC1035" s="41"/>
      <c r="HD1035" s="41"/>
      <c r="HE1035" s="41"/>
      <c r="HF1035" s="41"/>
      <c r="HG1035" s="41"/>
      <c r="HH1035" s="41"/>
      <c r="HI1035" s="41"/>
      <c r="HJ1035" s="41"/>
      <c r="HK1035" s="41"/>
      <c r="HL1035" s="41"/>
      <c r="HM1035" s="41"/>
      <c r="HN1035" s="41"/>
      <c r="HO1035" s="41"/>
      <c r="HP1035" s="41"/>
      <c r="HQ1035" s="41"/>
      <c r="HR1035" s="41"/>
      <c r="HS1035" s="41"/>
      <c r="HT1035" s="41"/>
      <c r="HU1035" s="41"/>
      <c r="HV1035" s="41"/>
      <c r="HW1035" s="41"/>
      <c r="HX1035" s="41"/>
      <c r="HY1035" s="41"/>
      <c r="HZ1035" s="41"/>
      <c r="IA1035" s="41"/>
      <c r="IB1035" s="41"/>
      <c r="IC1035" s="41"/>
      <c r="ID1035" s="41"/>
      <c r="IE1035" s="41"/>
      <c r="IF1035" s="41"/>
      <c r="IG1035" s="41"/>
      <c r="IH1035" s="41"/>
      <c r="II1035" s="41"/>
      <c r="IJ1035" s="41"/>
      <c r="IK1035" s="41"/>
      <c r="IL1035" s="41"/>
      <c r="IM1035" s="41"/>
      <c r="IN1035" s="41"/>
      <c r="IO1035" s="41"/>
      <c r="IP1035" s="41"/>
      <c r="IQ1035" s="41"/>
      <c r="IR1035" s="41"/>
      <c r="IS1035" s="41"/>
      <c r="IT1035" s="41"/>
      <c r="IU1035" s="41"/>
      <c r="IV1035" s="41"/>
      <c r="IW1035" s="41"/>
      <c r="IX1035" s="41"/>
    </row>
    <row r="1036" spans="1:258" s="41" customFormat="1">
      <c r="A1036" s="41" t="s">
        <v>85</v>
      </c>
      <c r="B1036" s="41" t="s">
        <v>263</v>
      </c>
      <c r="C1036" s="55" t="s">
        <v>2939</v>
      </c>
      <c r="D1036" s="41" t="s">
        <v>2940</v>
      </c>
      <c r="E1036" s="41" t="s">
        <v>2941</v>
      </c>
      <c r="F1036" s="41" t="s">
        <v>96</v>
      </c>
      <c r="G1036" s="41" t="s">
        <v>84</v>
      </c>
      <c r="H1036" s="41" t="s">
        <v>2942</v>
      </c>
      <c r="I1036" s="4">
        <v>489602.06</v>
      </c>
      <c r="J1036" s="4">
        <v>61200.2575</v>
      </c>
      <c r="K1036" s="111">
        <v>428401.80249999999</v>
      </c>
      <c r="L1036" s="4"/>
      <c r="M1036" s="4"/>
      <c r="N1036" s="4"/>
      <c r="O1036" s="4"/>
      <c r="P1036" s="4"/>
      <c r="Q1036" s="4"/>
      <c r="R1036" s="4"/>
    </row>
    <row r="1037" spans="1:258" s="41" customFormat="1">
      <c r="A1037" s="41" t="s">
        <v>85</v>
      </c>
      <c r="B1037" s="41" t="s">
        <v>263</v>
      </c>
      <c r="C1037" s="55" t="s">
        <v>15</v>
      </c>
      <c r="D1037" s="41" t="s">
        <v>2943</v>
      </c>
      <c r="E1037" s="41" t="s">
        <v>2944</v>
      </c>
      <c r="F1037" s="41" t="s">
        <v>2183</v>
      </c>
      <c r="G1037" s="41" t="s">
        <v>23</v>
      </c>
      <c r="H1037" s="41" t="s">
        <v>2945</v>
      </c>
      <c r="I1037" s="4">
        <v>236329.4</v>
      </c>
      <c r="J1037" s="4">
        <v>0</v>
      </c>
      <c r="K1037" s="111">
        <v>236329.4</v>
      </c>
      <c r="L1037" s="4"/>
      <c r="M1037" s="4"/>
      <c r="N1037" s="4"/>
      <c r="O1037" s="4"/>
      <c r="P1037" s="4"/>
      <c r="Q1037" s="4"/>
      <c r="R1037" s="4"/>
    </row>
    <row r="1038" spans="1:258" s="41" customFormat="1">
      <c r="A1038" s="41" t="s">
        <v>85</v>
      </c>
      <c r="B1038" s="41" t="s">
        <v>263</v>
      </c>
      <c r="C1038" s="55" t="s">
        <v>13</v>
      </c>
      <c r="D1038" s="41" t="s">
        <v>2946</v>
      </c>
      <c r="E1038" s="41" t="s">
        <v>2947</v>
      </c>
      <c r="F1038" s="41" t="s">
        <v>355</v>
      </c>
      <c r="G1038" s="41" t="s">
        <v>2948</v>
      </c>
      <c r="H1038" s="41" t="s">
        <v>2930</v>
      </c>
      <c r="I1038" s="4">
        <v>210000</v>
      </c>
      <c r="J1038" s="4">
        <v>0</v>
      </c>
      <c r="K1038" s="111">
        <v>210000</v>
      </c>
      <c r="L1038" s="4"/>
      <c r="M1038" s="4"/>
      <c r="N1038" s="4"/>
      <c r="O1038" s="4"/>
      <c r="P1038" s="4"/>
      <c r="Q1038" s="4"/>
      <c r="R1038" s="4"/>
    </row>
    <row r="1039" spans="1:258" s="41" customFormat="1">
      <c r="A1039" s="41" t="s">
        <v>85</v>
      </c>
      <c r="B1039" s="41" t="s">
        <v>263</v>
      </c>
      <c r="C1039" s="55" t="s">
        <v>13</v>
      </c>
      <c r="D1039" s="41" t="s">
        <v>3821</v>
      </c>
      <c r="E1039" s="41" t="s">
        <v>3822</v>
      </c>
      <c r="F1039" s="41" t="s">
        <v>2010</v>
      </c>
      <c r="G1039" s="41" t="s">
        <v>2459</v>
      </c>
      <c r="I1039" s="4">
        <v>201250</v>
      </c>
      <c r="J1039" s="4">
        <v>0</v>
      </c>
      <c r="K1039" s="111">
        <v>201250</v>
      </c>
      <c r="L1039" s="4"/>
      <c r="M1039" s="4"/>
      <c r="N1039" s="4"/>
      <c r="O1039" s="4"/>
      <c r="P1039" s="4"/>
      <c r="Q1039" s="4"/>
      <c r="R1039" s="4"/>
    </row>
    <row r="1040" spans="1:258" s="41" customFormat="1">
      <c r="A1040" s="41" t="s">
        <v>85</v>
      </c>
      <c r="B1040" s="41" t="s">
        <v>263</v>
      </c>
      <c r="C1040" s="55" t="s">
        <v>14</v>
      </c>
      <c r="D1040" s="41" t="s">
        <v>3823</v>
      </c>
      <c r="E1040" s="41" t="s">
        <v>3824</v>
      </c>
      <c r="F1040" s="41" t="s">
        <v>3256</v>
      </c>
      <c r="G1040" s="41" t="s">
        <v>3825</v>
      </c>
      <c r="H1040" s="41" t="s">
        <v>3826</v>
      </c>
      <c r="I1040" s="4">
        <v>60000</v>
      </c>
      <c r="J1040" s="4">
        <v>0</v>
      </c>
      <c r="K1040" s="111">
        <v>60000</v>
      </c>
      <c r="L1040" s="4"/>
      <c r="M1040" s="4"/>
      <c r="N1040" s="4"/>
      <c r="O1040" s="4"/>
      <c r="P1040" s="4"/>
      <c r="Q1040" s="4"/>
      <c r="R1040" s="4"/>
    </row>
    <row r="1041" spans="1:16373" s="41" customFormat="1">
      <c r="A1041" s="41" t="s">
        <v>85</v>
      </c>
      <c r="B1041" s="41" t="s">
        <v>263</v>
      </c>
      <c r="C1041" s="55" t="s">
        <v>1482</v>
      </c>
      <c r="D1041" s="41" t="s">
        <v>3827</v>
      </c>
      <c r="E1041" s="41" t="s">
        <v>3828</v>
      </c>
      <c r="F1041" s="41" t="s">
        <v>1482</v>
      </c>
      <c r="G1041" s="41" t="s">
        <v>1696</v>
      </c>
      <c r="H1041" s="41" t="s">
        <v>3829</v>
      </c>
      <c r="I1041" s="4">
        <v>20000</v>
      </c>
      <c r="J1041" s="4">
        <v>0</v>
      </c>
      <c r="K1041" s="111">
        <v>20000</v>
      </c>
      <c r="L1041" s="4"/>
      <c r="M1041" s="4"/>
      <c r="N1041" s="4"/>
      <c r="O1041" s="4"/>
      <c r="P1041" s="4"/>
      <c r="Q1041" s="4"/>
      <c r="R1041" s="4"/>
    </row>
    <row r="1042" spans="1:16373" s="41" customFormat="1">
      <c r="A1042" s="41" t="s">
        <v>85</v>
      </c>
      <c r="B1042" s="41" t="s">
        <v>263</v>
      </c>
      <c r="C1042" s="55" t="s">
        <v>239</v>
      </c>
      <c r="D1042" s="41" t="s">
        <v>3830</v>
      </c>
      <c r="E1042" s="41" t="s">
        <v>3831</v>
      </c>
      <c r="F1042" s="41" t="s">
        <v>239</v>
      </c>
      <c r="G1042" s="41" t="s">
        <v>223</v>
      </c>
      <c r="H1042" s="41" t="s">
        <v>3832</v>
      </c>
      <c r="I1042" s="4">
        <v>567000</v>
      </c>
      <c r="J1042" s="4">
        <v>0</v>
      </c>
      <c r="K1042" s="111">
        <v>567000</v>
      </c>
      <c r="L1042" s="4"/>
      <c r="M1042" s="4"/>
      <c r="N1042" s="4"/>
      <c r="O1042" s="4"/>
      <c r="P1042" s="4"/>
      <c r="Q1042" s="4"/>
      <c r="R1042" s="4"/>
    </row>
    <row r="1043" spans="1:16373" s="41" customFormat="1">
      <c r="A1043" s="3" t="s">
        <v>85</v>
      </c>
      <c r="B1043" s="3" t="s">
        <v>263</v>
      </c>
      <c r="C1043" s="6" t="s">
        <v>2430</v>
      </c>
      <c r="D1043" s="3" t="s">
        <v>2431</v>
      </c>
      <c r="E1043" s="3" t="s">
        <v>2432</v>
      </c>
      <c r="F1043" s="3" t="s">
        <v>2430</v>
      </c>
      <c r="G1043" s="3" t="s">
        <v>2433</v>
      </c>
      <c r="H1043" s="3" t="s">
        <v>2434</v>
      </c>
      <c r="I1043" s="2">
        <v>5000</v>
      </c>
      <c r="J1043" s="2">
        <v>0</v>
      </c>
      <c r="K1043" s="105">
        <v>5000</v>
      </c>
      <c r="L1043" s="2"/>
      <c r="M1043" s="2"/>
      <c r="N1043" s="2"/>
      <c r="O1043" s="2"/>
      <c r="P1043" s="2"/>
      <c r="Q1043" s="2"/>
      <c r="R1043" s="2"/>
    </row>
    <row r="1044" spans="1:16373" s="41" customFormat="1">
      <c r="A1044" s="3" t="s">
        <v>85</v>
      </c>
      <c r="B1044" s="3" t="s">
        <v>263</v>
      </c>
      <c r="C1044" s="29" t="s">
        <v>15</v>
      </c>
      <c r="D1044" s="26" t="s">
        <v>2435</v>
      </c>
      <c r="E1044" s="26" t="s">
        <v>2436</v>
      </c>
      <c r="F1044" s="26" t="s">
        <v>319</v>
      </c>
      <c r="G1044" s="26" t="s">
        <v>313</v>
      </c>
      <c r="H1044" s="26" t="s">
        <v>2437</v>
      </c>
      <c r="I1044" s="27">
        <v>550000</v>
      </c>
      <c r="J1044" s="27">
        <v>68750</v>
      </c>
      <c r="K1044" s="118">
        <v>481250</v>
      </c>
      <c r="L1044" s="10"/>
      <c r="M1044" s="10"/>
      <c r="N1044" s="10"/>
      <c r="O1044" s="10"/>
      <c r="P1044" s="10"/>
      <c r="Q1044" s="10"/>
      <c r="R1044" s="10"/>
      <c r="S1044" s="59"/>
      <c r="T1044" s="59"/>
      <c r="U1044" s="59"/>
      <c r="V1044" s="59"/>
      <c r="W1044" s="59"/>
      <c r="X1044" s="59"/>
      <c r="Y1044" s="59"/>
      <c r="Z1044" s="59"/>
      <c r="AA1044" s="59"/>
      <c r="AB1044" s="59"/>
      <c r="AC1044" s="59"/>
      <c r="AD1044" s="59"/>
      <c r="AE1044" s="59"/>
      <c r="AF1044" s="59"/>
      <c r="AG1044" s="59"/>
      <c r="AH1044" s="59"/>
      <c r="AI1044" s="59"/>
      <c r="AJ1044" s="59"/>
      <c r="AK1044" s="59"/>
      <c r="AL1044" s="59"/>
      <c r="AM1044" s="59"/>
      <c r="AN1044" s="59"/>
      <c r="AO1044" s="59"/>
      <c r="AP1044" s="59"/>
      <c r="AQ1044" s="59"/>
      <c r="AR1044" s="59"/>
      <c r="AS1044" s="59"/>
      <c r="AT1044" s="59"/>
      <c r="AU1044" s="59"/>
      <c r="AV1044" s="59"/>
      <c r="AW1044" s="59"/>
      <c r="AX1044" s="59"/>
      <c r="AY1044" s="59"/>
      <c r="AZ1044" s="59"/>
      <c r="BA1044" s="59"/>
      <c r="BB1044" s="59"/>
      <c r="BC1044" s="59"/>
      <c r="BD1044" s="59"/>
      <c r="BE1044" s="59"/>
      <c r="BF1044" s="59"/>
      <c r="BG1044" s="59"/>
      <c r="BH1044" s="59"/>
      <c r="BI1044" s="59"/>
      <c r="BJ1044" s="59"/>
      <c r="BK1044" s="59"/>
      <c r="BL1044" s="59"/>
      <c r="BM1044" s="59"/>
      <c r="BN1044" s="59"/>
      <c r="BO1044" s="59"/>
      <c r="BP1044" s="59"/>
      <c r="BQ1044" s="59"/>
      <c r="BR1044" s="59"/>
      <c r="BS1044" s="59"/>
      <c r="BT1044" s="59"/>
      <c r="BU1044" s="59"/>
      <c r="BV1044" s="59"/>
      <c r="BW1044" s="59"/>
      <c r="BX1044" s="59"/>
      <c r="BY1044" s="59"/>
      <c r="BZ1044" s="59"/>
      <c r="CA1044" s="59"/>
      <c r="CB1044" s="59"/>
      <c r="CC1044" s="59"/>
      <c r="CD1044" s="59"/>
      <c r="CE1044" s="59"/>
      <c r="CF1044" s="59"/>
      <c r="CG1044" s="59"/>
      <c r="CH1044" s="59"/>
      <c r="CI1044" s="59"/>
      <c r="CJ1044" s="59"/>
      <c r="CK1044" s="59"/>
      <c r="CL1044" s="59"/>
      <c r="CM1044" s="59"/>
      <c r="CN1044" s="59"/>
      <c r="CO1044" s="59"/>
      <c r="CP1044" s="59"/>
      <c r="CQ1044" s="59"/>
      <c r="CR1044" s="59"/>
      <c r="CS1044" s="59"/>
      <c r="CT1044" s="59"/>
      <c r="CU1044" s="59"/>
      <c r="CV1044" s="59"/>
      <c r="CW1044" s="59"/>
      <c r="CX1044" s="59"/>
      <c r="CY1044" s="59"/>
      <c r="CZ1044" s="59"/>
      <c r="DA1044" s="59"/>
      <c r="DB1044" s="59"/>
      <c r="DC1044" s="59"/>
      <c r="DD1044" s="59"/>
      <c r="DE1044" s="59"/>
      <c r="DF1044" s="59"/>
      <c r="DG1044" s="59"/>
      <c r="DH1044" s="59"/>
      <c r="DI1044" s="59"/>
      <c r="DJ1044" s="59"/>
      <c r="DK1044" s="59"/>
      <c r="DL1044" s="59"/>
      <c r="DM1044" s="59"/>
      <c r="DN1044" s="59"/>
      <c r="DO1044" s="59"/>
      <c r="DP1044" s="59"/>
      <c r="DQ1044" s="59"/>
      <c r="DR1044" s="59"/>
      <c r="DS1044" s="59"/>
      <c r="DT1044" s="59"/>
      <c r="DU1044" s="59"/>
      <c r="DV1044" s="59"/>
      <c r="DW1044" s="59"/>
      <c r="DX1044" s="59"/>
      <c r="DY1044" s="59"/>
      <c r="DZ1044" s="59"/>
      <c r="EA1044" s="59"/>
      <c r="EB1044" s="59"/>
      <c r="EC1044" s="59"/>
      <c r="ED1044" s="59"/>
      <c r="EE1044" s="59"/>
      <c r="EF1044" s="59"/>
      <c r="EG1044" s="59"/>
      <c r="EH1044" s="59"/>
      <c r="EI1044" s="59"/>
      <c r="EJ1044" s="59"/>
      <c r="EK1044" s="59"/>
      <c r="EL1044" s="59"/>
      <c r="EM1044" s="59"/>
      <c r="EN1044" s="59"/>
      <c r="EO1044" s="59"/>
      <c r="EP1044" s="59"/>
      <c r="EQ1044" s="59"/>
      <c r="ER1044" s="59"/>
      <c r="ES1044" s="59"/>
      <c r="ET1044" s="59"/>
      <c r="EU1044" s="59"/>
      <c r="EV1044" s="59"/>
      <c r="EW1044" s="59"/>
      <c r="EX1044" s="59"/>
      <c r="EY1044" s="59"/>
      <c r="EZ1044" s="59"/>
      <c r="FA1044" s="59"/>
      <c r="FB1044" s="59"/>
      <c r="FC1044" s="59"/>
      <c r="FD1044" s="59"/>
      <c r="FE1044" s="59"/>
      <c r="FF1044" s="59"/>
      <c r="FG1044" s="59"/>
      <c r="FH1044" s="59"/>
      <c r="FI1044" s="59"/>
      <c r="FJ1044" s="59"/>
      <c r="FK1044" s="59"/>
      <c r="FL1044" s="59"/>
      <c r="FM1044" s="59"/>
      <c r="FN1044" s="59"/>
      <c r="FO1044" s="59"/>
      <c r="FP1044" s="59"/>
      <c r="FQ1044" s="59"/>
      <c r="FR1044" s="59"/>
      <c r="FS1044" s="59"/>
      <c r="FT1044" s="59"/>
      <c r="FU1044" s="59"/>
      <c r="FV1044" s="59"/>
      <c r="FW1044" s="59"/>
      <c r="FX1044" s="59"/>
      <c r="FY1044" s="59"/>
      <c r="FZ1044" s="59"/>
      <c r="GA1044" s="59"/>
      <c r="GB1044" s="59"/>
      <c r="GC1044" s="59"/>
      <c r="GD1044" s="59"/>
      <c r="GE1044" s="59"/>
      <c r="GF1044" s="59"/>
      <c r="GG1044" s="59"/>
      <c r="GH1044" s="59"/>
      <c r="GI1044" s="59"/>
      <c r="GJ1044" s="59"/>
      <c r="GK1044" s="59"/>
      <c r="GL1044" s="59"/>
      <c r="GM1044" s="59"/>
      <c r="GN1044" s="59"/>
      <c r="GO1044" s="59"/>
      <c r="GP1044" s="59"/>
      <c r="GQ1044" s="59"/>
      <c r="GR1044" s="59"/>
      <c r="GS1044" s="59"/>
      <c r="GT1044" s="59"/>
      <c r="GU1044" s="59"/>
      <c r="GV1044" s="59"/>
      <c r="GW1044" s="59"/>
      <c r="GX1044" s="59"/>
      <c r="GY1044" s="59"/>
      <c r="GZ1044" s="59"/>
      <c r="HA1044" s="59"/>
      <c r="HB1044" s="59"/>
      <c r="HC1044" s="59"/>
      <c r="HD1044" s="59"/>
      <c r="HE1044" s="59"/>
      <c r="HF1044" s="59"/>
      <c r="HG1044" s="59"/>
      <c r="HH1044" s="59"/>
      <c r="HI1044" s="59"/>
      <c r="HJ1044" s="59"/>
      <c r="HK1044" s="59"/>
      <c r="HL1044" s="59"/>
      <c r="HM1044" s="59"/>
      <c r="HN1044" s="59"/>
      <c r="HO1044" s="59"/>
      <c r="HP1044" s="59"/>
      <c r="HQ1044" s="59"/>
      <c r="HR1044" s="59"/>
      <c r="HS1044" s="59"/>
      <c r="HT1044" s="59"/>
      <c r="HU1044" s="59"/>
      <c r="HV1044" s="59"/>
      <c r="HW1044" s="59"/>
      <c r="HX1044" s="59"/>
      <c r="HY1044" s="59"/>
      <c r="HZ1044" s="59"/>
      <c r="IA1044" s="59"/>
      <c r="IB1044" s="59"/>
      <c r="IC1044" s="59"/>
      <c r="ID1044" s="59"/>
      <c r="IE1044" s="59"/>
      <c r="IF1044" s="59"/>
      <c r="IG1044" s="59"/>
      <c r="IH1044" s="59"/>
      <c r="II1044" s="59"/>
      <c r="IJ1044" s="59"/>
      <c r="IK1044" s="59"/>
      <c r="IL1044" s="59"/>
      <c r="IM1044" s="59"/>
      <c r="IN1044" s="59"/>
      <c r="IO1044" s="59"/>
      <c r="IP1044" s="59"/>
      <c r="IQ1044" s="59"/>
      <c r="IR1044" s="59"/>
      <c r="IS1044" s="59"/>
      <c r="IT1044" s="59"/>
      <c r="IU1044" s="59"/>
      <c r="IV1044" s="59"/>
      <c r="IW1044" s="59"/>
      <c r="IX1044" s="59"/>
      <c r="IY1044" s="59"/>
      <c r="IZ1044" s="59"/>
      <c r="JA1044" s="59"/>
      <c r="JB1044" s="59"/>
      <c r="JC1044" s="59"/>
      <c r="JD1044" s="59"/>
      <c r="JE1044" s="59"/>
      <c r="JF1044" s="59"/>
      <c r="JG1044" s="59"/>
      <c r="JH1044" s="59"/>
      <c r="JI1044" s="59"/>
      <c r="JJ1044" s="59"/>
      <c r="JK1044" s="59"/>
      <c r="JL1044" s="59"/>
      <c r="JM1044" s="59"/>
      <c r="JN1044" s="59"/>
      <c r="JO1044" s="59"/>
      <c r="JP1044" s="59"/>
      <c r="JQ1044" s="59"/>
      <c r="JR1044" s="59"/>
      <c r="JS1044" s="59"/>
      <c r="JT1044" s="59"/>
      <c r="JU1044" s="59"/>
      <c r="JV1044" s="59"/>
      <c r="JW1044" s="59"/>
      <c r="JX1044" s="59"/>
      <c r="JY1044" s="59"/>
      <c r="JZ1044" s="59"/>
      <c r="KA1044" s="59"/>
      <c r="KB1044" s="59"/>
      <c r="KC1044" s="59"/>
      <c r="KD1044" s="59"/>
      <c r="KE1044" s="59"/>
      <c r="KF1044" s="59"/>
      <c r="KG1044" s="59"/>
      <c r="KH1044" s="59"/>
      <c r="KI1044" s="59"/>
      <c r="KJ1044" s="59"/>
      <c r="KK1044" s="59"/>
      <c r="KL1044" s="59"/>
      <c r="KM1044" s="59"/>
      <c r="KN1044" s="59"/>
      <c r="KO1044" s="59"/>
      <c r="KP1044" s="59"/>
      <c r="KQ1044" s="59"/>
      <c r="KR1044" s="59"/>
      <c r="KS1044" s="59"/>
      <c r="KT1044" s="59"/>
      <c r="KU1044" s="59"/>
      <c r="KV1044" s="59"/>
      <c r="KW1044" s="59"/>
      <c r="KX1044" s="59"/>
      <c r="KY1044" s="59"/>
      <c r="KZ1044" s="59"/>
      <c r="LA1044" s="59"/>
      <c r="LB1044" s="59"/>
      <c r="LC1044" s="59"/>
      <c r="LD1044" s="59"/>
      <c r="LE1044" s="59"/>
      <c r="LF1044" s="59"/>
      <c r="LG1044" s="59"/>
      <c r="LH1044" s="59"/>
      <c r="LI1044" s="59"/>
      <c r="LJ1044" s="59"/>
      <c r="LK1044" s="59"/>
      <c r="LL1044" s="59"/>
      <c r="LM1044" s="59"/>
      <c r="LN1044" s="59"/>
      <c r="LO1044" s="59"/>
      <c r="LP1044" s="59"/>
      <c r="LQ1044" s="59"/>
      <c r="LR1044" s="59"/>
      <c r="LS1044" s="59"/>
      <c r="LT1044" s="59"/>
      <c r="LU1044" s="59"/>
      <c r="LV1044" s="59"/>
      <c r="LW1044" s="59"/>
      <c r="LX1044" s="59"/>
      <c r="LY1044" s="59"/>
      <c r="LZ1044" s="59"/>
      <c r="MA1044" s="59"/>
      <c r="MB1044" s="59"/>
      <c r="MC1044" s="59"/>
      <c r="MD1044" s="59"/>
      <c r="ME1044" s="59"/>
      <c r="MF1044" s="59"/>
      <c r="MG1044" s="59"/>
      <c r="MH1044" s="59"/>
      <c r="MI1044" s="59"/>
      <c r="MJ1044" s="59"/>
      <c r="MK1044" s="59"/>
      <c r="ML1044" s="59"/>
      <c r="MM1044" s="59"/>
      <c r="MN1044" s="59"/>
      <c r="MO1044" s="59"/>
      <c r="MP1044" s="59"/>
      <c r="MQ1044" s="59"/>
      <c r="MR1044" s="59"/>
      <c r="MS1044" s="59"/>
      <c r="MT1044" s="59"/>
      <c r="MU1044" s="59"/>
      <c r="MV1044" s="59"/>
      <c r="MW1044" s="59"/>
      <c r="MX1044" s="59"/>
      <c r="MY1044" s="59"/>
      <c r="MZ1044" s="59"/>
      <c r="NA1044" s="59"/>
      <c r="NB1044" s="59"/>
      <c r="NC1044" s="59"/>
      <c r="ND1044" s="59"/>
      <c r="NE1044" s="59"/>
      <c r="NF1044" s="59"/>
      <c r="NG1044" s="59"/>
      <c r="NH1044" s="59"/>
      <c r="NI1044" s="59"/>
      <c r="NJ1044" s="59"/>
      <c r="NK1044" s="59"/>
      <c r="NL1044" s="59"/>
      <c r="NM1044" s="59"/>
      <c r="NN1044" s="59"/>
      <c r="NO1044" s="59"/>
      <c r="NP1044" s="59"/>
      <c r="NQ1044" s="59"/>
      <c r="NR1044" s="59"/>
      <c r="NS1044" s="59"/>
      <c r="NT1044" s="59"/>
      <c r="NU1044" s="59"/>
      <c r="NV1044" s="59"/>
      <c r="NW1044" s="59"/>
      <c r="NX1044" s="59"/>
      <c r="NY1044" s="59"/>
      <c r="NZ1044" s="59"/>
      <c r="OA1044" s="59"/>
      <c r="OB1044" s="59"/>
      <c r="OC1044" s="59"/>
      <c r="OD1044" s="59"/>
      <c r="OE1044" s="59"/>
      <c r="OF1044" s="59"/>
      <c r="OG1044" s="59"/>
      <c r="OH1044" s="59"/>
      <c r="OI1044" s="59"/>
      <c r="OJ1044" s="59"/>
      <c r="OK1044" s="59"/>
      <c r="OL1044" s="59"/>
      <c r="OM1044" s="59"/>
      <c r="ON1044" s="59"/>
      <c r="OO1044" s="59"/>
      <c r="OP1044" s="59"/>
      <c r="OQ1044" s="59"/>
      <c r="OR1044" s="59"/>
      <c r="OS1044" s="59"/>
      <c r="OT1044" s="59"/>
      <c r="OU1044" s="59"/>
      <c r="OV1044" s="59"/>
      <c r="OW1044" s="59"/>
      <c r="OX1044" s="59"/>
      <c r="OY1044" s="59"/>
      <c r="OZ1044" s="59"/>
      <c r="PA1044" s="59"/>
      <c r="PB1044" s="59"/>
      <c r="PC1044" s="59"/>
      <c r="PD1044" s="59"/>
      <c r="PE1044" s="59"/>
      <c r="PF1044" s="59"/>
      <c r="PG1044" s="59"/>
      <c r="PH1044" s="59"/>
      <c r="PI1044" s="59"/>
      <c r="PJ1044" s="59"/>
      <c r="PK1044" s="59"/>
      <c r="PL1044" s="59"/>
      <c r="PM1044" s="59"/>
      <c r="PN1044" s="59"/>
      <c r="PO1044" s="59"/>
      <c r="PP1044" s="59"/>
      <c r="PQ1044" s="59"/>
      <c r="PR1044" s="59"/>
      <c r="PS1044" s="59"/>
      <c r="PT1044" s="59"/>
      <c r="PU1044" s="59"/>
      <c r="PV1044" s="59"/>
      <c r="PW1044" s="59"/>
      <c r="PX1044" s="59"/>
      <c r="PY1044" s="59"/>
      <c r="PZ1044" s="59"/>
      <c r="QA1044" s="59"/>
      <c r="QB1044" s="59"/>
      <c r="QC1044" s="59"/>
      <c r="QD1044" s="59"/>
      <c r="QE1044" s="59"/>
      <c r="QF1044" s="59"/>
      <c r="QG1044" s="59"/>
      <c r="QH1044" s="59"/>
      <c r="QI1044" s="59"/>
      <c r="QJ1044" s="59"/>
      <c r="QK1044" s="59"/>
      <c r="QL1044" s="59"/>
      <c r="QM1044" s="59"/>
      <c r="QN1044" s="59"/>
      <c r="QO1044" s="59"/>
      <c r="QP1044" s="59"/>
      <c r="QQ1044" s="59"/>
      <c r="QR1044" s="59"/>
      <c r="QS1044" s="59"/>
      <c r="QT1044" s="59"/>
      <c r="QU1044" s="59"/>
      <c r="QV1044" s="59"/>
      <c r="QW1044" s="59"/>
      <c r="QX1044" s="59"/>
      <c r="QY1044" s="59"/>
      <c r="QZ1044" s="59"/>
      <c r="RA1044" s="59"/>
      <c r="RB1044" s="59"/>
      <c r="RC1044" s="59"/>
      <c r="RD1044" s="59"/>
      <c r="RE1044" s="59"/>
      <c r="RF1044" s="59"/>
      <c r="RG1044" s="59"/>
      <c r="RH1044" s="59"/>
      <c r="RI1044" s="59"/>
      <c r="RJ1044" s="59"/>
      <c r="RK1044" s="59"/>
      <c r="RL1044" s="59"/>
      <c r="RM1044" s="59"/>
      <c r="RN1044" s="59"/>
      <c r="RO1044" s="59"/>
      <c r="RP1044" s="59"/>
      <c r="RQ1044" s="59"/>
      <c r="RR1044" s="59"/>
      <c r="RS1044" s="59"/>
      <c r="RT1044" s="59"/>
      <c r="RU1044" s="59"/>
      <c r="RV1044" s="59"/>
      <c r="RW1044" s="59"/>
      <c r="RX1044" s="59"/>
      <c r="RY1044" s="59"/>
      <c r="RZ1044" s="59"/>
      <c r="SA1044" s="59"/>
      <c r="SB1044" s="59"/>
      <c r="SC1044" s="59"/>
      <c r="SD1044" s="59"/>
      <c r="SE1044" s="59"/>
      <c r="SF1044" s="59"/>
      <c r="SG1044" s="59"/>
      <c r="SH1044" s="59"/>
      <c r="SI1044" s="59"/>
      <c r="SJ1044" s="59"/>
      <c r="SK1044" s="59"/>
      <c r="SL1044" s="59"/>
      <c r="SM1044" s="59"/>
      <c r="SN1044" s="59"/>
      <c r="SO1044" s="59"/>
      <c r="SP1044" s="59"/>
      <c r="SQ1044" s="59"/>
      <c r="SR1044" s="59"/>
      <c r="SS1044" s="59"/>
      <c r="ST1044" s="59"/>
      <c r="SU1044" s="59"/>
      <c r="SV1044" s="59"/>
      <c r="SW1044" s="59"/>
      <c r="SX1044" s="59"/>
      <c r="SY1044" s="59"/>
      <c r="SZ1044" s="59"/>
      <c r="TA1044" s="59"/>
      <c r="TB1044" s="59"/>
      <c r="TC1044" s="59"/>
      <c r="TD1044" s="59"/>
      <c r="TE1044" s="59"/>
      <c r="TF1044" s="59"/>
      <c r="TG1044" s="59"/>
      <c r="TH1044" s="59"/>
      <c r="TI1044" s="59"/>
      <c r="TJ1044" s="59"/>
      <c r="TK1044" s="59"/>
      <c r="TL1044" s="59"/>
      <c r="TM1044" s="59"/>
      <c r="TN1044" s="59"/>
      <c r="TO1044" s="59"/>
      <c r="TP1044" s="59"/>
      <c r="TQ1044" s="59"/>
      <c r="TR1044" s="59"/>
      <c r="TS1044" s="59"/>
      <c r="TT1044" s="59"/>
      <c r="TU1044" s="59"/>
      <c r="TV1044" s="59"/>
      <c r="TW1044" s="59"/>
      <c r="TX1044" s="59"/>
      <c r="TY1044" s="59"/>
      <c r="TZ1044" s="59"/>
      <c r="UA1044" s="59"/>
      <c r="UB1044" s="59"/>
      <c r="UC1044" s="59"/>
      <c r="UD1044" s="59"/>
      <c r="UE1044" s="59"/>
      <c r="UF1044" s="59"/>
      <c r="UG1044" s="59"/>
      <c r="UH1044" s="59"/>
      <c r="UI1044" s="59"/>
      <c r="UJ1044" s="59"/>
      <c r="UK1044" s="59"/>
      <c r="UL1044" s="59"/>
      <c r="UM1044" s="59"/>
      <c r="UN1044" s="59"/>
      <c r="UO1044" s="59"/>
      <c r="UP1044" s="59"/>
      <c r="UQ1044" s="59"/>
      <c r="UR1044" s="59"/>
      <c r="US1044" s="59"/>
      <c r="UT1044" s="59"/>
      <c r="UU1044" s="59"/>
      <c r="UV1044" s="59"/>
      <c r="UW1044" s="59"/>
      <c r="UX1044" s="59"/>
      <c r="UY1044" s="59"/>
      <c r="UZ1044" s="59"/>
      <c r="VA1044" s="59"/>
      <c r="VB1044" s="59"/>
      <c r="VC1044" s="59"/>
      <c r="VD1044" s="59"/>
      <c r="VE1044" s="59"/>
      <c r="VF1044" s="59"/>
      <c r="VG1044" s="59"/>
      <c r="VH1044" s="59"/>
      <c r="VI1044" s="59"/>
      <c r="VJ1044" s="59"/>
      <c r="VK1044" s="59"/>
      <c r="VL1044" s="59"/>
      <c r="VM1044" s="59"/>
      <c r="VN1044" s="59"/>
      <c r="VO1044" s="59"/>
      <c r="VP1044" s="59"/>
      <c r="VQ1044" s="59"/>
      <c r="VR1044" s="59"/>
      <c r="VS1044" s="59"/>
      <c r="VT1044" s="59"/>
      <c r="VU1044" s="59"/>
      <c r="VV1044" s="59"/>
      <c r="VW1044" s="59"/>
      <c r="VX1044" s="59"/>
      <c r="VY1044" s="59"/>
      <c r="VZ1044" s="59"/>
      <c r="WA1044" s="59"/>
      <c r="WB1044" s="59"/>
      <c r="WC1044" s="59"/>
      <c r="WD1044" s="59"/>
      <c r="WE1044" s="59"/>
      <c r="WF1044" s="59"/>
      <c r="WG1044" s="59"/>
      <c r="WH1044" s="59"/>
      <c r="WI1044" s="59"/>
      <c r="WJ1044" s="59"/>
      <c r="WK1044" s="59"/>
      <c r="WL1044" s="59"/>
      <c r="WM1044" s="59"/>
      <c r="WN1044" s="59"/>
      <c r="WO1044" s="59"/>
      <c r="WP1044" s="59"/>
      <c r="WQ1044" s="59"/>
      <c r="WR1044" s="59"/>
      <c r="WS1044" s="59"/>
      <c r="WT1044" s="59"/>
      <c r="WU1044" s="59"/>
      <c r="WV1044" s="59"/>
      <c r="WW1044" s="59"/>
      <c r="WX1044" s="59"/>
      <c r="WY1044" s="59"/>
      <c r="WZ1044" s="59"/>
      <c r="XA1044" s="59"/>
      <c r="XB1044" s="59"/>
      <c r="XC1044" s="59"/>
      <c r="XD1044" s="59"/>
      <c r="XE1044" s="59"/>
      <c r="XF1044" s="59"/>
      <c r="XG1044" s="59"/>
      <c r="XH1044" s="59"/>
      <c r="XI1044" s="59"/>
      <c r="XJ1044" s="59"/>
      <c r="XK1044" s="59"/>
      <c r="XL1044" s="59"/>
      <c r="XM1044" s="59"/>
      <c r="XN1044" s="59"/>
      <c r="XO1044" s="59"/>
      <c r="XP1044" s="59"/>
      <c r="XQ1044" s="59"/>
      <c r="XR1044" s="59"/>
      <c r="XS1044" s="59"/>
      <c r="XT1044" s="59"/>
      <c r="XU1044" s="59"/>
      <c r="XV1044" s="59"/>
      <c r="XW1044" s="59"/>
      <c r="XX1044" s="59"/>
      <c r="XY1044" s="59"/>
      <c r="XZ1044" s="59"/>
      <c r="YA1044" s="59"/>
      <c r="YB1044" s="59"/>
      <c r="YC1044" s="59"/>
      <c r="YD1044" s="59"/>
      <c r="YE1044" s="59"/>
      <c r="YF1044" s="59"/>
      <c r="YG1044" s="59"/>
      <c r="YH1044" s="59"/>
      <c r="YI1044" s="59"/>
      <c r="YJ1044" s="59"/>
      <c r="YK1044" s="59"/>
      <c r="YL1044" s="59"/>
      <c r="YM1044" s="59"/>
      <c r="YN1044" s="59"/>
      <c r="YO1044" s="59"/>
      <c r="YP1044" s="59"/>
      <c r="YQ1044" s="59"/>
      <c r="YR1044" s="59"/>
      <c r="YS1044" s="59"/>
      <c r="YT1044" s="59"/>
      <c r="YU1044" s="59"/>
      <c r="YV1044" s="59"/>
      <c r="YW1044" s="59"/>
      <c r="YX1044" s="59"/>
      <c r="YY1044" s="59"/>
      <c r="YZ1044" s="59"/>
      <c r="ZA1044" s="59"/>
      <c r="ZB1044" s="59"/>
      <c r="ZC1044" s="59"/>
      <c r="ZD1044" s="59"/>
      <c r="ZE1044" s="59"/>
      <c r="ZF1044" s="59"/>
      <c r="ZG1044" s="59"/>
      <c r="ZH1044" s="59"/>
      <c r="ZI1044" s="59"/>
      <c r="ZJ1044" s="59"/>
      <c r="ZK1044" s="59"/>
      <c r="ZL1044" s="59"/>
      <c r="ZM1044" s="59"/>
      <c r="ZN1044" s="59"/>
      <c r="ZO1044" s="59"/>
      <c r="ZP1044" s="59"/>
      <c r="ZQ1044" s="59"/>
      <c r="ZR1044" s="59"/>
      <c r="ZS1044" s="59"/>
      <c r="ZT1044" s="59"/>
      <c r="ZU1044" s="59"/>
      <c r="ZV1044" s="59"/>
      <c r="ZW1044" s="59"/>
      <c r="ZX1044" s="59"/>
      <c r="ZY1044" s="59"/>
      <c r="ZZ1044" s="59"/>
      <c r="AAA1044" s="59"/>
      <c r="AAB1044" s="59"/>
      <c r="AAC1044" s="59"/>
      <c r="AAD1044" s="59"/>
      <c r="AAE1044" s="59"/>
      <c r="AAF1044" s="59"/>
      <c r="AAG1044" s="59"/>
      <c r="AAH1044" s="59"/>
      <c r="AAI1044" s="59"/>
      <c r="AAJ1044" s="59"/>
      <c r="AAK1044" s="59"/>
      <c r="AAL1044" s="59"/>
      <c r="AAM1044" s="59"/>
      <c r="AAN1044" s="59"/>
      <c r="AAO1044" s="59"/>
      <c r="AAP1044" s="59"/>
      <c r="AAQ1044" s="59"/>
      <c r="AAR1044" s="59"/>
      <c r="AAS1044" s="59"/>
      <c r="AAT1044" s="59"/>
      <c r="AAU1044" s="59"/>
      <c r="AAV1044" s="59"/>
      <c r="AAW1044" s="59"/>
      <c r="AAX1044" s="59"/>
      <c r="AAY1044" s="59"/>
      <c r="AAZ1044" s="59"/>
      <c r="ABA1044" s="59"/>
      <c r="ABB1044" s="59"/>
      <c r="ABC1044" s="59"/>
      <c r="ABD1044" s="59"/>
      <c r="ABE1044" s="59"/>
      <c r="ABF1044" s="59"/>
      <c r="ABG1044" s="59"/>
      <c r="ABH1044" s="59"/>
      <c r="ABI1044" s="59"/>
      <c r="ABJ1044" s="59"/>
      <c r="ABK1044" s="59"/>
      <c r="ABL1044" s="59"/>
      <c r="ABM1044" s="59"/>
      <c r="ABN1044" s="59"/>
      <c r="ABO1044" s="59"/>
      <c r="ABP1044" s="59"/>
      <c r="ABQ1044" s="59"/>
      <c r="ABR1044" s="59"/>
      <c r="ABS1044" s="59"/>
      <c r="ABT1044" s="59"/>
      <c r="ABU1044" s="59"/>
      <c r="ABV1044" s="59"/>
      <c r="ABW1044" s="59"/>
      <c r="ABX1044" s="59"/>
      <c r="ABY1044" s="59"/>
      <c r="ABZ1044" s="59"/>
      <c r="ACA1044" s="59"/>
      <c r="ACB1044" s="59"/>
      <c r="ACC1044" s="59"/>
      <c r="ACD1044" s="59"/>
      <c r="ACE1044" s="59"/>
      <c r="ACF1044" s="59"/>
      <c r="ACG1044" s="59"/>
      <c r="ACH1044" s="59"/>
      <c r="ACI1044" s="59"/>
      <c r="ACJ1044" s="59"/>
      <c r="ACK1044" s="59"/>
      <c r="ACL1044" s="59"/>
      <c r="ACM1044" s="59"/>
      <c r="ACN1044" s="59"/>
      <c r="ACO1044" s="59"/>
      <c r="ACP1044" s="59"/>
      <c r="ACQ1044" s="59"/>
      <c r="ACR1044" s="59"/>
      <c r="ACS1044" s="59"/>
      <c r="ACT1044" s="59"/>
      <c r="ACU1044" s="59"/>
      <c r="ACV1044" s="59"/>
      <c r="ACW1044" s="59"/>
      <c r="ACX1044" s="59"/>
      <c r="ACY1044" s="59"/>
      <c r="ACZ1044" s="59"/>
      <c r="ADA1044" s="59"/>
      <c r="ADB1044" s="59"/>
      <c r="ADC1044" s="59"/>
      <c r="ADD1044" s="59"/>
      <c r="ADE1044" s="59"/>
      <c r="ADF1044" s="59"/>
      <c r="ADG1044" s="59"/>
      <c r="ADH1044" s="59"/>
      <c r="ADI1044" s="59"/>
      <c r="ADJ1044" s="59"/>
      <c r="ADK1044" s="59"/>
      <c r="ADL1044" s="59"/>
      <c r="ADM1044" s="59"/>
      <c r="ADN1044" s="59"/>
      <c r="ADO1044" s="59"/>
      <c r="ADP1044" s="59"/>
      <c r="ADQ1044" s="59"/>
      <c r="ADR1044" s="59"/>
      <c r="ADS1044" s="59"/>
      <c r="ADT1044" s="59"/>
      <c r="ADU1044" s="59"/>
      <c r="ADV1044" s="59"/>
      <c r="ADW1044" s="59"/>
      <c r="ADX1044" s="59"/>
      <c r="ADY1044" s="59"/>
      <c r="ADZ1044" s="59"/>
      <c r="AEA1044" s="59"/>
      <c r="AEB1044" s="59"/>
      <c r="AEC1044" s="59"/>
      <c r="AED1044" s="59"/>
      <c r="AEE1044" s="59"/>
      <c r="AEF1044" s="59"/>
      <c r="AEG1044" s="59"/>
      <c r="AEH1044" s="59"/>
      <c r="AEI1044" s="59"/>
      <c r="AEJ1044" s="59"/>
      <c r="AEK1044" s="59"/>
      <c r="AEL1044" s="59"/>
      <c r="AEM1044" s="59"/>
      <c r="AEN1044" s="59"/>
      <c r="AEO1044" s="59"/>
      <c r="AEP1044" s="59"/>
      <c r="AEQ1044" s="59"/>
      <c r="AER1044" s="59"/>
      <c r="AES1044" s="59"/>
      <c r="AET1044" s="59"/>
      <c r="AEU1044" s="59"/>
      <c r="AEV1044" s="59"/>
      <c r="AEW1044" s="59"/>
      <c r="AEX1044" s="59"/>
      <c r="AEY1044" s="59"/>
      <c r="AEZ1044" s="59"/>
      <c r="AFA1044" s="59"/>
      <c r="AFB1044" s="59"/>
      <c r="AFC1044" s="59"/>
      <c r="AFD1044" s="59"/>
      <c r="AFE1044" s="59"/>
      <c r="AFF1044" s="59"/>
      <c r="AFG1044" s="59"/>
      <c r="AFH1044" s="59"/>
      <c r="AFI1044" s="59"/>
      <c r="AFJ1044" s="59"/>
      <c r="AFK1044" s="59"/>
      <c r="AFL1044" s="59"/>
      <c r="AFM1044" s="59"/>
      <c r="AFN1044" s="59"/>
      <c r="AFO1044" s="59"/>
      <c r="AFP1044" s="59"/>
      <c r="AFQ1044" s="59"/>
      <c r="AFR1044" s="59"/>
      <c r="AFS1044" s="59"/>
      <c r="AFT1044" s="59"/>
      <c r="AFU1044" s="59"/>
      <c r="AFV1044" s="59"/>
      <c r="AFW1044" s="59"/>
      <c r="AFX1044" s="59"/>
      <c r="AFY1044" s="59"/>
      <c r="AFZ1044" s="59"/>
      <c r="AGA1044" s="59"/>
      <c r="AGB1044" s="59"/>
      <c r="AGC1044" s="59"/>
      <c r="AGD1044" s="59"/>
      <c r="AGE1044" s="59"/>
      <c r="AGF1044" s="59"/>
      <c r="AGG1044" s="59"/>
      <c r="AGH1044" s="59"/>
      <c r="AGI1044" s="59"/>
      <c r="AGJ1044" s="59"/>
      <c r="AGK1044" s="59"/>
      <c r="AGL1044" s="59"/>
      <c r="AGM1044" s="59"/>
      <c r="AGN1044" s="59"/>
      <c r="AGO1044" s="59"/>
      <c r="AGP1044" s="59"/>
      <c r="AGQ1044" s="59"/>
      <c r="AGR1044" s="59"/>
      <c r="AGS1044" s="59"/>
      <c r="AGT1044" s="59"/>
      <c r="AGU1044" s="59"/>
      <c r="AGV1044" s="59"/>
      <c r="AGW1044" s="59"/>
      <c r="AGX1044" s="59"/>
      <c r="AGY1044" s="59"/>
      <c r="AGZ1044" s="59"/>
      <c r="AHA1044" s="59"/>
      <c r="AHB1044" s="59"/>
      <c r="AHC1044" s="59"/>
      <c r="AHD1044" s="59"/>
      <c r="AHE1044" s="59"/>
      <c r="AHF1044" s="59"/>
      <c r="AHG1044" s="59"/>
      <c r="AHH1044" s="59"/>
      <c r="AHI1044" s="59"/>
      <c r="AHJ1044" s="59"/>
      <c r="AHK1044" s="59"/>
      <c r="AHL1044" s="59"/>
      <c r="AHM1044" s="59"/>
      <c r="AHN1044" s="59"/>
      <c r="AHO1044" s="59"/>
      <c r="AHP1044" s="59"/>
      <c r="AHQ1044" s="59"/>
      <c r="AHR1044" s="59"/>
      <c r="AHS1044" s="59"/>
      <c r="AHT1044" s="59"/>
      <c r="AHU1044" s="59"/>
      <c r="AHV1044" s="59"/>
      <c r="AHW1044" s="59"/>
      <c r="AHX1044" s="59"/>
      <c r="AHY1044" s="59"/>
      <c r="AHZ1044" s="59"/>
      <c r="AIA1044" s="59"/>
      <c r="AIB1044" s="59"/>
      <c r="AIC1044" s="59"/>
      <c r="AID1044" s="59"/>
      <c r="AIE1044" s="59"/>
      <c r="AIF1044" s="59"/>
      <c r="AIG1044" s="59"/>
      <c r="AIH1044" s="59"/>
      <c r="AII1044" s="59"/>
      <c r="AIJ1044" s="59"/>
      <c r="AIK1044" s="59"/>
      <c r="AIL1044" s="59"/>
      <c r="AIM1044" s="59"/>
      <c r="AIN1044" s="59"/>
      <c r="AIO1044" s="59"/>
      <c r="AIP1044" s="59"/>
      <c r="AIQ1044" s="59"/>
      <c r="AIR1044" s="59"/>
      <c r="AIS1044" s="59"/>
      <c r="AIT1044" s="59"/>
      <c r="AIU1044" s="59"/>
      <c r="AIV1044" s="59"/>
      <c r="AIW1044" s="59"/>
      <c r="AIX1044" s="59"/>
      <c r="AIY1044" s="59"/>
      <c r="AIZ1044" s="59"/>
      <c r="AJA1044" s="59"/>
      <c r="AJB1044" s="59"/>
      <c r="AJC1044" s="59"/>
      <c r="AJD1044" s="59"/>
      <c r="AJE1044" s="59"/>
      <c r="AJF1044" s="59"/>
      <c r="AJG1044" s="59"/>
      <c r="AJH1044" s="59"/>
      <c r="AJI1044" s="59"/>
      <c r="AJJ1044" s="59"/>
      <c r="AJK1044" s="59"/>
      <c r="AJL1044" s="59"/>
      <c r="AJM1044" s="59"/>
      <c r="AJN1044" s="59"/>
      <c r="AJO1044" s="59"/>
      <c r="AJP1044" s="59"/>
      <c r="AJQ1044" s="59"/>
      <c r="AJR1044" s="59"/>
      <c r="AJS1044" s="59"/>
      <c r="AJT1044" s="59"/>
      <c r="AJU1044" s="59"/>
      <c r="AJV1044" s="59"/>
      <c r="AJW1044" s="59"/>
      <c r="AJX1044" s="59"/>
      <c r="AJY1044" s="59"/>
      <c r="AJZ1044" s="59"/>
      <c r="AKA1044" s="59"/>
      <c r="AKB1044" s="59"/>
      <c r="AKC1044" s="59"/>
      <c r="AKD1044" s="59"/>
      <c r="AKE1044" s="59"/>
      <c r="AKF1044" s="59"/>
      <c r="AKG1044" s="59"/>
      <c r="AKH1044" s="59"/>
      <c r="AKI1044" s="59"/>
      <c r="AKJ1044" s="59"/>
      <c r="AKK1044" s="59"/>
      <c r="AKL1044" s="59"/>
      <c r="AKM1044" s="59"/>
      <c r="AKN1044" s="59"/>
      <c r="AKO1044" s="59"/>
      <c r="AKP1044" s="59"/>
      <c r="AKQ1044" s="59"/>
      <c r="AKR1044" s="59"/>
      <c r="AKS1044" s="59"/>
      <c r="AKT1044" s="59"/>
      <c r="AKU1044" s="59"/>
      <c r="AKV1044" s="59"/>
      <c r="AKW1044" s="59"/>
      <c r="AKX1044" s="59"/>
      <c r="AKY1044" s="59"/>
      <c r="AKZ1044" s="59"/>
      <c r="ALA1044" s="59"/>
      <c r="ALB1044" s="59"/>
      <c r="ALC1044" s="59"/>
      <c r="ALD1044" s="59"/>
      <c r="ALE1044" s="59"/>
      <c r="ALF1044" s="59"/>
      <c r="ALG1044" s="59"/>
      <c r="ALH1044" s="59"/>
      <c r="ALI1044" s="59"/>
      <c r="ALJ1044" s="59"/>
      <c r="ALK1044" s="59"/>
      <c r="ALL1044" s="59"/>
      <c r="ALM1044" s="59"/>
      <c r="ALN1044" s="59"/>
      <c r="ALO1044" s="59"/>
      <c r="ALP1044" s="59"/>
      <c r="ALQ1044" s="59"/>
      <c r="ALR1044" s="59"/>
      <c r="ALS1044" s="59"/>
      <c r="ALT1044" s="59"/>
      <c r="ALU1044" s="59"/>
      <c r="ALV1044" s="59"/>
      <c r="ALW1044" s="59"/>
      <c r="ALX1044" s="59"/>
      <c r="ALY1044" s="59"/>
      <c r="ALZ1044" s="59"/>
      <c r="AMA1044" s="59"/>
      <c r="AMB1044" s="59"/>
      <c r="AMC1044" s="59"/>
      <c r="AMD1044" s="59"/>
      <c r="AME1044" s="59"/>
      <c r="AMF1044" s="59"/>
      <c r="AMG1044" s="59"/>
      <c r="AMH1044" s="59"/>
      <c r="AMI1044" s="59"/>
      <c r="AMJ1044" s="59"/>
      <c r="AMK1044" s="59"/>
      <c r="AML1044" s="59"/>
      <c r="AMM1044" s="59"/>
      <c r="AMN1044" s="59"/>
      <c r="AMO1044" s="59"/>
      <c r="AMP1044" s="59"/>
      <c r="AMQ1044" s="59"/>
      <c r="AMR1044" s="59"/>
      <c r="AMS1044" s="59"/>
      <c r="AMT1044" s="59"/>
      <c r="AMU1044" s="59"/>
      <c r="AMV1044" s="59"/>
      <c r="AMW1044" s="59"/>
      <c r="AMX1044" s="59"/>
      <c r="AMY1044" s="59"/>
      <c r="AMZ1044" s="59"/>
      <c r="ANA1044" s="59"/>
      <c r="ANB1044" s="59"/>
      <c r="ANC1044" s="59"/>
      <c r="AND1044" s="59"/>
      <c r="ANE1044" s="59"/>
      <c r="ANF1044" s="59"/>
      <c r="ANG1044" s="59"/>
      <c r="ANH1044" s="59"/>
      <c r="ANI1044" s="59"/>
      <c r="ANJ1044" s="59"/>
      <c r="ANK1044" s="59"/>
      <c r="ANL1044" s="59"/>
      <c r="ANM1044" s="59"/>
      <c r="ANN1044" s="59"/>
      <c r="ANO1044" s="59"/>
      <c r="ANP1044" s="59"/>
      <c r="ANQ1044" s="59"/>
      <c r="ANR1044" s="59"/>
      <c r="ANS1044" s="59"/>
      <c r="ANT1044" s="59"/>
      <c r="ANU1044" s="59"/>
      <c r="ANV1044" s="59"/>
      <c r="ANW1044" s="59"/>
      <c r="ANX1044" s="59"/>
      <c r="ANY1044" s="59"/>
      <c r="ANZ1044" s="59"/>
      <c r="AOA1044" s="59"/>
      <c r="AOB1044" s="59"/>
      <c r="AOC1044" s="59"/>
      <c r="AOD1044" s="59"/>
      <c r="AOE1044" s="59"/>
      <c r="AOF1044" s="59"/>
      <c r="AOG1044" s="59"/>
      <c r="AOH1044" s="59"/>
      <c r="AOI1044" s="59"/>
      <c r="AOJ1044" s="59"/>
      <c r="AOK1044" s="59"/>
      <c r="AOL1044" s="59"/>
      <c r="AOM1044" s="59"/>
      <c r="AON1044" s="59"/>
      <c r="AOO1044" s="59"/>
      <c r="AOP1044" s="59"/>
      <c r="AOQ1044" s="59"/>
      <c r="AOR1044" s="59"/>
      <c r="AOS1044" s="59"/>
      <c r="AOT1044" s="59"/>
      <c r="AOU1044" s="59"/>
      <c r="AOV1044" s="59"/>
      <c r="AOW1044" s="59"/>
      <c r="AOX1044" s="59"/>
      <c r="AOY1044" s="59"/>
      <c r="AOZ1044" s="59"/>
      <c r="APA1044" s="59"/>
      <c r="APB1044" s="59"/>
      <c r="APC1044" s="59"/>
      <c r="APD1044" s="59"/>
      <c r="APE1044" s="59"/>
      <c r="APF1044" s="59"/>
      <c r="APG1044" s="59"/>
      <c r="APH1044" s="59"/>
      <c r="API1044" s="59"/>
      <c r="APJ1044" s="59"/>
      <c r="APK1044" s="59"/>
      <c r="APL1044" s="59"/>
      <c r="APM1044" s="59"/>
      <c r="APN1044" s="59"/>
      <c r="APO1044" s="59"/>
      <c r="APP1044" s="59"/>
      <c r="APQ1044" s="59"/>
      <c r="APR1044" s="59"/>
      <c r="APS1044" s="59"/>
      <c r="APT1044" s="59"/>
      <c r="APU1044" s="59"/>
      <c r="APV1044" s="59"/>
      <c r="APW1044" s="59"/>
      <c r="APX1044" s="59"/>
      <c r="APY1044" s="59"/>
      <c r="APZ1044" s="59"/>
      <c r="AQA1044" s="59"/>
      <c r="AQB1044" s="59"/>
      <c r="AQC1044" s="59"/>
      <c r="AQD1044" s="59"/>
      <c r="AQE1044" s="59"/>
      <c r="AQF1044" s="59"/>
      <c r="AQG1044" s="59"/>
      <c r="AQH1044" s="59"/>
      <c r="AQI1044" s="59"/>
      <c r="AQJ1044" s="59"/>
      <c r="AQK1044" s="59"/>
      <c r="AQL1044" s="59"/>
      <c r="AQM1044" s="59"/>
      <c r="AQN1044" s="59"/>
      <c r="AQO1044" s="59"/>
      <c r="AQP1044" s="59"/>
      <c r="AQQ1044" s="59"/>
      <c r="AQR1044" s="59"/>
      <c r="AQS1044" s="59"/>
      <c r="AQT1044" s="59"/>
      <c r="AQU1044" s="59"/>
      <c r="AQV1044" s="59"/>
      <c r="AQW1044" s="59"/>
      <c r="AQX1044" s="59"/>
      <c r="AQY1044" s="59"/>
      <c r="AQZ1044" s="59"/>
      <c r="ARA1044" s="59"/>
      <c r="ARB1044" s="59"/>
      <c r="ARC1044" s="59"/>
      <c r="ARD1044" s="59"/>
      <c r="ARE1044" s="59"/>
      <c r="ARF1044" s="59"/>
      <c r="ARG1044" s="59"/>
      <c r="ARH1044" s="59"/>
      <c r="ARI1044" s="59"/>
      <c r="ARJ1044" s="59"/>
      <c r="ARK1044" s="59"/>
      <c r="ARL1044" s="59"/>
      <c r="ARM1044" s="59"/>
      <c r="ARN1044" s="59"/>
      <c r="ARO1044" s="59"/>
      <c r="ARP1044" s="59"/>
      <c r="ARQ1044" s="59"/>
      <c r="ARR1044" s="59"/>
      <c r="ARS1044" s="59"/>
      <c r="ART1044" s="59"/>
      <c r="ARU1044" s="59"/>
      <c r="ARV1044" s="59"/>
      <c r="ARW1044" s="59"/>
      <c r="ARX1044" s="59"/>
      <c r="ARY1044" s="59"/>
      <c r="ARZ1044" s="59"/>
      <c r="ASA1044" s="59"/>
      <c r="ASB1044" s="59"/>
      <c r="ASC1044" s="59"/>
      <c r="ASD1044" s="59"/>
      <c r="ASE1044" s="59"/>
      <c r="ASF1044" s="59"/>
      <c r="ASG1044" s="59"/>
      <c r="ASH1044" s="59"/>
      <c r="ASI1044" s="59"/>
      <c r="ASJ1044" s="59"/>
      <c r="ASK1044" s="59"/>
      <c r="ASL1044" s="59"/>
      <c r="ASM1044" s="59"/>
      <c r="ASN1044" s="59"/>
      <c r="ASO1044" s="59"/>
      <c r="ASP1044" s="59"/>
      <c r="ASQ1044" s="59"/>
      <c r="ASR1044" s="59"/>
      <c r="ASS1044" s="59"/>
      <c r="AST1044" s="59"/>
      <c r="ASU1044" s="59"/>
      <c r="ASV1044" s="59"/>
      <c r="ASW1044" s="59"/>
      <c r="ASX1044" s="59"/>
      <c r="ASY1044" s="59"/>
      <c r="ASZ1044" s="59"/>
      <c r="ATA1044" s="59"/>
      <c r="ATB1044" s="59"/>
      <c r="ATC1044" s="59"/>
      <c r="ATD1044" s="59"/>
      <c r="ATE1044" s="59"/>
      <c r="ATF1044" s="59"/>
      <c r="ATG1044" s="59"/>
      <c r="ATH1044" s="59"/>
      <c r="ATI1044" s="59"/>
      <c r="ATJ1044" s="59"/>
      <c r="ATK1044" s="59"/>
      <c r="ATL1044" s="59"/>
      <c r="ATM1044" s="59"/>
      <c r="ATN1044" s="59"/>
      <c r="ATO1044" s="59"/>
      <c r="ATP1044" s="59"/>
      <c r="ATQ1044" s="59"/>
      <c r="ATR1044" s="59"/>
      <c r="ATS1044" s="59"/>
      <c r="ATT1044" s="59"/>
      <c r="ATU1044" s="59"/>
      <c r="ATV1044" s="59"/>
      <c r="ATW1044" s="59"/>
      <c r="ATX1044" s="59"/>
      <c r="ATY1044" s="59"/>
      <c r="ATZ1044" s="59"/>
      <c r="AUA1044" s="59"/>
      <c r="AUB1044" s="59"/>
      <c r="AUC1044" s="59"/>
      <c r="AUD1044" s="59"/>
      <c r="AUE1044" s="59"/>
      <c r="AUF1044" s="59"/>
      <c r="AUG1044" s="59"/>
      <c r="AUH1044" s="59"/>
      <c r="AUI1044" s="59"/>
      <c r="AUJ1044" s="59"/>
      <c r="AUK1044" s="59"/>
      <c r="AUL1044" s="59"/>
      <c r="AUM1044" s="59"/>
      <c r="AUN1044" s="59"/>
      <c r="AUO1044" s="59"/>
      <c r="AUP1044" s="59"/>
      <c r="AUQ1044" s="59"/>
      <c r="AUR1044" s="59"/>
      <c r="AUS1044" s="59"/>
      <c r="AUT1044" s="59"/>
      <c r="AUU1044" s="59"/>
      <c r="AUV1044" s="59"/>
      <c r="AUW1044" s="59"/>
      <c r="AUX1044" s="59"/>
      <c r="AUY1044" s="59"/>
      <c r="AUZ1044" s="59"/>
      <c r="AVA1044" s="59"/>
      <c r="AVB1044" s="59"/>
      <c r="AVC1044" s="59"/>
      <c r="AVD1044" s="59"/>
      <c r="AVE1044" s="59"/>
      <c r="AVF1044" s="59"/>
      <c r="AVG1044" s="59"/>
      <c r="AVH1044" s="59"/>
      <c r="AVI1044" s="59"/>
      <c r="AVJ1044" s="59"/>
      <c r="AVK1044" s="59"/>
      <c r="AVL1044" s="59"/>
      <c r="AVM1044" s="59"/>
      <c r="AVN1044" s="59"/>
      <c r="AVO1044" s="59"/>
      <c r="AVP1044" s="59"/>
      <c r="AVQ1044" s="59"/>
      <c r="AVR1044" s="59"/>
      <c r="AVS1044" s="59"/>
      <c r="AVT1044" s="59"/>
      <c r="AVU1044" s="59"/>
      <c r="AVV1044" s="59"/>
      <c r="AVW1044" s="59"/>
      <c r="AVX1044" s="59"/>
      <c r="AVY1044" s="59"/>
      <c r="AVZ1044" s="59"/>
      <c r="AWA1044" s="59"/>
      <c r="AWB1044" s="59"/>
      <c r="AWC1044" s="59"/>
      <c r="AWD1044" s="59"/>
      <c r="AWE1044" s="59"/>
      <c r="AWF1044" s="59"/>
      <c r="AWG1044" s="59"/>
      <c r="AWH1044" s="59"/>
      <c r="AWI1044" s="59"/>
      <c r="AWJ1044" s="59"/>
      <c r="AWK1044" s="59"/>
      <c r="AWL1044" s="59"/>
      <c r="AWM1044" s="59"/>
      <c r="AWN1044" s="59"/>
      <c r="AWO1044" s="59"/>
      <c r="AWP1044" s="59"/>
      <c r="AWQ1044" s="59"/>
      <c r="AWR1044" s="59"/>
      <c r="AWS1044" s="59"/>
      <c r="AWT1044" s="59"/>
      <c r="AWU1044" s="59"/>
      <c r="AWV1044" s="59"/>
      <c r="AWW1044" s="59"/>
      <c r="AWX1044" s="59"/>
      <c r="AWY1044" s="59"/>
      <c r="AWZ1044" s="59"/>
      <c r="AXA1044" s="59"/>
      <c r="AXB1044" s="59"/>
      <c r="AXC1044" s="59"/>
      <c r="AXD1044" s="59"/>
      <c r="AXE1044" s="59"/>
      <c r="AXF1044" s="59"/>
      <c r="AXG1044" s="59"/>
      <c r="AXH1044" s="59"/>
      <c r="AXI1044" s="59"/>
      <c r="AXJ1044" s="59"/>
      <c r="AXK1044" s="59"/>
      <c r="AXL1044" s="59"/>
      <c r="AXM1044" s="59"/>
      <c r="AXN1044" s="59"/>
      <c r="AXO1044" s="59"/>
      <c r="AXP1044" s="59"/>
      <c r="AXQ1044" s="59"/>
      <c r="AXR1044" s="59"/>
      <c r="AXS1044" s="59"/>
      <c r="AXT1044" s="59"/>
      <c r="AXU1044" s="59"/>
      <c r="AXV1044" s="59"/>
      <c r="AXW1044" s="59"/>
      <c r="AXX1044" s="59"/>
      <c r="AXY1044" s="59"/>
      <c r="AXZ1044" s="59"/>
      <c r="AYA1044" s="59"/>
      <c r="AYB1044" s="59"/>
      <c r="AYC1044" s="59"/>
      <c r="AYD1044" s="59"/>
      <c r="AYE1044" s="59"/>
      <c r="AYF1044" s="59"/>
      <c r="AYG1044" s="59"/>
      <c r="AYH1044" s="59"/>
      <c r="AYI1044" s="59"/>
      <c r="AYJ1044" s="59"/>
      <c r="AYK1044" s="59"/>
      <c r="AYL1044" s="59"/>
      <c r="AYM1044" s="59"/>
      <c r="AYN1044" s="59"/>
      <c r="AYO1044" s="59"/>
      <c r="AYP1044" s="59"/>
      <c r="AYQ1044" s="59"/>
      <c r="AYR1044" s="59"/>
      <c r="AYS1044" s="59"/>
      <c r="AYT1044" s="59"/>
      <c r="AYU1044" s="59"/>
      <c r="AYV1044" s="59"/>
      <c r="AYW1044" s="59"/>
      <c r="AYX1044" s="59"/>
      <c r="AYY1044" s="59"/>
      <c r="AYZ1044" s="59"/>
      <c r="AZA1044" s="59"/>
      <c r="AZB1044" s="59"/>
      <c r="AZC1044" s="59"/>
      <c r="AZD1044" s="59"/>
      <c r="AZE1044" s="59"/>
      <c r="AZF1044" s="59"/>
      <c r="AZG1044" s="59"/>
      <c r="AZH1044" s="59"/>
      <c r="AZI1044" s="59"/>
      <c r="AZJ1044" s="59"/>
      <c r="AZK1044" s="59"/>
      <c r="AZL1044" s="59"/>
      <c r="AZM1044" s="59"/>
      <c r="AZN1044" s="59"/>
      <c r="AZO1044" s="59"/>
      <c r="AZP1044" s="59"/>
      <c r="AZQ1044" s="59"/>
      <c r="AZR1044" s="59"/>
      <c r="AZS1044" s="59"/>
      <c r="AZT1044" s="59"/>
      <c r="AZU1044" s="59"/>
      <c r="AZV1044" s="59"/>
      <c r="AZW1044" s="59"/>
      <c r="AZX1044" s="59"/>
      <c r="AZY1044" s="59"/>
      <c r="AZZ1044" s="59"/>
      <c r="BAA1044" s="59"/>
      <c r="BAB1044" s="59"/>
      <c r="BAC1044" s="59"/>
      <c r="BAD1044" s="59"/>
      <c r="BAE1044" s="59"/>
      <c r="BAF1044" s="59"/>
      <c r="BAG1044" s="59"/>
      <c r="BAH1044" s="59"/>
      <c r="BAI1044" s="59"/>
      <c r="BAJ1044" s="59"/>
      <c r="BAK1044" s="59"/>
      <c r="BAL1044" s="59"/>
      <c r="BAM1044" s="59"/>
      <c r="BAN1044" s="59"/>
      <c r="BAO1044" s="59"/>
      <c r="BAP1044" s="59"/>
      <c r="BAQ1044" s="59"/>
      <c r="BAR1044" s="59"/>
      <c r="BAS1044" s="59"/>
      <c r="BAT1044" s="59"/>
      <c r="BAU1044" s="59"/>
      <c r="BAV1044" s="59"/>
      <c r="BAW1044" s="59"/>
      <c r="BAX1044" s="59"/>
      <c r="BAY1044" s="59"/>
      <c r="BAZ1044" s="59"/>
      <c r="BBA1044" s="59"/>
      <c r="BBB1044" s="59"/>
      <c r="BBC1044" s="59"/>
      <c r="BBD1044" s="59"/>
      <c r="BBE1044" s="59"/>
      <c r="BBF1044" s="59"/>
      <c r="BBG1044" s="59"/>
      <c r="BBH1044" s="59"/>
      <c r="BBI1044" s="59"/>
      <c r="BBJ1044" s="59"/>
      <c r="BBK1044" s="59"/>
      <c r="BBL1044" s="59"/>
      <c r="BBM1044" s="59"/>
      <c r="BBN1044" s="59"/>
      <c r="BBO1044" s="59"/>
      <c r="BBP1044" s="59"/>
      <c r="BBQ1044" s="59"/>
      <c r="BBR1044" s="59"/>
      <c r="BBS1044" s="59"/>
      <c r="BBT1044" s="59"/>
      <c r="BBU1044" s="59"/>
      <c r="BBV1044" s="59"/>
      <c r="BBW1044" s="59"/>
      <c r="BBX1044" s="59"/>
      <c r="BBY1044" s="59"/>
      <c r="BBZ1044" s="59"/>
      <c r="BCA1044" s="59"/>
      <c r="BCB1044" s="59"/>
      <c r="BCC1044" s="59"/>
      <c r="BCD1044" s="59"/>
      <c r="BCE1044" s="59"/>
      <c r="BCF1044" s="59"/>
      <c r="BCG1044" s="59"/>
      <c r="BCH1044" s="59"/>
      <c r="BCI1044" s="59"/>
      <c r="BCJ1044" s="59"/>
      <c r="BCK1044" s="59"/>
      <c r="BCL1044" s="59"/>
      <c r="BCM1044" s="59"/>
      <c r="BCN1044" s="59"/>
      <c r="BCO1044" s="59"/>
      <c r="BCP1044" s="59"/>
      <c r="BCQ1044" s="59"/>
      <c r="BCR1044" s="59"/>
      <c r="BCS1044" s="59"/>
      <c r="BCT1044" s="59"/>
      <c r="BCU1044" s="59"/>
      <c r="BCV1044" s="59"/>
      <c r="BCW1044" s="59"/>
      <c r="BCX1044" s="59"/>
      <c r="BCY1044" s="59"/>
      <c r="BCZ1044" s="59"/>
      <c r="BDA1044" s="59"/>
      <c r="BDB1044" s="59"/>
      <c r="BDC1044" s="59"/>
      <c r="BDD1044" s="59"/>
      <c r="BDE1044" s="59"/>
      <c r="BDF1044" s="59"/>
      <c r="BDG1044" s="59"/>
      <c r="BDH1044" s="59"/>
      <c r="BDI1044" s="59"/>
      <c r="BDJ1044" s="59"/>
      <c r="BDK1044" s="59"/>
      <c r="BDL1044" s="59"/>
      <c r="BDM1044" s="59"/>
      <c r="BDN1044" s="59"/>
      <c r="BDO1044" s="59"/>
      <c r="BDP1044" s="59"/>
      <c r="BDQ1044" s="59"/>
      <c r="BDR1044" s="59"/>
      <c r="BDS1044" s="59"/>
      <c r="BDT1044" s="59"/>
      <c r="BDU1044" s="59"/>
      <c r="BDV1044" s="59"/>
      <c r="BDW1044" s="59"/>
      <c r="BDX1044" s="59"/>
      <c r="BDY1044" s="59"/>
      <c r="BDZ1044" s="59"/>
      <c r="BEA1044" s="59"/>
      <c r="BEB1044" s="59"/>
      <c r="BEC1044" s="59"/>
      <c r="BED1044" s="59"/>
      <c r="BEE1044" s="59"/>
      <c r="BEF1044" s="59"/>
      <c r="BEG1044" s="59"/>
      <c r="BEH1044" s="59"/>
      <c r="BEI1044" s="59"/>
      <c r="BEJ1044" s="59"/>
      <c r="BEK1044" s="59"/>
      <c r="BEL1044" s="59"/>
      <c r="BEM1044" s="59"/>
      <c r="BEN1044" s="59"/>
      <c r="BEO1044" s="59"/>
      <c r="BEP1044" s="59"/>
      <c r="BEQ1044" s="59"/>
      <c r="BER1044" s="59"/>
      <c r="BES1044" s="59"/>
      <c r="BET1044" s="59"/>
      <c r="BEU1044" s="59"/>
      <c r="BEV1044" s="59"/>
      <c r="BEW1044" s="59"/>
      <c r="BEX1044" s="59"/>
      <c r="BEY1044" s="59"/>
      <c r="BEZ1044" s="59"/>
      <c r="BFA1044" s="59"/>
      <c r="BFB1044" s="59"/>
      <c r="BFC1044" s="59"/>
      <c r="BFD1044" s="59"/>
      <c r="BFE1044" s="59"/>
      <c r="BFF1044" s="59"/>
      <c r="BFG1044" s="59"/>
      <c r="BFH1044" s="59"/>
      <c r="BFI1044" s="59"/>
      <c r="BFJ1044" s="59"/>
      <c r="BFK1044" s="59"/>
      <c r="BFL1044" s="59"/>
      <c r="BFM1044" s="59"/>
      <c r="BFN1044" s="59"/>
      <c r="BFO1044" s="59"/>
      <c r="BFP1044" s="59"/>
      <c r="BFQ1044" s="59"/>
      <c r="BFR1044" s="59"/>
      <c r="BFS1044" s="59"/>
      <c r="BFT1044" s="59"/>
      <c r="BFU1044" s="59"/>
      <c r="BFV1044" s="59"/>
      <c r="BFW1044" s="59"/>
      <c r="BFX1044" s="59"/>
      <c r="BFY1044" s="59"/>
      <c r="BFZ1044" s="59"/>
      <c r="BGA1044" s="59"/>
      <c r="BGB1044" s="59"/>
      <c r="BGC1044" s="59"/>
      <c r="BGD1044" s="59"/>
      <c r="BGE1044" s="59"/>
      <c r="BGF1044" s="59"/>
      <c r="BGG1044" s="59"/>
      <c r="BGH1044" s="59"/>
      <c r="BGI1044" s="59"/>
      <c r="BGJ1044" s="59"/>
      <c r="BGK1044" s="59"/>
      <c r="BGL1044" s="59"/>
      <c r="BGM1044" s="59"/>
      <c r="BGN1044" s="59"/>
      <c r="BGO1044" s="59"/>
      <c r="BGP1044" s="59"/>
      <c r="BGQ1044" s="59"/>
      <c r="BGR1044" s="59"/>
      <c r="BGS1044" s="59"/>
      <c r="BGT1044" s="59"/>
      <c r="BGU1044" s="59"/>
      <c r="BGV1044" s="59"/>
      <c r="BGW1044" s="59"/>
      <c r="BGX1044" s="59"/>
      <c r="BGY1044" s="59"/>
      <c r="BGZ1044" s="59"/>
      <c r="BHA1044" s="59"/>
      <c r="BHB1044" s="59"/>
      <c r="BHC1044" s="59"/>
      <c r="BHD1044" s="59"/>
      <c r="BHE1044" s="59"/>
      <c r="BHF1044" s="59"/>
      <c r="BHG1044" s="59"/>
      <c r="BHH1044" s="59"/>
      <c r="BHI1044" s="59"/>
      <c r="BHJ1044" s="59"/>
      <c r="BHK1044" s="59"/>
      <c r="BHL1044" s="59"/>
      <c r="BHM1044" s="59"/>
      <c r="BHN1044" s="59"/>
      <c r="BHO1044" s="59"/>
      <c r="BHP1044" s="59"/>
      <c r="BHQ1044" s="59"/>
      <c r="BHR1044" s="59"/>
      <c r="BHS1044" s="59"/>
      <c r="BHT1044" s="59"/>
      <c r="BHU1044" s="59"/>
      <c r="BHV1044" s="59"/>
      <c r="BHW1044" s="59"/>
      <c r="BHX1044" s="59"/>
      <c r="BHY1044" s="59"/>
      <c r="BHZ1044" s="59"/>
      <c r="BIA1044" s="59"/>
      <c r="BIB1044" s="59"/>
      <c r="BIC1044" s="59"/>
      <c r="BID1044" s="59"/>
      <c r="BIE1044" s="59"/>
      <c r="BIF1044" s="59"/>
      <c r="BIG1044" s="59"/>
      <c r="BIH1044" s="59"/>
      <c r="BII1044" s="59"/>
      <c r="BIJ1044" s="59"/>
      <c r="BIK1044" s="59"/>
      <c r="BIL1044" s="59"/>
      <c r="BIM1044" s="59"/>
      <c r="BIN1044" s="59"/>
      <c r="BIO1044" s="59"/>
      <c r="BIP1044" s="59"/>
      <c r="BIQ1044" s="59"/>
      <c r="BIR1044" s="59"/>
      <c r="BIS1044" s="59"/>
      <c r="BIT1044" s="59"/>
      <c r="BIU1044" s="59"/>
      <c r="BIV1044" s="59"/>
      <c r="BIW1044" s="59"/>
      <c r="BIX1044" s="59"/>
      <c r="BIY1044" s="59"/>
      <c r="BIZ1044" s="59"/>
      <c r="BJA1044" s="59"/>
      <c r="BJB1044" s="59"/>
      <c r="BJC1044" s="59"/>
      <c r="BJD1044" s="59"/>
      <c r="BJE1044" s="59"/>
      <c r="BJF1044" s="59"/>
      <c r="BJG1044" s="59"/>
      <c r="BJH1044" s="59"/>
      <c r="BJI1044" s="59"/>
      <c r="BJJ1044" s="59"/>
      <c r="BJK1044" s="59"/>
      <c r="BJL1044" s="59"/>
      <c r="BJM1044" s="59"/>
      <c r="BJN1044" s="59"/>
      <c r="BJO1044" s="59"/>
      <c r="BJP1044" s="59"/>
      <c r="BJQ1044" s="59"/>
      <c r="BJR1044" s="59"/>
      <c r="BJS1044" s="59"/>
      <c r="BJT1044" s="59"/>
      <c r="BJU1044" s="59"/>
      <c r="BJV1044" s="59"/>
      <c r="BJW1044" s="59"/>
      <c r="BJX1044" s="59"/>
      <c r="BJY1044" s="59"/>
      <c r="BJZ1044" s="59"/>
      <c r="BKA1044" s="59"/>
      <c r="BKB1044" s="59"/>
      <c r="BKC1044" s="59"/>
      <c r="BKD1044" s="59"/>
      <c r="BKE1044" s="59"/>
      <c r="BKF1044" s="59"/>
      <c r="BKG1044" s="59"/>
      <c r="BKH1044" s="59"/>
      <c r="BKI1044" s="59"/>
      <c r="BKJ1044" s="59"/>
      <c r="BKK1044" s="59"/>
      <c r="BKL1044" s="59"/>
      <c r="BKM1044" s="59"/>
      <c r="BKN1044" s="59"/>
      <c r="BKO1044" s="59"/>
      <c r="BKP1044" s="59"/>
      <c r="BKQ1044" s="59"/>
      <c r="BKR1044" s="59"/>
      <c r="BKS1044" s="59"/>
      <c r="BKT1044" s="59"/>
      <c r="BKU1044" s="59"/>
      <c r="BKV1044" s="59"/>
      <c r="BKW1044" s="59"/>
      <c r="BKX1044" s="59"/>
      <c r="BKY1044" s="59"/>
      <c r="BKZ1044" s="59"/>
      <c r="BLA1044" s="59"/>
      <c r="BLB1044" s="59"/>
      <c r="BLC1044" s="59"/>
      <c r="BLD1044" s="59"/>
      <c r="BLE1044" s="59"/>
      <c r="BLF1044" s="59"/>
      <c r="BLG1044" s="59"/>
      <c r="BLH1044" s="59"/>
      <c r="BLI1044" s="59"/>
      <c r="BLJ1044" s="59"/>
      <c r="BLK1044" s="59"/>
      <c r="BLL1044" s="59"/>
      <c r="BLM1044" s="59"/>
      <c r="BLN1044" s="59"/>
      <c r="BLO1044" s="59"/>
      <c r="BLP1044" s="59"/>
      <c r="BLQ1044" s="59"/>
      <c r="BLR1044" s="59"/>
      <c r="BLS1044" s="59"/>
      <c r="BLT1044" s="59"/>
      <c r="BLU1044" s="59"/>
      <c r="BLV1044" s="59"/>
      <c r="BLW1044" s="59"/>
      <c r="BLX1044" s="59"/>
      <c r="BLY1044" s="59"/>
      <c r="BLZ1044" s="59"/>
      <c r="BMA1044" s="59"/>
      <c r="BMB1044" s="59"/>
      <c r="BMC1044" s="59"/>
      <c r="BMD1044" s="59"/>
      <c r="BME1044" s="59"/>
      <c r="BMF1044" s="59"/>
      <c r="BMG1044" s="59"/>
      <c r="BMH1044" s="59"/>
      <c r="BMI1044" s="59"/>
      <c r="BMJ1044" s="59"/>
      <c r="BMK1044" s="59"/>
      <c r="BML1044" s="59"/>
      <c r="BMM1044" s="59"/>
      <c r="BMN1044" s="59"/>
      <c r="BMO1044" s="59"/>
      <c r="BMP1044" s="59"/>
      <c r="BMQ1044" s="59"/>
      <c r="BMR1044" s="59"/>
      <c r="BMS1044" s="59"/>
      <c r="BMT1044" s="59"/>
      <c r="BMU1044" s="59"/>
      <c r="BMV1044" s="59"/>
      <c r="BMW1044" s="59"/>
      <c r="BMX1044" s="59"/>
      <c r="BMY1044" s="59"/>
      <c r="BMZ1044" s="59"/>
      <c r="BNA1044" s="59"/>
      <c r="BNB1044" s="59"/>
      <c r="BNC1044" s="59"/>
      <c r="BND1044" s="59"/>
      <c r="BNE1044" s="59"/>
      <c r="BNF1044" s="59"/>
      <c r="BNG1044" s="59"/>
      <c r="BNH1044" s="59"/>
      <c r="BNI1044" s="59"/>
      <c r="BNJ1044" s="59"/>
      <c r="BNK1044" s="59"/>
      <c r="BNL1044" s="59"/>
      <c r="BNM1044" s="59"/>
      <c r="BNN1044" s="59"/>
      <c r="BNO1044" s="59"/>
      <c r="BNP1044" s="59"/>
      <c r="BNQ1044" s="59"/>
      <c r="BNR1044" s="59"/>
      <c r="BNS1044" s="59"/>
      <c r="BNT1044" s="59"/>
      <c r="BNU1044" s="59"/>
      <c r="BNV1044" s="59"/>
      <c r="BNW1044" s="59"/>
      <c r="BNX1044" s="59"/>
      <c r="BNY1044" s="59"/>
      <c r="BNZ1044" s="59"/>
      <c r="BOA1044" s="59"/>
      <c r="BOB1044" s="59"/>
      <c r="BOC1044" s="59"/>
      <c r="BOD1044" s="59"/>
      <c r="BOE1044" s="59"/>
      <c r="BOF1044" s="59"/>
      <c r="BOG1044" s="59"/>
      <c r="BOH1044" s="59"/>
      <c r="BOI1044" s="59"/>
      <c r="BOJ1044" s="59"/>
      <c r="BOK1044" s="59"/>
      <c r="BOL1044" s="59"/>
      <c r="BOM1044" s="59"/>
      <c r="BON1044" s="59"/>
      <c r="BOO1044" s="59"/>
      <c r="BOP1044" s="59"/>
      <c r="BOQ1044" s="59"/>
      <c r="BOR1044" s="59"/>
      <c r="BOS1044" s="59"/>
      <c r="BOT1044" s="59"/>
      <c r="BOU1044" s="59"/>
      <c r="BOV1044" s="59"/>
      <c r="BOW1044" s="59"/>
      <c r="BOX1044" s="59"/>
      <c r="BOY1044" s="59"/>
      <c r="BOZ1044" s="59"/>
      <c r="BPA1044" s="59"/>
      <c r="BPB1044" s="59"/>
      <c r="BPC1044" s="59"/>
      <c r="BPD1044" s="59"/>
      <c r="BPE1044" s="59"/>
      <c r="BPF1044" s="59"/>
      <c r="BPG1044" s="59"/>
      <c r="BPH1044" s="59"/>
      <c r="BPI1044" s="59"/>
      <c r="BPJ1044" s="59"/>
      <c r="BPK1044" s="59"/>
      <c r="BPL1044" s="59"/>
      <c r="BPM1044" s="59"/>
      <c r="BPN1044" s="59"/>
      <c r="BPO1044" s="59"/>
      <c r="BPP1044" s="59"/>
      <c r="BPQ1044" s="59"/>
      <c r="BPR1044" s="59"/>
      <c r="BPS1044" s="59"/>
      <c r="BPT1044" s="59"/>
      <c r="BPU1044" s="59"/>
      <c r="BPV1044" s="59"/>
      <c r="BPW1044" s="59"/>
      <c r="BPX1044" s="59"/>
      <c r="BPY1044" s="59"/>
      <c r="BPZ1044" s="59"/>
      <c r="BQA1044" s="59"/>
      <c r="BQB1044" s="59"/>
      <c r="BQC1044" s="59"/>
      <c r="BQD1044" s="59"/>
      <c r="BQE1044" s="59"/>
      <c r="BQF1044" s="59"/>
      <c r="BQG1044" s="59"/>
      <c r="BQH1044" s="59"/>
      <c r="BQI1044" s="59"/>
      <c r="BQJ1044" s="59"/>
      <c r="BQK1044" s="59"/>
      <c r="BQL1044" s="59"/>
      <c r="BQM1044" s="59"/>
      <c r="BQN1044" s="59"/>
      <c r="BQO1044" s="59"/>
      <c r="BQP1044" s="59"/>
      <c r="BQQ1044" s="59"/>
      <c r="BQR1044" s="59"/>
      <c r="BQS1044" s="59"/>
      <c r="BQT1044" s="59"/>
      <c r="BQU1044" s="59"/>
      <c r="BQV1044" s="59"/>
      <c r="BQW1044" s="59"/>
      <c r="BQX1044" s="59"/>
      <c r="BQY1044" s="59"/>
      <c r="BQZ1044" s="59"/>
      <c r="BRA1044" s="59"/>
      <c r="BRB1044" s="59"/>
      <c r="BRC1044" s="59"/>
      <c r="BRD1044" s="59"/>
      <c r="BRE1044" s="59"/>
      <c r="BRF1044" s="59"/>
      <c r="BRG1044" s="59"/>
      <c r="BRH1044" s="59"/>
      <c r="BRI1044" s="59"/>
      <c r="BRJ1044" s="59"/>
      <c r="BRK1044" s="59"/>
      <c r="BRL1044" s="59"/>
      <c r="BRM1044" s="59"/>
      <c r="BRN1044" s="59"/>
      <c r="BRO1044" s="59"/>
      <c r="BRP1044" s="59"/>
      <c r="BRQ1044" s="59"/>
      <c r="BRR1044" s="59"/>
      <c r="BRS1044" s="59"/>
      <c r="BRT1044" s="59"/>
      <c r="BRU1044" s="59"/>
      <c r="BRV1044" s="59"/>
      <c r="BRW1044" s="59"/>
      <c r="BRX1044" s="59"/>
      <c r="BRY1044" s="59"/>
      <c r="BRZ1044" s="59"/>
      <c r="BSA1044" s="59"/>
      <c r="BSB1044" s="59"/>
      <c r="BSC1044" s="59"/>
      <c r="BSD1044" s="59"/>
      <c r="BSE1044" s="59"/>
      <c r="BSF1044" s="59"/>
      <c r="BSG1044" s="59"/>
      <c r="BSH1044" s="59"/>
      <c r="BSI1044" s="59"/>
      <c r="BSJ1044" s="59"/>
      <c r="BSK1044" s="59"/>
      <c r="BSL1044" s="59"/>
      <c r="BSM1044" s="59"/>
      <c r="BSN1044" s="59"/>
      <c r="BSO1044" s="59"/>
      <c r="BSP1044" s="59"/>
      <c r="BSQ1044" s="59"/>
      <c r="BSR1044" s="59"/>
      <c r="BSS1044" s="59"/>
      <c r="BST1044" s="59"/>
      <c r="BSU1044" s="59"/>
      <c r="BSV1044" s="59"/>
      <c r="BSW1044" s="59"/>
      <c r="BSX1044" s="59"/>
      <c r="BSY1044" s="59"/>
      <c r="BSZ1044" s="59"/>
      <c r="BTA1044" s="59"/>
      <c r="BTB1044" s="59"/>
      <c r="BTC1044" s="59"/>
      <c r="BTD1044" s="59"/>
      <c r="BTE1044" s="59"/>
      <c r="BTF1044" s="59"/>
      <c r="BTG1044" s="59"/>
      <c r="BTH1044" s="59"/>
      <c r="BTI1044" s="59"/>
      <c r="BTJ1044" s="59"/>
      <c r="BTK1044" s="59"/>
      <c r="BTL1044" s="59"/>
      <c r="BTM1044" s="59"/>
      <c r="BTN1044" s="59"/>
      <c r="BTO1044" s="59"/>
      <c r="BTP1044" s="59"/>
      <c r="BTQ1044" s="59"/>
      <c r="BTR1044" s="59"/>
      <c r="BTS1044" s="59"/>
      <c r="BTT1044" s="59"/>
      <c r="BTU1044" s="59"/>
      <c r="BTV1044" s="59"/>
      <c r="BTW1044" s="59"/>
      <c r="BTX1044" s="59"/>
      <c r="BTY1044" s="59"/>
      <c r="BTZ1044" s="59"/>
      <c r="BUA1044" s="59"/>
      <c r="BUB1044" s="59"/>
      <c r="BUC1044" s="59"/>
      <c r="BUD1044" s="59"/>
      <c r="BUE1044" s="59"/>
      <c r="BUF1044" s="59"/>
      <c r="BUG1044" s="59"/>
      <c r="BUH1044" s="59"/>
      <c r="BUI1044" s="59"/>
      <c r="BUJ1044" s="59"/>
      <c r="BUK1044" s="59"/>
      <c r="BUL1044" s="59"/>
      <c r="BUM1044" s="59"/>
      <c r="BUN1044" s="59"/>
      <c r="BUO1044" s="59"/>
      <c r="BUP1044" s="59"/>
      <c r="BUQ1044" s="59"/>
      <c r="BUR1044" s="59"/>
      <c r="BUS1044" s="59"/>
      <c r="BUT1044" s="59"/>
      <c r="BUU1044" s="59"/>
      <c r="BUV1044" s="59"/>
      <c r="BUW1044" s="59"/>
      <c r="BUX1044" s="59"/>
      <c r="BUY1044" s="59"/>
      <c r="BUZ1044" s="59"/>
      <c r="BVA1044" s="59"/>
      <c r="BVB1044" s="59"/>
      <c r="BVC1044" s="59"/>
      <c r="BVD1044" s="59"/>
      <c r="BVE1044" s="59"/>
      <c r="BVF1044" s="59"/>
      <c r="BVG1044" s="59"/>
      <c r="BVH1044" s="59"/>
      <c r="BVI1044" s="59"/>
      <c r="BVJ1044" s="59"/>
      <c r="BVK1044" s="59"/>
      <c r="BVL1044" s="59"/>
      <c r="BVM1044" s="59"/>
      <c r="BVN1044" s="59"/>
      <c r="BVO1044" s="59"/>
      <c r="BVP1044" s="59"/>
      <c r="BVQ1044" s="59"/>
      <c r="BVR1044" s="59"/>
      <c r="BVS1044" s="59"/>
      <c r="BVT1044" s="59"/>
      <c r="BVU1044" s="59"/>
      <c r="BVV1044" s="59"/>
      <c r="BVW1044" s="59"/>
      <c r="BVX1044" s="59"/>
      <c r="BVY1044" s="59"/>
      <c r="BVZ1044" s="59"/>
      <c r="BWA1044" s="59"/>
      <c r="BWB1044" s="59"/>
      <c r="BWC1044" s="59"/>
      <c r="BWD1044" s="59"/>
      <c r="BWE1044" s="59"/>
      <c r="BWF1044" s="59"/>
      <c r="BWG1044" s="59"/>
      <c r="BWH1044" s="59"/>
      <c r="BWI1044" s="59"/>
      <c r="BWJ1044" s="59"/>
      <c r="BWK1044" s="59"/>
      <c r="BWL1044" s="59"/>
      <c r="BWM1044" s="59"/>
      <c r="BWN1044" s="59"/>
      <c r="BWO1044" s="59"/>
      <c r="BWP1044" s="59"/>
      <c r="BWQ1044" s="59"/>
      <c r="BWR1044" s="59"/>
      <c r="BWS1044" s="59"/>
      <c r="BWT1044" s="59"/>
      <c r="BWU1044" s="59"/>
      <c r="BWV1044" s="59"/>
      <c r="BWW1044" s="59"/>
      <c r="BWX1044" s="59"/>
      <c r="BWY1044" s="59"/>
      <c r="BWZ1044" s="59"/>
      <c r="BXA1044" s="59"/>
      <c r="BXB1044" s="59"/>
      <c r="BXC1044" s="59"/>
      <c r="BXD1044" s="59"/>
      <c r="BXE1044" s="59"/>
      <c r="BXF1044" s="59"/>
      <c r="BXG1044" s="59"/>
      <c r="BXH1044" s="59"/>
      <c r="BXI1044" s="59"/>
      <c r="BXJ1044" s="59"/>
      <c r="BXK1044" s="59"/>
      <c r="BXL1044" s="59"/>
      <c r="BXM1044" s="59"/>
      <c r="BXN1044" s="59"/>
      <c r="BXO1044" s="59"/>
      <c r="BXP1044" s="59"/>
      <c r="BXQ1044" s="59"/>
      <c r="BXR1044" s="59"/>
      <c r="BXS1044" s="59"/>
      <c r="BXT1044" s="59"/>
      <c r="BXU1044" s="59"/>
      <c r="BXV1044" s="59"/>
      <c r="BXW1044" s="59"/>
      <c r="BXX1044" s="59"/>
      <c r="BXY1044" s="59"/>
      <c r="BXZ1044" s="59"/>
      <c r="BYA1044" s="59"/>
      <c r="BYB1044" s="59"/>
      <c r="BYC1044" s="59"/>
      <c r="BYD1044" s="59"/>
      <c r="BYE1044" s="59"/>
      <c r="BYF1044" s="59"/>
      <c r="BYG1044" s="59"/>
      <c r="BYH1044" s="59"/>
      <c r="BYI1044" s="59"/>
      <c r="BYJ1044" s="59"/>
      <c r="BYK1044" s="59"/>
      <c r="BYL1044" s="59"/>
      <c r="BYM1044" s="59"/>
      <c r="BYN1044" s="59"/>
      <c r="BYO1044" s="59"/>
      <c r="BYP1044" s="59"/>
      <c r="BYQ1044" s="59"/>
      <c r="BYR1044" s="59"/>
      <c r="BYS1044" s="59"/>
      <c r="BYT1044" s="59"/>
      <c r="BYU1044" s="59"/>
      <c r="BYV1044" s="59"/>
      <c r="BYW1044" s="59"/>
      <c r="BYX1044" s="59"/>
      <c r="BYY1044" s="59"/>
      <c r="BYZ1044" s="59"/>
      <c r="BZA1044" s="59"/>
      <c r="BZB1044" s="59"/>
      <c r="BZC1044" s="59"/>
      <c r="BZD1044" s="59"/>
      <c r="BZE1044" s="59"/>
      <c r="BZF1044" s="59"/>
      <c r="BZG1044" s="59"/>
      <c r="BZH1044" s="59"/>
      <c r="BZI1044" s="59"/>
      <c r="BZJ1044" s="59"/>
      <c r="BZK1044" s="59"/>
      <c r="BZL1044" s="59"/>
      <c r="BZM1044" s="59"/>
      <c r="BZN1044" s="59"/>
      <c r="BZO1044" s="59"/>
      <c r="BZP1044" s="59"/>
      <c r="BZQ1044" s="59"/>
      <c r="BZR1044" s="59"/>
      <c r="BZS1044" s="59"/>
      <c r="BZT1044" s="59"/>
      <c r="BZU1044" s="59"/>
      <c r="BZV1044" s="59"/>
      <c r="BZW1044" s="59"/>
      <c r="BZX1044" s="59"/>
      <c r="BZY1044" s="59"/>
      <c r="BZZ1044" s="59"/>
      <c r="CAA1044" s="59"/>
      <c r="CAB1044" s="59"/>
      <c r="CAC1044" s="59"/>
      <c r="CAD1044" s="59"/>
      <c r="CAE1044" s="59"/>
      <c r="CAF1044" s="59"/>
      <c r="CAG1044" s="59"/>
      <c r="CAH1044" s="59"/>
      <c r="CAI1044" s="59"/>
      <c r="CAJ1044" s="59"/>
      <c r="CAK1044" s="59"/>
      <c r="CAL1044" s="59"/>
      <c r="CAM1044" s="59"/>
      <c r="CAN1044" s="59"/>
      <c r="CAO1044" s="59"/>
      <c r="CAP1044" s="59"/>
      <c r="CAQ1044" s="59"/>
      <c r="CAR1044" s="59"/>
      <c r="CAS1044" s="59"/>
      <c r="CAT1044" s="59"/>
      <c r="CAU1044" s="59"/>
      <c r="CAV1044" s="59"/>
      <c r="CAW1044" s="59"/>
      <c r="CAX1044" s="59"/>
      <c r="CAY1044" s="59"/>
      <c r="CAZ1044" s="59"/>
      <c r="CBA1044" s="59"/>
      <c r="CBB1044" s="59"/>
      <c r="CBC1044" s="59"/>
      <c r="CBD1044" s="59"/>
      <c r="CBE1044" s="59"/>
      <c r="CBF1044" s="59"/>
      <c r="CBG1044" s="59"/>
      <c r="CBH1044" s="59"/>
      <c r="CBI1044" s="59"/>
      <c r="CBJ1044" s="59"/>
      <c r="CBK1044" s="59"/>
      <c r="CBL1044" s="59"/>
      <c r="CBM1044" s="59"/>
      <c r="CBN1044" s="59"/>
      <c r="CBO1044" s="59"/>
      <c r="CBP1044" s="59"/>
      <c r="CBQ1044" s="59"/>
      <c r="CBR1044" s="59"/>
      <c r="CBS1044" s="59"/>
      <c r="CBT1044" s="59"/>
      <c r="CBU1044" s="59"/>
      <c r="CBV1044" s="59"/>
      <c r="CBW1044" s="59"/>
      <c r="CBX1044" s="59"/>
      <c r="CBY1044" s="59"/>
      <c r="CBZ1044" s="59"/>
      <c r="CCA1044" s="59"/>
      <c r="CCB1044" s="59"/>
      <c r="CCC1044" s="59"/>
      <c r="CCD1044" s="59"/>
      <c r="CCE1044" s="59"/>
      <c r="CCF1044" s="59"/>
      <c r="CCG1044" s="59"/>
      <c r="CCH1044" s="59"/>
      <c r="CCI1044" s="59"/>
      <c r="CCJ1044" s="59"/>
      <c r="CCK1044" s="59"/>
      <c r="CCL1044" s="59"/>
      <c r="CCM1044" s="59"/>
      <c r="CCN1044" s="59"/>
      <c r="CCO1044" s="59"/>
      <c r="CCP1044" s="59"/>
      <c r="CCQ1044" s="59"/>
      <c r="CCR1044" s="59"/>
      <c r="CCS1044" s="59"/>
      <c r="CCT1044" s="59"/>
      <c r="CCU1044" s="59"/>
      <c r="CCV1044" s="59"/>
      <c r="CCW1044" s="59"/>
      <c r="CCX1044" s="59"/>
      <c r="CCY1044" s="59"/>
      <c r="CCZ1044" s="59"/>
      <c r="CDA1044" s="59"/>
      <c r="CDB1044" s="59"/>
      <c r="CDC1044" s="59"/>
      <c r="CDD1044" s="59"/>
      <c r="CDE1044" s="59"/>
      <c r="CDF1044" s="59"/>
      <c r="CDG1044" s="59"/>
      <c r="CDH1044" s="59"/>
      <c r="CDI1044" s="59"/>
      <c r="CDJ1044" s="59"/>
      <c r="CDK1044" s="59"/>
      <c r="CDL1044" s="59"/>
      <c r="CDM1044" s="59"/>
      <c r="CDN1044" s="59"/>
      <c r="CDO1044" s="59"/>
      <c r="CDP1044" s="59"/>
      <c r="CDQ1044" s="59"/>
      <c r="CDR1044" s="59"/>
      <c r="CDS1044" s="59"/>
      <c r="CDT1044" s="59"/>
      <c r="CDU1044" s="59"/>
      <c r="CDV1044" s="59"/>
      <c r="CDW1044" s="59"/>
      <c r="CDX1044" s="59"/>
      <c r="CDY1044" s="59"/>
      <c r="CDZ1044" s="59"/>
      <c r="CEA1044" s="59"/>
      <c r="CEB1044" s="59"/>
      <c r="CEC1044" s="59"/>
      <c r="CED1044" s="59"/>
      <c r="CEE1044" s="59"/>
      <c r="CEF1044" s="59"/>
      <c r="CEG1044" s="59"/>
      <c r="CEH1044" s="59"/>
      <c r="CEI1044" s="59"/>
      <c r="CEJ1044" s="59"/>
      <c r="CEK1044" s="59"/>
      <c r="CEL1044" s="59"/>
      <c r="CEM1044" s="59"/>
      <c r="CEN1044" s="59"/>
      <c r="CEO1044" s="59"/>
      <c r="CEP1044" s="59"/>
      <c r="CEQ1044" s="59"/>
      <c r="CER1044" s="59"/>
      <c r="CES1044" s="59"/>
      <c r="CET1044" s="59"/>
      <c r="CEU1044" s="59"/>
      <c r="CEV1044" s="59"/>
      <c r="CEW1044" s="59"/>
      <c r="CEX1044" s="59"/>
      <c r="CEY1044" s="59"/>
      <c r="CEZ1044" s="59"/>
      <c r="CFA1044" s="59"/>
      <c r="CFB1044" s="59"/>
      <c r="CFC1044" s="59"/>
      <c r="CFD1044" s="59"/>
      <c r="CFE1044" s="59"/>
      <c r="CFF1044" s="59"/>
      <c r="CFG1044" s="59"/>
      <c r="CFH1044" s="59"/>
      <c r="CFI1044" s="59"/>
      <c r="CFJ1044" s="59"/>
      <c r="CFK1044" s="59"/>
      <c r="CFL1044" s="59"/>
      <c r="CFM1044" s="59"/>
      <c r="CFN1044" s="59"/>
      <c r="CFO1044" s="59"/>
      <c r="CFP1044" s="59"/>
      <c r="CFQ1044" s="59"/>
      <c r="CFR1044" s="59"/>
      <c r="CFS1044" s="59"/>
      <c r="CFT1044" s="59"/>
      <c r="CFU1044" s="59"/>
      <c r="CFV1044" s="59"/>
      <c r="CFW1044" s="59"/>
      <c r="CFX1044" s="59"/>
      <c r="CFY1044" s="59"/>
      <c r="CFZ1044" s="59"/>
      <c r="CGA1044" s="59"/>
      <c r="CGB1044" s="59"/>
      <c r="CGC1044" s="59"/>
      <c r="CGD1044" s="59"/>
      <c r="CGE1044" s="59"/>
      <c r="CGF1044" s="59"/>
      <c r="CGG1044" s="59"/>
      <c r="CGH1044" s="59"/>
      <c r="CGI1044" s="59"/>
      <c r="CGJ1044" s="59"/>
      <c r="CGK1044" s="59"/>
      <c r="CGL1044" s="59"/>
      <c r="CGM1044" s="59"/>
      <c r="CGN1044" s="59"/>
      <c r="CGO1044" s="59"/>
      <c r="CGP1044" s="59"/>
      <c r="CGQ1044" s="59"/>
      <c r="CGR1044" s="59"/>
      <c r="CGS1044" s="59"/>
      <c r="CGT1044" s="59"/>
      <c r="CGU1044" s="59"/>
      <c r="CGV1044" s="59"/>
      <c r="CGW1044" s="59"/>
      <c r="CGX1044" s="59"/>
      <c r="CGY1044" s="59"/>
      <c r="CGZ1044" s="59"/>
      <c r="CHA1044" s="59"/>
      <c r="CHB1044" s="59"/>
      <c r="CHC1044" s="59"/>
      <c r="CHD1044" s="59"/>
      <c r="CHE1044" s="59"/>
      <c r="CHF1044" s="59"/>
      <c r="CHG1044" s="59"/>
      <c r="CHH1044" s="59"/>
      <c r="CHI1044" s="59"/>
      <c r="CHJ1044" s="59"/>
      <c r="CHK1044" s="59"/>
      <c r="CHL1044" s="59"/>
      <c r="CHM1044" s="59"/>
      <c r="CHN1044" s="59"/>
      <c r="CHO1044" s="59"/>
      <c r="CHP1044" s="59"/>
      <c r="CHQ1044" s="59"/>
      <c r="CHR1044" s="59"/>
      <c r="CHS1044" s="59"/>
      <c r="CHT1044" s="59"/>
      <c r="CHU1044" s="59"/>
      <c r="CHV1044" s="59"/>
      <c r="CHW1044" s="59"/>
      <c r="CHX1044" s="59"/>
      <c r="CHY1044" s="59"/>
      <c r="CHZ1044" s="59"/>
      <c r="CIA1044" s="59"/>
      <c r="CIB1044" s="59"/>
      <c r="CIC1044" s="59"/>
      <c r="CID1044" s="59"/>
      <c r="CIE1044" s="59"/>
      <c r="CIF1044" s="59"/>
      <c r="CIG1044" s="59"/>
      <c r="CIH1044" s="59"/>
      <c r="CII1044" s="59"/>
      <c r="CIJ1044" s="59"/>
      <c r="CIK1044" s="59"/>
      <c r="CIL1044" s="59"/>
      <c r="CIM1044" s="59"/>
      <c r="CIN1044" s="59"/>
      <c r="CIO1044" s="59"/>
      <c r="CIP1044" s="59"/>
      <c r="CIQ1044" s="59"/>
      <c r="CIR1044" s="59"/>
      <c r="CIS1044" s="59"/>
      <c r="CIT1044" s="59"/>
      <c r="CIU1044" s="59"/>
      <c r="CIV1044" s="59"/>
      <c r="CIW1044" s="59"/>
      <c r="CIX1044" s="59"/>
      <c r="CIY1044" s="59"/>
      <c r="CIZ1044" s="59"/>
      <c r="CJA1044" s="59"/>
      <c r="CJB1044" s="59"/>
      <c r="CJC1044" s="59"/>
      <c r="CJD1044" s="59"/>
      <c r="CJE1044" s="59"/>
      <c r="CJF1044" s="59"/>
      <c r="CJG1044" s="59"/>
      <c r="CJH1044" s="59"/>
      <c r="CJI1044" s="59"/>
      <c r="CJJ1044" s="59"/>
      <c r="CJK1044" s="59"/>
      <c r="CJL1044" s="59"/>
      <c r="CJM1044" s="59"/>
      <c r="CJN1044" s="59"/>
      <c r="CJO1044" s="59"/>
      <c r="CJP1044" s="59"/>
      <c r="CJQ1044" s="59"/>
      <c r="CJR1044" s="59"/>
      <c r="CJS1044" s="59"/>
      <c r="CJT1044" s="59"/>
      <c r="CJU1044" s="59"/>
      <c r="CJV1044" s="59"/>
      <c r="CJW1044" s="59"/>
      <c r="CJX1044" s="59"/>
      <c r="CJY1044" s="59"/>
      <c r="CJZ1044" s="59"/>
      <c r="CKA1044" s="59"/>
      <c r="CKB1044" s="59"/>
      <c r="CKC1044" s="59"/>
      <c r="CKD1044" s="59"/>
      <c r="CKE1044" s="59"/>
      <c r="CKF1044" s="59"/>
      <c r="CKG1044" s="59"/>
      <c r="CKH1044" s="59"/>
      <c r="CKI1044" s="59"/>
      <c r="CKJ1044" s="59"/>
      <c r="CKK1044" s="59"/>
      <c r="CKL1044" s="59"/>
      <c r="CKM1044" s="59"/>
      <c r="CKN1044" s="59"/>
      <c r="CKO1044" s="59"/>
      <c r="CKP1044" s="59"/>
      <c r="CKQ1044" s="59"/>
      <c r="CKR1044" s="59"/>
      <c r="CKS1044" s="59"/>
      <c r="CKT1044" s="59"/>
      <c r="CKU1044" s="59"/>
      <c r="CKV1044" s="59"/>
      <c r="CKW1044" s="59"/>
      <c r="CKX1044" s="59"/>
      <c r="CKY1044" s="59"/>
      <c r="CKZ1044" s="59"/>
      <c r="CLA1044" s="59"/>
      <c r="CLB1044" s="59"/>
      <c r="CLC1044" s="59"/>
      <c r="CLD1044" s="59"/>
      <c r="CLE1044" s="59"/>
      <c r="CLF1044" s="59"/>
      <c r="CLG1044" s="59"/>
      <c r="CLH1044" s="59"/>
      <c r="CLI1044" s="59"/>
      <c r="CLJ1044" s="59"/>
      <c r="CLK1044" s="59"/>
      <c r="CLL1044" s="59"/>
      <c r="CLM1044" s="59"/>
      <c r="CLN1044" s="59"/>
      <c r="CLO1044" s="59"/>
      <c r="CLP1044" s="59"/>
      <c r="CLQ1044" s="59"/>
      <c r="CLR1044" s="59"/>
      <c r="CLS1044" s="59"/>
      <c r="CLT1044" s="59"/>
      <c r="CLU1044" s="59"/>
      <c r="CLV1044" s="59"/>
      <c r="CLW1044" s="59"/>
      <c r="CLX1044" s="59"/>
      <c r="CLY1044" s="59"/>
      <c r="CLZ1044" s="59"/>
      <c r="CMA1044" s="59"/>
      <c r="CMB1044" s="59"/>
      <c r="CMC1044" s="59"/>
      <c r="CMD1044" s="59"/>
      <c r="CME1044" s="59"/>
      <c r="CMF1044" s="59"/>
      <c r="CMG1044" s="59"/>
      <c r="CMH1044" s="59"/>
      <c r="CMI1044" s="59"/>
      <c r="CMJ1044" s="59"/>
      <c r="CMK1044" s="59"/>
      <c r="CML1044" s="59"/>
      <c r="CMM1044" s="59"/>
      <c r="CMN1044" s="59"/>
      <c r="CMO1044" s="59"/>
      <c r="CMP1044" s="59"/>
      <c r="CMQ1044" s="59"/>
      <c r="CMR1044" s="59"/>
      <c r="CMS1044" s="59"/>
      <c r="CMT1044" s="59"/>
      <c r="CMU1044" s="59"/>
      <c r="CMV1044" s="59"/>
      <c r="CMW1044" s="59"/>
      <c r="CMX1044" s="59"/>
      <c r="CMY1044" s="59"/>
      <c r="CMZ1044" s="59"/>
      <c r="CNA1044" s="59"/>
      <c r="CNB1044" s="59"/>
      <c r="CNC1044" s="59"/>
      <c r="CND1044" s="59"/>
      <c r="CNE1044" s="59"/>
      <c r="CNF1044" s="59"/>
      <c r="CNG1044" s="59"/>
      <c r="CNH1044" s="59"/>
      <c r="CNI1044" s="59"/>
      <c r="CNJ1044" s="59"/>
      <c r="CNK1044" s="59"/>
      <c r="CNL1044" s="59"/>
      <c r="CNM1044" s="59"/>
      <c r="CNN1044" s="59"/>
      <c r="CNO1044" s="59"/>
      <c r="CNP1044" s="59"/>
      <c r="CNQ1044" s="59"/>
      <c r="CNR1044" s="59"/>
      <c r="CNS1044" s="59"/>
      <c r="CNT1044" s="59"/>
      <c r="CNU1044" s="59"/>
      <c r="CNV1044" s="59"/>
      <c r="CNW1044" s="59"/>
      <c r="CNX1044" s="59"/>
      <c r="CNY1044" s="59"/>
      <c r="CNZ1044" s="59"/>
      <c r="COA1044" s="59"/>
      <c r="COB1044" s="59"/>
      <c r="COC1044" s="59"/>
      <c r="COD1044" s="59"/>
      <c r="COE1044" s="59"/>
      <c r="COF1044" s="59"/>
      <c r="COG1044" s="59"/>
      <c r="COH1044" s="59"/>
      <c r="COI1044" s="59"/>
      <c r="COJ1044" s="59"/>
      <c r="COK1044" s="59"/>
      <c r="COL1044" s="59"/>
      <c r="COM1044" s="59"/>
      <c r="CON1044" s="59"/>
      <c r="COO1044" s="59"/>
      <c r="COP1044" s="59"/>
      <c r="COQ1044" s="59"/>
      <c r="COR1044" s="59"/>
      <c r="COS1044" s="59"/>
      <c r="COT1044" s="59"/>
      <c r="COU1044" s="59"/>
      <c r="COV1044" s="59"/>
      <c r="COW1044" s="59"/>
      <c r="COX1044" s="59"/>
      <c r="COY1044" s="59"/>
      <c r="COZ1044" s="59"/>
      <c r="CPA1044" s="59"/>
      <c r="CPB1044" s="59"/>
      <c r="CPC1044" s="59"/>
      <c r="CPD1044" s="59"/>
      <c r="CPE1044" s="59"/>
      <c r="CPF1044" s="59"/>
      <c r="CPG1044" s="59"/>
      <c r="CPH1044" s="59"/>
      <c r="CPI1044" s="59"/>
      <c r="CPJ1044" s="59"/>
      <c r="CPK1044" s="59"/>
      <c r="CPL1044" s="59"/>
      <c r="CPM1044" s="59"/>
      <c r="CPN1044" s="59"/>
      <c r="CPO1044" s="59"/>
      <c r="CPP1044" s="59"/>
      <c r="CPQ1044" s="59"/>
      <c r="CPR1044" s="59"/>
      <c r="CPS1044" s="59"/>
      <c r="CPT1044" s="59"/>
      <c r="CPU1044" s="59"/>
      <c r="CPV1044" s="59"/>
      <c r="CPW1044" s="59"/>
      <c r="CPX1044" s="59"/>
      <c r="CPY1044" s="59"/>
      <c r="CPZ1044" s="59"/>
      <c r="CQA1044" s="59"/>
      <c r="CQB1044" s="59"/>
      <c r="CQC1044" s="59"/>
      <c r="CQD1044" s="59"/>
      <c r="CQE1044" s="59"/>
      <c r="CQF1044" s="59"/>
      <c r="CQG1044" s="59"/>
      <c r="CQH1044" s="59"/>
      <c r="CQI1044" s="59"/>
      <c r="CQJ1044" s="59"/>
      <c r="CQK1044" s="59"/>
      <c r="CQL1044" s="59"/>
      <c r="CQM1044" s="59"/>
      <c r="CQN1044" s="59"/>
      <c r="CQO1044" s="59"/>
      <c r="CQP1044" s="59"/>
      <c r="CQQ1044" s="59"/>
      <c r="CQR1044" s="59"/>
      <c r="CQS1044" s="59"/>
      <c r="CQT1044" s="59"/>
      <c r="CQU1044" s="59"/>
      <c r="CQV1044" s="59"/>
      <c r="CQW1044" s="59"/>
      <c r="CQX1044" s="59"/>
      <c r="CQY1044" s="59"/>
      <c r="CQZ1044" s="59"/>
      <c r="CRA1044" s="59"/>
      <c r="CRB1044" s="59"/>
      <c r="CRC1044" s="59"/>
      <c r="CRD1044" s="59"/>
      <c r="CRE1044" s="59"/>
      <c r="CRF1044" s="59"/>
      <c r="CRG1044" s="59"/>
      <c r="CRH1044" s="59"/>
      <c r="CRI1044" s="59"/>
      <c r="CRJ1044" s="59"/>
      <c r="CRK1044" s="59"/>
      <c r="CRL1044" s="59"/>
      <c r="CRM1044" s="59"/>
      <c r="CRN1044" s="59"/>
      <c r="CRO1044" s="59"/>
      <c r="CRP1044" s="59"/>
      <c r="CRQ1044" s="59"/>
      <c r="CRR1044" s="59"/>
      <c r="CRS1044" s="59"/>
      <c r="CRT1044" s="59"/>
      <c r="CRU1044" s="59"/>
      <c r="CRV1044" s="59"/>
      <c r="CRW1044" s="59"/>
      <c r="CRX1044" s="59"/>
      <c r="CRY1044" s="59"/>
      <c r="CRZ1044" s="59"/>
      <c r="CSA1044" s="59"/>
      <c r="CSB1044" s="59"/>
      <c r="CSC1044" s="59"/>
      <c r="CSD1044" s="59"/>
      <c r="CSE1044" s="59"/>
      <c r="CSF1044" s="59"/>
      <c r="CSG1044" s="59"/>
      <c r="CSH1044" s="59"/>
      <c r="CSI1044" s="59"/>
      <c r="CSJ1044" s="59"/>
      <c r="CSK1044" s="59"/>
      <c r="CSL1044" s="59"/>
      <c r="CSM1044" s="59"/>
      <c r="CSN1044" s="59"/>
      <c r="CSO1044" s="59"/>
      <c r="CSP1044" s="59"/>
      <c r="CSQ1044" s="59"/>
      <c r="CSR1044" s="59"/>
      <c r="CSS1044" s="59"/>
      <c r="CST1044" s="59"/>
      <c r="CSU1044" s="59"/>
      <c r="CSV1044" s="59"/>
      <c r="CSW1044" s="59"/>
      <c r="CSX1044" s="59"/>
      <c r="CSY1044" s="59"/>
      <c r="CSZ1044" s="59"/>
      <c r="CTA1044" s="59"/>
      <c r="CTB1044" s="59"/>
      <c r="CTC1044" s="59"/>
      <c r="CTD1044" s="59"/>
      <c r="CTE1044" s="59"/>
      <c r="CTF1044" s="59"/>
      <c r="CTG1044" s="59"/>
      <c r="CTH1044" s="59"/>
      <c r="CTI1044" s="59"/>
      <c r="CTJ1044" s="59"/>
      <c r="CTK1044" s="59"/>
      <c r="CTL1044" s="59"/>
      <c r="CTM1044" s="59"/>
      <c r="CTN1044" s="59"/>
      <c r="CTO1044" s="59"/>
      <c r="CTP1044" s="59"/>
      <c r="CTQ1044" s="59"/>
      <c r="CTR1044" s="59"/>
      <c r="CTS1044" s="59"/>
      <c r="CTT1044" s="59"/>
      <c r="CTU1044" s="59"/>
      <c r="CTV1044" s="59"/>
      <c r="CTW1044" s="59"/>
      <c r="CTX1044" s="59"/>
      <c r="CTY1044" s="59"/>
      <c r="CTZ1044" s="59"/>
      <c r="CUA1044" s="59"/>
      <c r="CUB1044" s="59"/>
      <c r="CUC1044" s="59"/>
      <c r="CUD1044" s="59"/>
      <c r="CUE1044" s="59"/>
      <c r="CUF1044" s="59"/>
      <c r="CUG1044" s="59"/>
      <c r="CUH1044" s="59"/>
      <c r="CUI1044" s="59"/>
      <c r="CUJ1044" s="59"/>
      <c r="CUK1044" s="59"/>
      <c r="CUL1044" s="59"/>
      <c r="CUM1044" s="59"/>
      <c r="CUN1044" s="59"/>
      <c r="CUO1044" s="59"/>
      <c r="CUP1044" s="59"/>
      <c r="CUQ1044" s="59"/>
      <c r="CUR1044" s="59"/>
      <c r="CUS1044" s="59"/>
      <c r="CUT1044" s="59"/>
      <c r="CUU1044" s="59"/>
      <c r="CUV1044" s="59"/>
      <c r="CUW1044" s="59"/>
      <c r="CUX1044" s="59"/>
      <c r="CUY1044" s="59"/>
      <c r="CUZ1044" s="59"/>
      <c r="CVA1044" s="59"/>
      <c r="CVB1044" s="59"/>
      <c r="CVC1044" s="59"/>
      <c r="CVD1044" s="59"/>
      <c r="CVE1044" s="59"/>
      <c r="CVF1044" s="59"/>
      <c r="CVG1044" s="59"/>
      <c r="CVH1044" s="59"/>
      <c r="CVI1044" s="59"/>
      <c r="CVJ1044" s="59"/>
      <c r="CVK1044" s="59"/>
      <c r="CVL1044" s="59"/>
      <c r="CVM1044" s="59"/>
      <c r="CVN1044" s="59"/>
      <c r="CVO1044" s="59"/>
      <c r="CVP1044" s="59"/>
      <c r="CVQ1044" s="59"/>
      <c r="CVR1044" s="59"/>
      <c r="CVS1044" s="59"/>
      <c r="CVT1044" s="59"/>
      <c r="CVU1044" s="59"/>
      <c r="CVV1044" s="59"/>
      <c r="CVW1044" s="59"/>
      <c r="CVX1044" s="59"/>
      <c r="CVY1044" s="59"/>
      <c r="CVZ1044" s="59"/>
      <c r="CWA1044" s="59"/>
      <c r="CWB1044" s="59"/>
      <c r="CWC1044" s="59"/>
      <c r="CWD1044" s="59"/>
      <c r="CWE1044" s="59"/>
      <c r="CWF1044" s="59"/>
      <c r="CWG1044" s="59"/>
      <c r="CWH1044" s="59"/>
      <c r="CWI1044" s="59"/>
      <c r="CWJ1044" s="59"/>
      <c r="CWK1044" s="59"/>
      <c r="CWL1044" s="59"/>
      <c r="CWM1044" s="59"/>
      <c r="CWN1044" s="59"/>
      <c r="CWO1044" s="59"/>
      <c r="CWP1044" s="59"/>
      <c r="CWQ1044" s="59"/>
      <c r="CWR1044" s="59"/>
      <c r="CWS1044" s="59"/>
      <c r="CWT1044" s="59"/>
      <c r="CWU1044" s="59"/>
      <c r="CWV1044" s="59"/>
      <c r="CWW1044" s="59"/>
      <c r="CWX1044" s="59"/>
      <c r="CWY1044" s="59"/>
      <c r="CWZ1044" s="59"/>
      <c r="CXA1044" s="59"/>
      <c r="CXB1044" s="59"/>
      <c r="CXC1044" s="59"/>
      <c r="CXD1044" s="59"/>
      <c r="CXE1044" s="59"/>
      <c r="CXF1044" s="59"/>
      <c r="CXG1044" s="59"/>
      <c r="CXH1044" s="59"/>
      <c r="CXI1044" s="59"/>
      <c r="CXJ1044" s="59"/>
      <c r="CXK1044" s="59"/>
      <c r="CXL1044" s="59"/>
      <c r="CXM1044" s="59"/>
      <c r="CXN1044" s="59"/>
      <c r="CXO1044" s="59"/>
      <c r="CXP1044" s="59"/>
      <c r="CXQ1044" s="59"/>
      <c r="CXR1044" s="59"/>
      <c r="CXS1044" s="59"/>
      <c r="CXT1044" s="59"/>
      <c r="CXU1044" s="59"/>
      <c r="CXV1044" s="59"/>
      <c r="CXW1044" s="59"/>
      <c r="CXX1044" s="59"/>
      <c r="CXY1044" s="59"/>
      <c r="CXZ1044" s="59"/>
      <c r="CYA1044" s="59"/>
      <c r="CYB1044" s="59"/>
      <c r="CYC1044" s="59"/>
      <c r="CYD1044" s="59"/>
      <c r="CYE1044" s="59"/>
      <c r="CYF1044" s="59"/>
      <c r="CYG1044" s="59"/>
      <c r="CYH1044" s="59"/>
      <c r="CYI1044" s="59"/>
      <c r="CYJ1044" s="59"/>
      <c r="CYK1044" s="59"/>
      <c r="CYL1044" s="59"/>
      <c r="CYM1044" s="59"/>
      <c r="CYN1044" s="59"/>
      <c r="CYO1044" s="59"/>
      <c r="CYP1044" s="59"/>
      <c r="CYQ1044" s="59"/>
      <c r="CYR1044" s="59"/>
      <c r="CYS1044" s="59"/>
      <c r="CYT1044" s="59"/>
      <c r="CYU1044" s="59"/>
      <c r="CYV1044" s="59"/>
      <c r="CYW1044" s="59"/>
      <c r="CYX1044" s="59"/>
      <c r="CYY1044" s="59"/>
      <c r="CYZ1044" s="59"/>
      <c r="CZA1044" s="59"/>
      <c r="CZB1044" s="59"/>
      <c r="CZC1044" s="59"/>
      <c r="CZD1044" s="59"/>
      <c r="CZE1044" s="59"/>
      <c r="CZF1044" s="59"/>
      <c r="CZG1044" s="59"/>
      <c r="CZH1044" s="59"/>
      <c r="CZI1044" s="59"/>
      <c r="CZJ1044" s="59"/>
      <c r="CZK1044" s="59"/>
      <c r="CZL1044" s="59"/>
      <c r="CZM1044" s="59"/>
      <c r="CZN1044" s="59"/>
      <c r="CZO1044" s="59"/>
      <c r="CZP1044" s="59"/>
      <c r="CZQ1044" s="59"/>
      <c r="CZR1044" s="59"/>
      <c r="CZS1044" s="59"/>
      <c r="CZT1044" s="59"/>
      <c r="CZU1044" s="59"/>
      <c r="CZV1044" s="59"/>
      <c r="CZW1044" s="59"/>
      <c r="CZX1044" s="59"/>
      <c r="CZY1044" s="59"/>
      <c r="CZZ1044" s="59"/>
      <c r="DAA1044" s="59"/>
      <c r="DAB1044" s="59"/>
      <c r="DAC1044" s="59"/>
      <c r="DAD1044" s="59"/>
      <c r="DAE1044" s="59"/>
      <c r="DAF1044" s="59"/>
      <c r="DAG1044" s="59"/>
      <c r="DAH1044" s="59"/>
      <c r="DAI1044" s="59"/>
      <c r="DAJ1044" s="59"/>
      <c r="DAK1044" s="59"/>
      <c r="DAL1044" s="59"/>
      <c r="DAM1044" s="59"/>
      <c r="DAN1044" s="59"/>
      <c r="DAO1044" s="59"/>
      <c r="DAP1044" s="59"/>
      <c r="DAQ1044" s="59"/>
      <c r="DAR1044" s="59"/>
      <c r="DAS1044" s="59"/>
      <c r="DAT1044" s="59"/>
      <c r="DAU1044" s="59"/>
      <c r="DAV1044" s="59"/>
      <c r="DAW1044" s="59"/>
      <c r="DAX1044" s="59"/>
      <c r="DAY1044" s="59"/>
      <c r="DAZ1044" s="59"/>
      <c r="DBA1044" s="59"/>
      <c r="DBB1044" s="59"/>
      <c r="DBC1044" s="59"/>
      <c r="DBD1044" s="59"/>
      <c r="DBE1044" s="59"/>
      <c r="DBF1044" s="59"/>
      <c r="DBG1044" s="59"/>
      <c r="DBH1044" s="59"/>
      <c r="DBI1044" s="59"/>
      <c r="DBJ1044" s="59"/>
      <c r="DBK1044" s="59"/>
      <c r="DBL1044" s="59"/>
      <c r="DBM1044" s="59"/>
      <c r="DBN1044" s="59"/>
      <c r="DBO1044" s="59"/>
      <c r="DBP1044" s="59"/>
      <c r="DBQ1044" s="59"/>
      <c r="DBR1044" s="59"/>
      <c r="DBS1044" s="59"/>
      <c r="DBT1044" s="59"/>
      <c r="DBU1044" s="59"/>
      <c r="DBV1044" s="59"/>
      <c r="DBW1044" s="59"/>
      <c r="DBX1044" s="59"/>
      <c r="DBY1044" s="59"/>
      <c r="DBZ1044" s="59"/>
      <c r="DCA1044" s="59"/>
      <c r="DCB1044" s="59"/>
      <c r="DCC1044" s="59"/>
      <c r="DCD1044" s="59"/>
      <c r="DCE1044" s="59"/>
      <c r="DCF1044" s="59"/>
      <c r="DCG1044" s="59"/>
      <c r="DCH1044" s="59"/>
      <c r="DCI1044" s="59"/>
      <c r="DCJ1044" s="59"/>
      <c r="DCK1044" s="59"/>
      <c r="DCL1044" s="59"/>
      <c r="DCM1044" s="59"/>
      <c r="DCN1044" s="59"/>
      <c r="DCO1044" s="59"/>
      <c r="DCP1044" s="59"/>
      <c r="DCQ1044" s="59"/>
      <c r="DCR1044" s="59"/>
      <c r="DCS1044" s="59"/>
      <c r="DCT1044" s="59"/>
      <c r="DCU1044" s="59"/>
      <c r="DCV1044" s="59"/>
      <c r="DCW1044" s="59"/>
      <c r="DCX1044" s="59"/>
      <c r="DCY1044" s="59"/>
      <c r="DCZ1044" s="59"/>
      <c r="DDA1044" s="59"/>
      <c r="DDB1044" s="59"/>
      <c r="DDC1044" s="59"/>
      <c r="DDD1044" s="59"/>
      <c r="DDE1044" s="59"/>
      <c r="DDF1044" s="59"/>
      <c r="DDG1044" s="59"/>
      <c r="DDH1044" s="59"/>
      <c r="DDI1044" s="59"/>
      <c r="DDJ1044" s="59"/>
      <c r="DDK1044" s="59"/>
      <c r="DDL1044" s="59"/>
      <c r="DDM1044" s="59"/>
      <c r="DDN1044" s="59"/>
      <c r="DDO1044" s="59"/>
      <c r="DDP1044" s="59"/>
      <c r="DDQ1044" s="59"/>
      <c r="DDR1044" s="59"/>
      <c r="DDS1044" s="59"/>
      <c r="DDT1044" s="59"/>
      <c r="DDU1044" s="59"/>
      <c r="DDV1044" s="59"/>
      <c r="DDW1044" s="59"/>
      <c r="DDX1044" s="59"/>
      <c r="DDY1044" s="59"/>
      <c r="DDZ1044" s="59"/>
      <c r="DEA1044" s="59"/>
      <c r="DEB1044" s="59"/>
      <c r="DEC1044" s="59"/>
      <c r="DED1044" s="59"/>
      <c r="DEE1044" s="59"/>
      <c r="DEF1044" s="59"/>
      <c r="DEG1044" s="59"/>
      <c r="DEH1044" s="59"/>
      <c r="DEI1044" s="59"/>
      <c r="DEJ1044" s="59"/>
      <c r="DEK1044" s="59"/>
      <c r="DEL1044" s="59"/>
      <c r="DEM1044" s="59"/>
      <c r="DEN1044" s="59"/>
      <c r="DEO1044" s="59"/>
      <c r="DEP1044" s="59"/>
      <c r="DEQ1044" s="59"/>
      <c r="DER1044" s="59"/>
      <c r="DES1044" s="59"/>
      <c r="DET1044" s="59"/>
      <c r="DEU1044" s="59"/>
      <c r="DEV1044" s="59"/>
      <c r="DEW1044" s="59"/>
      <c r="DEX1044" s="59"/>
      <c r="DEY1044" s="59"/>
      <c r="DEZ1044" s="59"/>
      <c r="DFA1044" s="59"/>
      <c r="DFB1044" s="59"/>
      <c r="DFC1044" s="59"/>
      <c r="DFD1044" s="59"/>
      <c r="DFE1044" s="59"/>
      <c r="DFF1044" s="59"/>
      <c r="DFG1044" s="59"/>
      <c r="DFH1044" s="59"/>
      <c r="DFI1044" s="59"/>
      <c r="DFJ1044" s="59"/>
      <c r="DFK1044" s="59"/>
      <c r="DFL1044" s="59"/>
      <c r="DFM1044" s="59"/>
      <c r="DFN1044" s="59"/>
      <c r="DFO1044" s="59"/>
      <c r="DFP1044" s="59"/>
      <c r="DFQ1044" s="59"/>
      <c r="DFR1044" s="59"/>
      <c r="DFS1044" s="59"/>
      <c r="DFT1044" s="59"/>
      <c r="DFU1044" s="59"/>
      <c r="DFV1044" s="59"/>
      <c r="DFW1044" s="59"/>
      <c r="DFX1044" s="59"/>
      <c r="DFY1044" s="59"/>
      <c r="DFZ1044" s="59"/>
      <c r="DGA1044" s="59"/>
      <c r="DGB1044" s="59"/>
      <c r="DGC1044" s="59"/>
      <c r="DGD1044" s="59"/>
      <c r="DGE1044" s="59"/>
      <c r="DGF1044" s="59"/>
      <c r="DGG1044" s="59"/>
      <c r="DGH1044" s="59"/>
      <c r="DGI1044" s="59"/>
      <c r="DGJ1044" s="59"/>
      <c r="DGK1044" s="59"/>
      <c r="DGL1044" s="59"/>
      <c r="DGM1044" s="59"/>
      <c r="DGN1044" s="59"/>
      <c r="DGO1044" s="59"/>
      <c r="DGP1044" s="59"/>
      <c r="DGQ1044" s="59"/>
      <c r="DGR1044" s="59"/>
      <c r="DGS1044" s="59"/>
      <c r="DGT1044" s="59"/>
      <c r="DGU1044" s="59"/>
      <c r="DGV1044" s="59"/>
      <c r="DGW1044" s="59"/>
      <c r="DGX1044" s="59"/>
      <c r="DGY1044" s="59"/>
      <c r="DGZ1044" s="59"/>
      <c r="DHA1044" s="59"/>
      <c r="DHB1044" s="59"/>
      <c r="DHC1044" s="59"/>
      <c r="DHD1044" s="59"/>
      <c r="DHE1044" s="59"/>
      <c r="DHF1044" s="59"/>
      <c r="DHG1044" s="59"/>
      <c r="DHH1044" s="59"/>
      <c r="DHI1044" s="59"/>
      <c r="DHJ1044" s="59"/>
      <c r="DHK1044" s="59"/>
      <c r="DHL1044" s="59"/>
      <c r="DHM1044" s="59"/>
      <c r="DHN1044" s="59"/>
      <c r="DHO1044" s="59"/>
      <c r="DHP1044" s="59"/>
      <c r="DHQ1044" s="59"/>
      <c r="DHR1044" s="59"/>
      <c r="DHS1044" s="59"/>
      <c r="DHT1044" s="59"/>
      <c r="DHU1044" s="59"/>
      <c r="DHV1044" s="59"/>
      <c r="DHW1044" s="59"/>
      <c r="DHX1044" s="59"/>
      <c r="DHY1044" s="59"/>
      <c r="DHZ1044" s="59"/>
      <c r="DIA1044" s="59"/>
      <c r="DIB1044" s="59"/>
      <c r="DIC1044" s="59"/>
      <c r="DID1044" s="59"/>
      <c r="DIE1044" s="59"/>
      <c r="DIF1044" s="59"/>
      <c r="DIG1044" s="59"/>
      <c r="DIH1044" s="59"/>
      <c r="DII1044" s="59"/>
      <c r="DIJ1044" s="59"/>
      <c r="DIK1044" s="59"/>
      <c r="DIL1044" s="59"/>
      <c r="DIM1044" s="59"/>
      <c r="DIN1044" s="59"/>
      <c r="DIO1044" s="59"/>
      <c r="DIP1044" s="59"/>
      <c r="DIQ1044" s="59"/>
      <c r="DIR1044" s="59"/>
      <c r="DIS1044" s="59"/>
      <c r="DIT1044" s="59"/>
      <c r="DIU1044" s="59"/>
      <c r="DIV1044" s="59"/>
      <c r="DIW1044" s="59"/>
      <c r="DIX1044" s="59"/>
      <c r="DIY1044" s="59"/>
      <c r="DIZ1044" s="59"/>
      <c r="DJA1044" s="59"/>
      <c r="DJB1044" s="59"/>
      <c r="DJC1044" s="59"/>
      <c r="DJD1044" s="59"/>
      <c r="DJE1044" s="59"/>
      <c r="DJF1044" s="59"/>
      <c r="DJG1044" s="59"/>
      <c r="DJH1044" s="59"/>
      <c r="DJI1044" s="59"/>
      <c r="DJJ1044" s="59"/>
      <c r="DJK1044" s="59"/>
      <c r="DJL1044" s="59"/>
      <c r="DJM1044" s="59"/>
      <c r="DJN1044" s="59"/>
      <c r="DJO1044" s="59"/>
      <c r="DJP1044" s="59"/>
      <c r="DJQ1044" s="59"/>
      <c r="DJR1044" s="59"/>
      <c r="DJS1044" s="59"/>
      <c r="DJT1044" s="59"/>
      <c r="DJU1044" s="59"/>
      <c r="DJV1044" s="59"/>
      <c r="DJW1044" s="59"/>
      <c r="DJX1044" s="59"/>
      <c r="DJY1044" s="59"/>
      <c r="DJZ1044" s="59"/>
      <c r="DKA1044" s="59"/>
      <c r="DKB1044" s="59"/>
      <c r="DKC1044" s="59"/>
      <c r="DKD1044" s="59"/>
      <c r="DKE1044" s="59"/>
      <c r="DKF1044" s="59"/>
      <c r="DKG1044" s="59"/>
      <c r="DKH1044" s="59"/>
      <c r="DKI1044" s="59"/>
      <c r="DKJ1044" s="59"/>
      <c r="DKK1044" s="59"/>
      <c r="DKL1044" s="59"/>
      <c r="DKM1044" s="59"/>
      <c r="DKN1044" s="59"/>
      <c r="DKO1044" s="59"/>
      <c r="DKP1044" s="59"/>
      <c r="DKQ1044" s="59"/>
      <c r="DKR1044" s="59"/>
      <c r="DKS1044" s="59"/>
      <c r="DKT1044" s="59"/>
      <c r="DKU1044" s="59"/>
      <c r="DKV1044" s="59"/>
      <c r="DKW1044" s="59"/>
      <c r="DKX1044" s="59"/>
      <c r="DKY1044" s="59"/>
      <c r="DKZ1044" s="59"/>
      <c r="DLA1044" s="59"/>
      <c r="DLB1044" s="59"/>
      <c r="DLC1044" s="59"/>
      <c r="DLD1044" s="59"/>
      <c r="DLE1044" s="59"/>
      <c r="DLF1044" s="59"/>
      <c r="DLG1044" s="59"/>
      <c r="DLH1044" s="59"/>
      <c r="DLI1044" s="59"/>
      <c r="DLJ1044" s="59"/>
      <c r="DLK1044" s="59"/>
      <c r="DLL1044" s="59"/>
      <c r="DLM1044" s="59"/>
      <c r="DLN1044" s="59"/>
      <c r="DLO1044" s="59"/>
      <c r="DLP1044" s="59"/>
      <c r="DLQ1044" s="59"/>
      <c r="DLR1044" s="59"/>
      <c r="DLS1044" s="59"/>
      <c r="DLT1044" s="59"/>
      <c r="DLU1044" s="59"/>
      <c r="DLV1044" s="59"/>
      <c r="DLW1044" s="59"/>
      <c r="DLX1044" s="59"/>
      <c r="DLY1044" s="59"/>
      <c r="DLZ1044" s="59"/>
      <c r="DMA1044" s="59"/>
      <c r="DMB1044" s="59"/>
      <c r="DMC1044" s="59"/>
      <c r="DMD1044" s="59"/>
      <c r="DME1044" s="59"/>
      <c r="DMF1044" s="59"/>
      <c r="DMG1044" s="59"/>
      <c r="DMH1044" s="59"/>
      <c r="DMI1044" s="59"/>
      <c r="DMJ1044" s="59"/>
      <c r="DMK1044" s="59"/>
      <c r="DML1044" s="59"/>
      <c r="DMM1044" s="59"/>
      <c r="DMN1044" s="59"/>
      <c r="DMO1044" s="59"/>
      <c r="DMP1044" s="59"/>
      <c r="DMQ1044" s="59"/>
      <c r="DMR1044" s="59"/>
      <c r="DMS1044" s="59"/>
      <c r="DMT1044" s="59"/>
      <c r="DMU1044" s="59"/>
      <c r="DMV1044" s="59"/>
      <c r="DMW1044" s="59"/>
      <c r="DMX1044" s="59"/>
      <c r="DMY1044" s="59"/>
      <c r="DMZ1044" s="59"/>
      <c r="DNA1044" s="59"/>
      <c r="DNB1044" s="59"/>
      <c r="DNC1044" s="59"/>
      <c r="DND1044" s="59"/>
      <c r="DNE1044" s="59"/>
      <c r="DNF1044" s="59"/>
      <c r="DNG1044" s="59"/>
      <c r="DNH1044" s="59"/>
      <c r="DNI1044" s="59"/>
      <c r="DNJ1044" s="59"/>
      <c r="DNK1044" s="59"/>
      <c r="DNL1044" s="59"/>
      <c r="DNM1044" s="59"/>
      <c r="DNN1044" s="59"/>
      <c r="DNO1044" s="59"/>
      <c r="DNP1044" s="59"/>
      <c r="DNQ1044" s="59"/>
      <c r="DNR1044" s="59"/>
      <c r="DNS1044" s="59"/>
      <c r="DNT1044" s="59"/>
      <c r="DNU1044" s="59"/>
      <c r="DNV1044" s="59"/>
      <c r="DNW1044" s="59"/>
      <c r="DNX1044" s="59"/>
      <c r="DNY1044" s="59"/>
      <c r="DNZ1044" s="59"/>
      <c r="DOA1044" s="59"/>
      <c r="DOB1044" s="59"/>
      <c r="DOC1044" s="59"/>
      <c r="DOD1044" s="59"/>
      <c r="DOE1044" s="59"/>
      <c r="DOF1044" s="59"/>
      <c r="DOG1044" s="59"/>
      <c r="DOH1044" s="59"/>
      <c r="DOI1044" s="59"/>
      <c r="DOJ1044" s="59"/>
      <c r="DOK1044" s="59"/>
      <c r="DOL1044" s="59"/>
      <c r="DOM1044" s="59"/>
      <c r="DON1044" s="59"/>
      <c r="DOO1044" s="59"/>
      <c r="DOP1044" s="59"/>
      <c r="DOQ1044" s="59"/>
      <c r="DOR1044" s="59"/>
      <c r="DOS1044" s="59"/>
      <c r="DOT1044" s="59"/>
      <c r="DOU1044" s="59"/>
      <c r="DOV1044" s="59"/>
      <c r="DOW1044" s="59"/>
      <c r="DOX1044" s="59"/>
      <c r="DOY1044" s="59"/>
      <c r="DOZ1044" s="59"/>
      <c r="DPA1044" s="59"/>
      <c r="DPB1044" s="59"/>
      <c r="DPC1044" s="59"/>
      <c r="DPD1044" s="59"/>
      <c r="DPE1044" s="59"/>
      <c r="DPF1044" s="59"/>
      <c r="DPG1044" s="59"/>
      <c r="DPH1044" s="59"/>
      <c r="DPI1044" s="59"/>
      <c r="DPJ1044" s="59"/>
      <c r="DPK1044" s="59"/>
      <c r="DPL1044" s="59"/>
      <c r="DPM1044" s="59"/>
      <c r="DPN1044" s="59"/>
      <c r="DPO1044" s="59"/>
      <c r="DPP1044" s="59"/>
      <c r="DPQ1044" s="59"/>
      <c r="DPR1044" s="59"/>
      <c r="DPS1044" s="59"/>
      <c r="DPT1044" s="59"/>
      <c r="DPU1044" s="59"/>
      <c r="DPV1044" s="59"/>
      <c r="DPW1044" s="59"/>
      <c r="DPX1044" s="59"/>
      <c r="DPY1044" s="59"/>
      <c r="DPZ1044" s="59"/>
      <c r="DQA1044" s="59"/>
      <c r="DQB1044" s="59"/>
      <c r="DQC1044" s="59"/>
      <c r="DQD1044" s="59"/>
      <c r="DQE1044" s="59"/>
      <c r="DQF1044" s="59"/>
      <c r="DQG1044" s="59"/>
      <c r="DQH1044" s="59"/>
      <c r="DQI1044" s="59"/>
      <c r="DQJ1044" s="59"/>
      <c r="DQK1044" s="59"/>
      <c r="DQL1044" s="59"/>
      <c r="DQM1044" s="59"/>
      <c r="DQN1044" s="59"/>
      <c r="DQO1044" s="59"/>
      <c r="DQP1044" s="59"/>
      <c r="DQQ1044" s="59"/>
      <c r="DQR1044" s="59"/>
      <c r="DQS1044" s="59"/>
      <c r="DQT1044" s="59"/>
      <c r="DQU1044" s="59"/>
      <c r="DQV1044" s="59"/>
      <c r="DQW1044" s="59"/>
      <c r="DQX1044" s="59"/>
      <c r="DQY1044" s="59"/>
      <c r="DQZ1044" s="59"/>
      <c r="DRA1044" s="59"/>
      <c r="DRB1044" s="59"/>
      <c r="DRC1044" s="59"/>
      <c r="DRD1044" s="59"/>
      <c r="DRE1044" s="59"/>
      <c r="DRF1044" s="59"/>
      <c r="DRG1044" s="59"/>
      <c r="DRH1044" s="59"/>
      <c r="DRI1044" s="59"/>
      <c r="DRJ1044" s="59"/>
      <c r="DRK1044" s="59"/>
      <c r="DRL1044" s="59"/>
      <c r="DRM1044" s="59"/>
      <c r="DRN1044" s="59"/>
      <c r="DRO1044" s="59"/>
      <c r="DRP1044" s="59"/>
      <c r="DRQ1044" s="59"/>
      <c r="DRR1044" s="59"/>
      <c r="DRS1044" s="59"/>
      <c r="DRT1044" s="59"/>
      <c r="DRU1044" s="59"/>
      <c r="DRV1044" s="59"/>
      <c r="DRW1044" s="59"/>
      <c r="DRX1044" s="59"/>
      <c r="DRY1044" s="59"/>
      <c r="DRZ1044" s="59"/>
      <c r="DSA1044" s="59"/>
      <c r="DSB1044" s="59"/>
      <c r="DSC1044" s="59"/>
      <c r="DSD1044" s="59"/>
      <c r="DSE1044" s="59"/>
      <c r="DSF1044" s="59"/>
      <c r="DSG1044" s="59"/>
      <c r="DSH1044" s="59"/>
      <c r="DSI1044" s="59"/>
      <c r="DSJ1044" s="59"/>
      <c r="DSK1044" s="59"/>
      <c r="DSL1044" s="59"/>
      <c r="DSM1044" s="59"/>
      <c r="DSN1044" s="59"/>
      <c r="DSO1044" s="59"/>
      <c r="DSP1044" s="59"/>
      <c r="DSQ1044" s="59"/>
      <c r="DSR1044" s="59"/>
      <c r="DSS1044" s="59"/>
      <c r="DST1044" s="59"/>
      <c r="DSU1044" s="59"/>
      <c r="DSV1044" s="59"/>
      <c r="DSW1044" s="59"/>
      <c r="DSX1044" s="59"/>
      <c r="DSY1044" s="59"/>
      <c r="DSZ1044" s="59"/>
      <c r="DTA1044" s="59"/>
      <c r="DTB1044" s="59"/>
      <c r="DTC1044" s="59"/>
      <c r="DTD1044" s="59"/>
      <c r="DTE1044" s="59"/>
      <c r="DTF1044" s="59"/>
      <c r="DTG1044" s="59"/>
      <c r="DTH1044" s="59"/>
      <c r="DTI1044" s="59"/>
      <c r="DTJ1044" s="59"/>
      <c r="DTK1044" s="59"/>
      <c r="DTL1044" s="59"/>
      <c r="DTM1044" s="59"/>
      <c r="DTN1044" s="59"/>
      <c r="DTO1044" s="59"/>
      <c r="DTP1044" s="59"/>
      <c r="DTQ1044" s="59"/>
      <c r="DTR1044" s="59"/>
      <c r="DTS1044" s="59"/>
      <c r="DTT1044" s="59"/>
      <c r="DTU1044" s="59"/>
      <c r="DTV1044" s="59"/>
      <c r="DTW1044" s="59"/>
      <c r="DTX1044" s="59"/>
      <c r="DTY1044" s="59"/>
      <c r="DTZ1044" s="59"/>
      <c r="DUA1044" s="59"/>
      <c r="DUB1044" s="59"/>
      <c r="DUC1044" s="59"/>
      <c r="DUD1044" s="59"/>
      <c r="DUE1044" s="59"/>
      <c r="DUF1044" s="59"/>
      <c r="DUG1044" s="59"/>
      <c r="DUH1044" s="59"/>
      <c r="DUI1044" s="59"/>
      <c r="DUJ1044" s="59"/>
      <c r="DUK1044" s="59"/>
      <c r="DUL1044" s="59"/>
      <c r="DUM1044" s="59"/>
      <c r="DUN1044" s="59"/>
      <c r="DUO1044" s="59"/>
      <c r="DUP1044" s="59"/>
      <c r="DUQ1044" s="59"/>
      <c r="DUR1044" s="59"/>
      <c r="DUS1044" s="59"/>
      <c r="DUT1044" s="59"/>
      <c r="DUU1044" s="59"/>
      <c r="DUV1044" s="59"/>
      <c r="DUW1044" s="59"/>
      <c r="DUX1044" s="59"/>
      <c r="DUY1044" s="59"/>
      <c r="DUZ1044" s="59"/>
      <c r="DVA1044" s="59"/>
      <c r="DVB1044" s="59"/>
      <c r="DVC1044" s="59"/>
      <c r="DVD1044" s="59"/>
      <c r="DVE1044" s="59"/>
      <c r="DVF1044" s="59"/>
      <c r="DVG1044" s="59"/>
      <c r="DVH1044" s="59"/>
      <c r="DVI1044" s="59"/>
      <c r="DVJ1044" s="59"/>
      <c r="DVK1044" s="59"/>
      <c r="DVL1044" s="59"/>
      <c r="DVM1044" s="59"/>
      <c r="DVN1044" s="59"/>
      <c r="DVO1044" s="59"/>
      <c r="DVP1044" s="59"/>
      <c r="DVQ1044" s="59"/>
      <c r="DVR1044" s="59"/>
      <c r="DVS1044" s="59"/>
      <c r="DVT1044" s="59"/>
      <c r="DVU1044" s="59"/>
      <c r="DVV1044" s="59"/>
      <c r="DVW1044" s="59"/>
      <c r="DVX1044" s="59"/>
      <c r="DVY1044" s="59"/>
      <c r="DVZ1044" s="59"/>
      <c r="DWA1044" s="59"/>
      <c r="DWB1044" s="59"/>
      <c r="DWC1044" s="59"/>
      <c r="DWD1044" s="59"/>
      <c r="DWE1044" s="59"/>
      <c r="DWF1044" s="59"/>
      <c r="DWG1044" s="59"/>
      <c r="DWH1044" s="59"/>
      <c r="DWI1044" s="59"/>
      <c r="DWJ1044" s="59"/>
      <c r="DWK1044" s="59"/>
      <c r="DWL1044" s="59"/>
      <c r="DWM1044" s="59"/>
      <c r="DWN1044" s="59"/>
      <c r="DWO1044" s="59"/>
      <c r="DWP1044" s="59"/>
      <c r="DWQ1044" s="59"/>
      <c r="DWR1044" s="59"/>
      <c r="DWS1044" s="59"/>
      <c r="DWT1044" s="59"/>
      <c r="DWU1044" s="59"/>
      <c r="DWV1044" s="59"/>
      <c r="DWW1044" s="59"/>
      <c r="DWX1044" s="59"/>
      <c r="DWY1044" s="59"/>
      <c r="DWZ1044" s="59"/>
      <c r="DXA1044" s="59"/>
      <c r="DXB1044" s="59"/>
      <c r="DXC1044" s="59"/>
      <c r="DXD1044" s="59"/>
      <c r="DXE1044" s="59"/>
      <c r="DXF1044" s="59"/>
      <c r="DXG1044" s="59"/>
      <c r="DXH1044" s="59"/>
      <c r="DXI1044" s="59"/>
      <c r="DXJ1044" s="59"/>
      <c r="DXK1044" s="59"/>
      <c r="DXL1044" s="59"/>
      <c r="DXM1044" s="59"/>
      <c r="DXN1044" s="59"/>
      <c r="DXO1044" s="59"/>
      <c r="DXP1044" s="59"/>
      <c r="DXQ1044" s="59"/>
      <c r="DXR1044" s="59"/>
      <c r="DXS1044" s="59"/>
      <c r="DXT1044" s="59"/>
      <c r="DXU1044" s="59"/>
      <c r="DXV1044" s="59"/>
      <c r="DXW1044" s="59"/>
      <c r="DXX1044" s="59"/>
      <c r="DXY1044" s="59"/>
      <c r="DXZ1044" s="59"/>
      <c r="DYA1044" s="59"/>
      <c r="DYB1044" s="59"/>
      <c r="DYC1044" s="59"/>
      <c r="DYD1044" s="59"/>
      <c r="DYE1044" s="59"/>
      <c r="DYF1044" s="59"/>
      <c r="DYG1044" s="59"/>
      <c r="DYH1044" s="59"/>
      <c r="DYI1044" s="59"/>
      <c r="DYJ1044" s="59"/>
      <c r="DYK1044" s="59"/>
      <c r="DYL1044" s="59"/>
      <c r="DYM1044" s="59"/>
      <c r="DYN1044" s="59"/>
      <c r="DYO1044" s="59"/>
      <c r="DYP1044" s="59"/>
      <c r="DYQ1044" s="59"/>
      <c r="DYR1044" s="59"/>
      <c r="DYS1044" s="59"/>
      <c r="DYT1044" s="59"/>
      <c r="DYU1044" s="59"/>
      <c r="DYV1044" s="59"/>
      <c r="DYW1044" s="59"/>
      <c r="DYX1044" s="59"/>
      <c r="DYY1044" s="59"/>
      <c r="DYZ1044" s="59"/>
      <c r="DZA1044" s="59"/>
      <c r="DZB1044" s="59"/>
      <c r="DZC1044" s="59"/>
      <c r="DZD1044" s="59"/>
      <c r="DZE1044" s="59"/>
      <c r="DZF1044" s="59"/>
      <c r="DZG1044" s="59"/>
      <c r="DZH1044" s="59"/>
      <c r="DZI1044" s="59"/>
      <c r="DZJ1044" s="59"/>
      <c r="DZK1044" s="59"/>
      <c r="DZL1044" s="59"/>
      <c r="DZM1044" s="59"/>
      <c r="DZN1044" s="59"/>
      <c r="DZO1044" s="59"/>
      <c r="DZP1044" s="59"/>
      <c r="DZQ1044" s="59"/>
      <c r="DZR1044" s="59"/>
      <c r="DZS1044" s="59"/>
      <c r="DZT1044" s="59"/>
      <c r="DZU1044" s="59"/>
      <c r="DZV1044" s="59"/>
      <c r="DZW1044" s="59"/>
      <c r="DZX1044" s="59"/>
      <c r="DZY1044" s="59"/>
      <c r="DZZ1044" s="59"/>
      <c r="EAA1044" s="59"/>
      <c r="EAB1044" s="59"/>
      <c r="EAC1044" s="59"/>
      <c r="EAD1044" s="59"/>
      <c r="EAE1044" s="59"/>
      <c r="EAF1044" s="59"/>
      <c r="EAG1044" s="59"/>
      <c r="EAH1044" s="59"/>
      <c r="EAI1044" s="59"/>
      <c r="EAJ1044" s="59"/>
      <c r="EAK1044" s="59"/>
      <c r="EAL1044" s="59"/>
      <c r="EAM1044" s="59"/>
      <c r="EAN1044" s="59"/>
      <c r="EAO1044" s="59"/>
      <c r="EAP1044" s="59"/>
      <c r="EAQ1044" s="59"/>
      <c r="EAR1044" s="59"/>
      <c r="EAS1044" s="59"/>
      <c r="EAT1044" s="59"/>
      <c r="EAU1044" s="59"/>
      <c r="EAV1044" s="59"/>
      <c r="EAW1044" s="59"/>
      <c r="EAX1044" s="59"/>
      <c r="EAY1044" s="59"/>
      <c r="EAZ1044" s="59"/>
      <c r="EBA1044" s="59"/>
      <c r="EBB1044" s="59"/>
      <c r="EBC1044" s="59"/>
      <c r="EBD1044" s="59"/>
      <c r="EBE1044" s="59"/>
      <c r="EBF1044" s="59"/>
      <c r="EBG1044" s="59"/>
      <c r="EBH1044" s="59"/>
      <c r="EBI1044" s="59"/>
      <c r="EBJ1044" s="59"/>
      <c r="EBK1044" s="59"/>
      <c r="EBL1044" s="59"/>
      <c r="EBM1044" s="59"/>
      <c r="EBN1044" s="59"/>
      <c r="EBO1044" s="59"/>
      <c r="EBP1044" s="59"/>
      <c r="EBQ1044" s="59"/>
      <c r="EBR1044" s="59"/>
      <c r="EBS1044" s="59"/>
      <c r="EBT1044" s="59"/>
      <c r="EBU1044" s="59"/>
      <c r="EBV1044" s="59"/>
      <c r="EBW1044" s="59"/>
      <c r="EBX1044" s="59"/>
      <c r="EBY1044" s="59"/>
      <c r="EBZ1044" s="59"/>
      <c r="ECA1044" s="59"/>
      <c r="ECB1044" s="59"/>
      <c r="ECC1044" s="59"/>
      <c r="ECD1044" s="59"/>
      <c r="ECE1044" s="59"/>
      <c r="ECF1044" s="59"/>
      <c r="ECG1044" s="59"/>
      <c r="ECH1044" s="59"/>
      <c r="ECI1044" s="59"/>
      <c r="ECJ1044" s="59"/>
      <c r="ECK1044" s="59"/>
      <c r="ECL1044" s="59"/>
      <c r="ECM1044" s="59"/>
      <c r="ECN1044" s="59"/>
      <c r="ECO1044" s="59"/>
      <c r="ECP1044" s="59"/>
      <c r="ECQ1044" s="59"/>
      <c r="ECR1044" s="59"/>
      <c r="ECS1044" s="59"/>
      <c r="ECT1044" s="59"/>
      <c r="ECU1044" s="59"/>
      <c r="ECV1044" s="59"/>
      <c r="ECW1044" s="59"/>
      <c r="ECX1044" s="59"/>
      <c r="ECY1044" s="59"/>
      <c r="ECZ1044" s="59"/>
      <c r="EDA1044" s="59"/>
      <c r="EDB1044" s="59"/>
      <c r="EDC1044" s="59"/>
      <c r="EDD1044" s="59"/>
      <c r="EDE1044" s="59"/>
      <c r="EDF1044" s="59"/>
      <c r="EDG1044" s="59"/>
      <c r="EDH1044" s="59"/>
      <c r="EDI1044" s="59"/>
      <c r="EDJ1044" s="59"/>
      <c r="EDK1044" s="59"/>
      <c r="EDL1044" s="59"/>
      <c r="EDM1044" s="59"/>
      <c r="EDN1044" s="59"/>
      <c r="EDO1044" s="59"/>
      <c r="EDP1044" s="59"/>
      <c r="EDQ1044" s="59"/>
      <c r="EDR1044" s="59"/>
      <c r="EDS1044" s="59"/>
      <c r="EDT1044" s="59"/>
      <c r="EDU1044" s="59"/>
      <c r="EDV1044" s="59"/>
      <c r="EDW1044" s="59"/>
      <c r="EDX1044" s="59"/>
      <c r="EDY1044" s="59"/>
      <c r="EDZ1044" s="59"/>
      <c r="EEA1044" s="59"/>
      <c r="EEB1044" s="59"/>
      <c r="EEC1044" s="59"/>
      <c r="EED1044" s="59"/>
      <c r="EEE1044" s="59"/>
      <c r="EEF1044" s="59"/>
      <c r="EEG1044" s="59"/>
      <c r="EEH1044" s="59"/>
      <c r="EEI1044" s="59"/>
      <c r="EEJ1044" s="59"/>
      <c r="EEK1044" s="59"/>
      <c r="EEL1044" s="59"/>
      <c r="EEM1044" s="59"/>
      <c r="EEN1044" s="59"/>
      <c r="EEO1044" s="59"/>
      <c r="EEP1044" s="59"/>
      <c r="EEQ1044" s="59"/>
      <c r="EER1044" s="59"/>
      <c r="EES1044" s="59"/>
      <c r="EET1044" s="59"/>
      <c r="EEU1044" s="59"/>
      <c r="EEV1044" s="59"/>
      <c r="EEW1044" s="59"/>
      <c r="EEX1044" s="59"/>
      <c r="EEY1044" s="59"/>
      <c r="EEZ1044" s="59"/>
      <c r="EFA1044" s="59"/>
      <c r="EFB1044" s="59"/>
      <c r="EFC1044" s="59"/>
      <c r="EFD1044" s="59"/>
      <c r="EFE1044" s="59"/>
      <c r="EFF1044" s="59"/>
      <c r="EFG1044" s="59"/>
      <c r="EFH1044" s="59"/>
      <c r="EFI1044" s="59"/>
      <c r="EFJ1044" s="59"/>
      <c r="EFK1044" s="59"/>
      <c r="EFL1044" s="59"/>
      <c r="EFM1044" s="59"/>
      <c r="EFN1044" s="59"/>
      <c r="EFO1044" s="59"/>
      <c r="EFP1044" s="59"/>
      <c r="EFQ1044" s="59"/>
      <c r="EFR1044" s="59"/>
      <c r="EFS1044" s="59"/>
      <c r="EFT1044" s="59"/>
      <c r="EFU1044" s="59"/>
      <c r="EFV1044" s="59"/>
      <c r="EFW1044" s="59"/>
      <c r="EFX1044" s="59"/>
      <c r="EFY1044" s="59"/>
      <c r="EFZ1044" s="59"/>
      <c r="EGA1044" s="59"/>
      <c r="EGB1044" s="59"/>
      <c r="EGC1044" s="59"/>
      <c r="EGD1044" s="59"/>
      <c r="EGE1044" s="59"/>
      <c r="EGF1044" s="59"/>
      <c r="EGG1044" s="59"/>
      <c r="EGH1044" s="59"/>
      <c r="EGI1044" s="59"/>
      <c r="EGJ1044" s="59"/>
      <c r="EGK1044" s="59"/>
      <c r="EGL1044" s="59"/>
      <c r="EGM1044" s="59"/>
      <c r="EGN1044" s="59"/>
      <c r="EGO1044" s="59"/>
      <c r="EGP1044" s="59"/>
      <c r="EGQ1044" s="59"/>
      <c r="EGR1044" s="59"/>
      <c r="EGS1044" s="59"/>
      <c r="EGT1044" s="59"/>
      <c r="EGU1044" s="59"/>
      <c r="EGV1044" s="59"/>
      <c r="EGW1044" s="59"/>
      <c r="EGX1044" s="59"/>
      <c r="EGY1044" s="59"/>
      <c r="EGZ1044" s="59"/>
      <c r="EHA1044" s="59"/>
      <c r="EHB1044" s="59"/>
      <c r="EHC1044" s="59"/>
      <c r="EHD1044" s="59"/>
      <c r="EHE1044" s="59"/>
      <c r="EHF1044" s="59"/>
      <c r="EHG1044" s="59"/>
      <c r="EHH1044" s="59"/>
      <c r="EHI1044" s="59"/>
      <c r="EHJ1044" s="59"/>
      <c r="EHK1044" s="59"/>
      <c r="EHL1044" s="59"/>
      <c r="EHM1044" s="59"/>
      <c r="EHN1044" s="59"/>
      <c r="EHO1044" s="59"/>
      <c r="EHP1044" s="59"/>
      <c r="EHQ1044" s="59"/>
      <c r="EHR1044" s="59"/>
      <c r="EHS1044" s="59"/>
      <c r="EHT1044" s="59"/>
      <c r="EHU1044" s="59"/>
      <c r="EHV1044" s="59"/>
      <c r="EHW1044" s="59"/>
      <c r="EHX1044" s="59"/>
      <c r="EHY1044" s="59"/>
      <c r="EHZ1044" s="59"/>
      <c r="EIA1044" s="59"/>
      <c r="EIB1044" s="59"/>
      <c r="EIC1044" s="59"/>
      <c r="EID1044" s="59"/>
      <c r="EIE1044" s="59"/>
      <c r="EIF1044" s="59"/>
      <c r="EIG1044" s="59"/>
      <c r="EIH1044" s="59"/>
      <c r="EII1044" s="59"/>
      <c r="EIJ1044" s="59"/>
      <c r="EIK1044" s="59"/>
      <c r="EIL1044" s="59"/>
      <c r="EIM1044" s="59"/>
      <c r="EIN1044" s="59"/>
      <c r="EIO1044" s="59"/>
      <c r="EIP1044" s="59"/>
      <c r="EIQ1044" s="59"/>
      <c r="EIR1044" s="59"/>
      <c r="EIS1044" s="59"/>
      <c r="EIT1044" s="59"/>
      <c r="EIU1044" s="59"/>
      <c r="EIV1044" s="59"/>
      <c r="EIW1044" s="59"/>
      <c r="EIX1044" s="59"/>
      <c r="EIY1044" s="59"/>
      <c r="EIZ1044" s="59"/>
      <c r="EJA1044" s="59"/>
      <c r="EJB1044" s="59"/>
      <c r="EJC1044" s="59"/>
      <c r="EJD1044" s="59"/>
      <c r="EJE1044" s="59"/>
      <c r="EJF1044" s="59"/>
      <c r="EJG1044" s="59"/>
      <c r="EJH1044" s="59"/>
      <c r="EJI1044" s="59"/>
      <c r="EJJ1044" s="59"/>
      <c r="EJK1044" s="59"/>
      <c r="EJL1044" s="59"/>
      <c r="EJM1044" s="59"/>
      <c r="EJN1044" s="59"/>
      <c r="EJO1044" s="59"/>
      <c r="EJP1044" s="59"/>
      <c r="EJQ1044" s="59"/>
      <c r="EJR1044" s="59"/>
      <c r="EJS1044" s="59"/>
      <c r="EJT1044" s="59"/>
      <c r="EJU1044" s="59"/>
      <c r="EJV1044" s="59"/>
      <c r="EJW1044" s="59"/>
      <c r="EJX1044" s="59"/>
      <c r="EJY1044" s="59"/>
      <c r="EJZ1044" s="59"/>
      <c r="EKA1044" s="59"/>
      <c r="EKB1044" s="59"/>
      <c r="EKC1044" s="59"/>
      <c r="EKD1044" s="59"/>
      <c r="EKE1044" s="59"/>
      <c r="EKF1044" s="59"/>
      <c r="EKG1044" s="59"/>
      <c r="EKH1044" s="59"/>
      <c r="EKI1044" s="59"/>
      <c r="EKJ1044" s="59"/>
      <c r="EKK1044" s="59"/>
      <c r="EKL1044" s="59"/>
      <c r="EKM1044" s="59"/>
      <c r="EKN1044" s="59"/>
      <c r="EKO1044" s="59"/>
      <c r="EKP1044" s="59"/>
      <c r="EKQ1044" s="59"/>
      <c r="EKR1044" s="59"/>
      <c r="EKS1044" s="59"/>
      <c r="EKT1044" s="59"/>
      <c r="EKU1044" s="59"/>
      <c r="EKV1044" s="59"/>
      <c r="EKW1044" s="59"/>
      <c r="EKX1044" s="59"/>
      <c r="EKY1044" s="59"/>
      <c r="EKZ1044" s="59"/>
      <c r="ELA1044" s="59"/>
      <c r="ELB1044" s="59"/>
      <c r="ELC1044" s="59"/>
      <c r="ELD1044" s="59"/>
      <c r="ELE1044" s="59"/>
      <c r="ELF1044" s="59"/>
      <c r="ELG1044" s="59"/>
      <c r="ELH1044" s="59"/>
      <c r="ELI1044" s="59"/>
      <c r="ELJ1044" s="59"/>
      <c r="ELK1044" s="59"/>
      <c r="ELL1044" s="59"/>
      <c r="ELM1044" s="59"/>
      <c r="ELN1044" s="59"/>
      <c r="ELO1044" s="59"/>
      <c r="ELP1044" s="59"/>
      <c r="ELQ1044" s="59"/>
      <c r="ELR1044" s="59"/>
      <c r="ELS1044" s="59"/>
      <c r="ELT1044" s="59"/>
      <c r="ELU1044" s="59"/>
      <c r="ELV1044" s="59"/>
      <c r="ELW1044" s="59"/>
      <c r="ELX1044" s="59"/>
      <c r="ELY1044" s="59"/>
      <c r="ELZ1044" s="59"/>
      <c r="EMA1044" s="59"/>
      <c r="EMB1044" s="59"/>
      <c r="EMC1044" s="59"/>
      <c r="EMD1044" s="59"/>
      <c r="EME1044" s="59"/>
      <c r="EMF1044" s="59"/>
      <c r="EMG1044" s="59"/>
      <c r="EMH1044" s="59"/>
      <c r="EMI1044" s="59"/>
      <c r="EMJ1044" s="59"/>
      <c r="EMK1044" s="59"/>
      <c r="EML1044" s="59"/>
      <c r="EMM1044" s="59"/>
      <c r="EMN1044" s="59"/>
      <c r="EMO1044" s="59"/>
      <c r="EMP1044" s="59"/>
      <c r="EMQ1044" s="59"/>
      <c r="EMR1044" s="59"/>
      <c r="EMS1044" s="59"/>
      <c r="EMT1044" s="59"/>
      <c r="EMU1044" s="59"/>
      <c r="EMV1044" s="59"/>
      <c r="EMW1044" s="59"/>
      <c r="EMX1044" s="59"/>
      <c r="EMY1044" s="59"/>
      <c r="EMZ1044" s="59"/>
      <c r="ENA1044" s="59"/>
      <c r="ENB1044" s="59"/>
      <c r="ENC1044" s="59"/>
      <c r="END1044" s="59"/>
      <c r="ENE1044" s="59"/>
      <c r="ENF1044" s="59"/>
      <c r="ENG1044" s="59"/>
      <c r="ENH1044" s="59"/>
      <c r="ENI1044" s="59"/>
      <c r="ENJ1044" s="59"/>
      <c r="ENK1044" s="59"/>
      <c r="ENL1044" s="59"/>
      <c r="ENM1044" s="59"/>
      <c r="ENN1044" s="59"/>
      <c r="ENO1044" s="59"/>
      <c r="ENP1044" s="59"/>
      <c r="ENQ1044" s="59"/>
      <c r="ENR1044" s="59"/>
      <c r="ENS1044" s="59"/>
      <c r="ENT1044" s="59"/>
      <c r="ENU1044" s="59"/>
      <c r="ENV1044" s="59"/>
      <c r="ENW1044" s="59"/>
      <c r="ENX1044" s="59"/>
      <c r="ENY1044" s="59"/>
      <c r="ENZ1044" s="59"/>
      <c r="EOA1044" s="59"/>
      <c r="EOB1044" s="59"/>
      <c r="EOC1044" s="59"/>
      <c r="EOD1044" s="59"/>
      <c r="EOE1044" s="59"/>
      <c r="EOF1044" s="59"/>
      <c r="EOG1044" s="59"/>
      <c r="EOH1044" s="59"/>
      <c r="EOI1044" s="59"/>
      <c r="EOJ1044" s="59"/>
      <c r="EOK1044" s="59"/>
      <c r="EOL1044" s="59"/>
      <c r="EOM1044" s="59"/>
      <c r="EON1044" s="59"/>
      <c r="EOO1044" s="59"/>
      <c r="EOP1044" s="59"/>
      <c r="EOQ1044" s="59"/>
      <c r="EOR1044" s="59"/>
      <c r="EOS1044" s="59"/>
      <c r="EOT1044" s="59"/>
      <c r="EOU1044" s="59"/>
      <c r="EOV1044" s="59"/>
      <c r="EOW1044" s="59"/>
      <c r="EOX1044" s="59"/>
      <c r="EOY1044" s="59"/>
      <c r="EOZ1044" s="59"/>
      <c r="EPA1044" s="59"/>
      <c r="EPB1044" s="59"/>
      <c r="EPC1044" s="59"/>
      <c r="EPD1044" s="59"/>
      <c r="EPE1044" s="59"/>
      <c r="EPF1044" s="59"/>
      <c r="EPG1044" s="59"/>
      <c r="EPH1044" s="59"/>
      <c r="EPI1044" s="59"/>
      <c r="EPJ1044" s="59"/>
      <c r="EPK1044" s="59"/>
      <c r="EPL1044" s="59"/>
      <c r="EPM1044" s="59"/>
      <c r="EPN1044" s="59"/>
      <c r="EPO1044" s="59"/>
      <c r="EPP1044" s="59"/>
      <c r="EPQ1044" s="59"/>
      <c r="EPR1044" s="59"/>
      <c r="EPS1044" s="59"/>
      <c r="EPT1044" s="59"/>
      <c r="EPU1044" s="59"/>
      <c r="EPV1044" s="59"/>
      <c r="EPW1044" s="59"/>
      <c r="EPX1044" s="59"/>
      <c r="EPY1044" s="59"/>
      <c r="EPZ1044" s="59"/>
      <c r="EQA1044" s="59"/>
      <c r="EQB1044" s="59"/>
      <c r="EQC1044" s="59"/>
      <c r="EQD1044" s="59"/>
      <c r="EQE1044" s="59"/>
      <c r="EQF1044" s="59"/>
      <c r="EQG1044" s="59"/>
      <c r="EQH1044" s="59"/>
      <c r="EQI1044" s="59"/>
      <c r="EQJ1044" s="59"/>
      <c r="EQK1044" s="59"/>
      <c r="EQL1044" s="59"/>
      <c r="EQM1044" s="59"/>
      <c r="EQN1044" s="59"/>
      <c r="EQO1044" s="59"/>
      <c r="EQP1044" s="59"/>
      <c r="EQQ1044" s="59"/>
      <c r="EQR1044" s="59"/>
      <c r="EQS1044" s="59"/>
      <c r="EQT1044" s="59"/>
      <c r="EQU1044" s="59"/>
      <c r="EQV1044" s="59"/>
      <c r="EQW1044" s="59"/>
      <c r="EQX1044" s="59"/>
      <c r="EQY1044" s="59"/>
      <c r="EQZ1044" s="59"/>
      <c r="ERA1044" s="59"/>
      <c r="ERB1044" s="59"/>
      <c r="ERC1044" s="59"/>
      <c r="ERD1044" s="59"/>
      <c r="ERE1044" s="59"/>
      <c r="ERF1044" s="59"/>
      <c r="ERG1044" s="59"/>
      <c r="ERH1044" s="59"/>
      <c r="ERI1044" s="59"/>
      <c r="ERJ1044" s="59"/>
      <c r="ERK1044" s="59"/>
      <c r="ERL1044" s="59"/>
      <c r="ERM1044" s="59"/>
      <c r="ERN1044" s="59"/>
      <c r="ERO1044" s="59"/>
      <c r="ERP1044" s="59"/>
      <c r="ERQ1044" s="59"/>
      <c r="ERR1044" s="59"/>
      <c r="ERS1044" s="59"/>
      <c r="ERT1044" s="59"/>
      <c r="ERU1044" s="59"/>
      <c r="ERV1044" s="59"/>
      <c r="ERW1044" s="59"/>
      <c r="ERX1044" s="59"/>
      <c r="ERY1044" s="59"/>
      <c r="ERZ1044" s="59"/>
      <c r="ESA1044" s="59"/>
      <c r="ESB1044" s="59"/>
      <c r="ESC1044" s="59"/>
      <c r="ESD1044" s="59"/>
      <c r="ESE1044" s="59"/>
      <c r="ESF1044" s="59"/>
      <c r="ESG1044" s="59"/>
      <c r="ESH1044" s="59"/>
      <c r="ESI1044" s="59"/>
      <c r="ESJ1044" s="59"/>
      <c r="ESK1044" s="59"/>
      <c r="ESL1044" s="59"/>
      <c r="ESM1044" s="59"/>
      <c r="ESN1044" s="59"/>
      <c r="ESO1044" s="59"/>
      <c r="ESP1044" s="59"/>
      <c r="ESQ1044" s="59"/>
      <c r="ESR1044" s="59"/>
      <c r="ESS1044" s="59"/>
      <c r="EST1044" s="59"/>
      <c r="ESU1044" s="59"/>
      <c r="ESV1044" s="59"/>
      <c r="ESW1044" s="59"/>
      <c r="ESX1044" s="59"/>
      <c r="ESY1044" s="59"/>
      <c r="ESZ1044" s="59"/>
      <c r="ETA1044" s="59"/>
      <c r="ETB1044" s="59"/>
      <c r="ETC1044" s="59"/>
      <c r="ETD1044" s="59"/>
      <c r="ETE1044" s="59"/>
      <c r="ETF1044" s="59"/>
      <c r="ETG1044" s="59"/>
      <c r="ETH1044" s="59"/>
      <c r="ETI1044" s="59"/>
      <c r="ETJ1044" s="59"/>
      <c r="ETK1044" s="59"/>
      <c r="ETL1044" s="59"/>
      <c r="ETM1044" s="59"/>
      <c r="ETN1044" s="59"/>
      <c r="ETO1044" s="59"/>
      <c r="ETP1044" s="59"/>
      <c r="ETQ1044" s="59"/>
      <c r="ETR1044" s="59"/>
      <c r="ETS1044" s="59"/>
      <c r="ETT1044" s="59"/>
      <c r="ETU1044" s="59"/>
      <c r="ETV1044" s="59"/>
      <c r="ETW1044" s="59"/>
      <c r="ETX1044" s="59"/>
      <c r="ETY1044" s="59"/>
      <c r="ETZ1044" s="59"/>
      <c r="EUA1044" s="59"/>
      <c r="EUB1044" s="59"/>
      <c r="EUC1044" s="59"/>
      <c r="EUD1044" s="59"/>
      <c r="EUE1044" s="59"/>
      <c r="EUF1044" s="59"/>
      <c r="EUG1044" s="59"/>
      <c r="EUH1044" s="59"/>
      <c r="EUI1044" s="59"/>
      <c r="EUJ1044" s="59"/>
      <c r="EUK1044" s="59"/>
      <c r="EUL1044" s="59"/>
      <c r="EUM1044" s="59"/>
      <c r="EUN1044" s="59"/>
      <c r="EUO1044" s="59"/>
      <c r="EUP1044" s="59"/>
      <c r="EUQ1044" s="59"/>
      <c r="EUR1044" s="59"/>
      <c r="EUS1044" s="59"/>
      <c r="EUT1044" s="59"/>
      <c r="EUU1044" s="59"/>
      <c r="EUV1044" s="59"/>
      <c r="EUW1044" s="59"/>
      <c r="EUX1044" s="59"/>
      <c r="EUY1044" s="59"/>
      <c r="EUZ1044" s="59"/>
      <c r="EVA1044" s="59"/>
      <c r="EVB1044" s="59"/>
      <c r="EVC1044" s="59"/>
      <c r="EVD1044" s="59"/>
      <c r="EVE1044" s="59"/>
      <c r="EVF1044" s="59"/>
      <c r="EVG1044" s="59"/>
      <c r="EVH1044" s="59"/>
      <c r="EVI1044" s="59"/>
      <c r="EVJ1044" s="59"/>
      <c r="EVK1044" s="59"/>
      <c r="EVL1044" s="59"/>
      <c r="EVM1044" s="59"/>
      <c r="EVN1044" s="59"/>
      <c r="EVO1044" s="59"/>
      <c r="EVP1044" s="59"/>
      <c r="EVQ1044" s="59"/>
      <c r="EVR1044" s="59"/>
      <c r="EVS1044" s="59"/>
      <c r="EVT1044" s="59"/>
      <c r="EVU1044" s="59"/>
      <c r="EVV1044" s="59"/>
      <c r="EVW1044" s="59"/>
      <c r="EVX1044" s="59"/>
      <c r="EVY1044" s="59"/>
      <c r="EVZ1044" s="59"/>
      <c r="EWA1044" s="59"/>
      <c r="EWB1044" s="59"/>
      <c r="EWC1044" s="59"/>
      <c r="EWD1044" s="59"/>
      <c r="EWE1044" s="59"/>
      <c r="EWF1044" s="59"/>
      <c r="EWG1044" s="59"/>
      <c r="EWH1044" s="59"/>
      <c r="EWI1044" s="59"/>
      <c r="EWJ1044" s="59"/>
      <c r="EWK1044" s="59"/>
      <c r="EWL1044" s="59"/>
      <c r="EWM1044" s="59"/>
      <c r="EWN1044" s="59"/>
      <c r="EWO1044" s="59"/>
      <c r="EWP1044" s="59"/>
      <c r="EWQ1044" s="59"/>
      <c r="EWR1044" s="59"/>
      <c r="EWS1044" s="59"/>
      <c r="EWT1044" s="59"/>
      <c r="EWU1044" s="59"/>
      <c r="EWV1044" s="59"/>
      <c r="EWW1044" s="59"/>
      <c r="EWX1044" s="59"/>
      <c r="EWY1044" s="59"/>
      <c r="EWZ1044" s="59"/>
      <c r="EXA1044" s="59"/>
      <c r="EXB1044" s="59"/>
      <c r="EXC1044" s="59"/>
      <c r="EXD1044" s="59"/>
      <c r="EXE1044" s="59"/>
      <c r="EXF1044" s="59"/>
      <c r="EXG1044" s="59"/>
      <c r="EXH1044" s="59"/>
      <c r="EXI1044" s="59"/>
      <c r="EXJ1044" s="59"/>
      <c r="EXK1044" s="59"/>
      <c r="EXL1044" s="59"/>
      <c r="EXM1044" s="59"/>
      <c r="EXN1044" s="59"/>
      <c r="EXO1044" s="59"/>
      <c r="EXP1044" s="59"/>
      <c r="EXQ1044" s="59"/>
      <c r="EXR1044" s="59"/>
      <c r="EXS1044" s="59"/>
      <c r="EXT1044" s="59"/>
      <c r="EXU1044" s="59"/>
      <c r="EXV1044" s="59"/>
      <c r="EXW1044" s="59"/>
      <c r="EXX1044" s="59"/>
      <c r="EXY1044" s="59"/>
      <c r="EXZ1044" s="59"/>
      <c r="EYA1044" s="59"/>
      <c r="EYB1044" s="59"/>
      <c r="EYC1044" s="59"/>
      <c r="EYD1044" s="59"/>
      <c r="EYE1044" s="59"/>
      <c r="EYF1044" s="59"/>
      <c r="EYG1044" s="59"/>
      <c r="EYH1044" s="59"/>
      <c r="EYI1044" s="59"/>
      <c r="EYJ1044" s="59"/>
      <c r="EYK1044" s="59"/>
      <c r="EYL1044" s="59"/>
      <c r="EYM1044" s="59"/>
      <c r="EYN1044" s="59"/>
      <c r="EYO1044" s="59"/>
      <c r="EYP1044" s="59"/>
      <c r="EYQ1044" s="59"/>
      <c r="EYR1044" s="59"/>
      <c r="EYS1044" s="59"/>
      <c r="EYT1044" s="59"/>
      <c r="EYU1044" s="59"/>
      <c r="EYV1044" s="59"/>
      <c r="EYW1044" s="59"/>
      <c r="EYX1044" s="59"/>
      <c r="EYY1044" s="59"/>
      <c r="EYZ1044" s="59"/>
      <c r="EZA1044" s="59"/>
      <c r="EZB1044" s="59"/>
      <c r="EZC1044" s="59"/>
      <c r="EZD1044" s="59"/>
      <c r="EZE1044" s="59"/>
      <c r="EZF1044" s="59"/>
      <c r="EZG1044" s="59"/>
      <c r="EZH1044" s="59"/>
      <c r="EZI1044" s="59"/>
      <c r="EZJ1044" s="59"/>
      <c r="EZK1044" s="59"/>
      <c r="EZL1044" s="59"/>
      <c r="EZM1044" s="59"/>
      <c r="EZN1044" s="59"/>
      <c r="EZO1044" s="59"/>
      <c r="EZP1044" s="59"/>
      <c r="EZQ1044" s="59"/>
      <c r="EZR1044" s="59"/>
      <c r="EZS1044" s="59"/>
      <c r="EZT1044" s="59"/>
      <c r="EZU1044" s="59"/>
      <c r="EZV1044" s="59"/>
      <c r="EZW1044" s="59"/>
      <c r="EZX1044" s="59"/>
      <c r="EZY1044" s="59"/>
      <c r="EZZ1044" s="59"/>
      <c r="FAA1044" s="59"/>
      <c r="FAB1044" s="59"/>
      <c r="FAC1044" s="59"/>
      <c r="FAD1044" s="59"/>
      <c r="FAE1044" s="59"/>
      <c r="FAF1044" s="59"/>
      <c r="FAG1044" s="59"/>
      <c r="FAH1044" s="59"/>
      <c r="FAI1044" s="59"/>
      <c r="FAJ1044" s="59"/>
      <c r="FAK1044" s="59"/>
      <c r="FAL1044" s="59"/>
      <c r="FAM1044" s="59"/>
      <c r="FAN1044" s="59"/>
      <c r="FAO1044" s="59"/>
      <c r="FAP1044" s="59"/>
      <c r="FAQ1044" s="59"/>
      <c r="FAR1044" s="59"/>
      <c r="FAS1044" s="59"/>
      <c r="FAT1044" s="59"/>
      <c r="FAU1044" s="59"/>
      <c r="FAV1044" s="59"/>
      <c r="FAW1044" s="59"/>
      <c r="FAX1044" s="59"/>
      <c r="FAY1044" s="59"/>
      <c r="FAZ1044" s="59"/>
      <c r="FBA1044" s="59"/>
      <c r="FBB1044" s="59"/>
      <c r="FBC1044" s="59"/>
      <c r="FBD1044" s="59"/>
      <c r="FBE1044" s="59"/>
      <c r="FBF1044" s="59"/>
      <c r="FBG1044" s="59"/>
      <c r="FBH1044" s="59"/>
      <c r="FBI1044" s="59"/>
      <c r="FBJ1044" s="59"/>
      <c r="FBK1044" s="59"/>
      <c r="FBL1044" s="59"/>
      <c r="FBM1044" s="59"/>
      <c r="FBN1044" s="59"/>
      <c r="FBO1044" s="59"/>
      <c r="FBP1044" s="59"/>
      <c r="FBQ1044" s="59"/>
      <c r="FBR1044" s="59"/>
      <c r="FBS1044" s="59"/>
      <c r="FBT1044" s="59"/>
      <c r="FBU1044" s="59"/>
      <c r="FBV1044" s="59"/>
      <c r="FBW1044" s="59"/>
      <c r="FBX1044" s="59"/>
      <c r="FBY1044" s="59"/>
      <c r="FBZ1044" s="59"/>
      <c r="FCA1044" s="59"/>
      <c r="FCB1044" s="59"/>
      <c r="FCC1044" s="59"/>
      <c r="FCD1044" s="59"/>
      <c r="FCE1044" s="59"/>
      <c r="FCF1044" s="59"/>
      <c r="FCG1044" s="59"/>
      <c r="FCH1044" s="59"/>
      <c r="FCI1044" s="59"/>
      <c r="FCJ1044" s="59"/>
      <c r="FCK1044" s="59"/>
      <c r="FCL1044" s="59"/>
      <c r="FCM1044" s="59"/>
      <c r="FCN1044" s="59"/>
      <c r="FCO1044" s="59"/>
      <c r="FCP1044" s="59"/>
      <c r="FCQ1044" s="59"/>
      <c r="FCR1044" s="59"/>
      <c r="FCS1044" s="59"/>
      <c r="FCT1044" s="59"/>
      <c r="FCU1044" s="59"/>
      <c r="FCV1044" s="59"/>
      <c r="FCW1044" s="59"/>
      <c r="FCX1044" s="59"/>
      <c r="FCY1044" s="59"/>
      <c r="FCZ1044" s="59"/>
      <c r="FDA1044" s="59"/>
      <c r="FDB1044" s="59"/>
      <c r="FDC1044" s="59"/>
      <c r="FDD1044" s="59"/>
      <c r="FDE1044" s="59"/>
      <c r="FDF1044" s="59"/>
      <c r="FDG1044" s="59"/>
      <c r="FDH1044" s="59"/>
      <c r="FDI1044" s="59"/>
      <c r="FDJ1044" s="59"/>
      <c r="FDK1044" s="59"/>
      <c r="FDL1044" s="59"/>
      <c r="FDM1044" s="59"/>
      <c r="FDN1044" s="59"/>
      <c r="FDO1044" s="59"/>
      <c r="FDP1044" s="59"/>
      <c r="FDQ1044" s="59"/>
      <c r="FDR1044" s="59"/>
      <c r="FDS1044" s="59"/>
      <c r="FDT1044" s="59"/>
      <c r="FDU1044" s="59"/>
      <c r="FDV1044" s="59"/>
      <c r="FDW1044" s="59"/>
      <c r="FDX1044" s="59"/>
      <c r="FDY1044" s="59"/>
      <c r="FDZ1044" s="59"/>
      <c r="FEA1044" s="59"/>
      <c r="FEB1044" s="59"/>
      <c r="FEC1044" s="59"/>
      <c r="FED1044" s="59"/>
      <c r="FEE1044" s="59"/>
      <c r="FEF1044" s="59"/>
      <c r="FEG1044" s="59"/>
      <c r="FEH1044" s="59"/>
      <c r="FEI1044" s="59"/>
      <c r="FEJ1044" s="59"/>
      <c r="FEK1044" s="59"/>
      <c r="FEL1044" s="59"/>
      <c r="FEM1044" s="59"/>
      <c r="FEN1044" s="59"/>
      <c r="FEO1044" s="59"/>
      <c r="FEP1044" s="59"/>
      <c r="FEQ1044" s="59"/>
      <c r="FER1044" s="59"/>
      <c r="FES1044" s="59"/>
      <c r="FET1044" s="59"/>
      <c r="FEU1044" s="59"/>
      <c r="FEV1044" s="59"/>
      <c r="FEW1044" s="59"/>
      <c r="FEX1044" s="59"/>
      <c r="FEY1044" s="59"/>
      <c r="FEZ1044" s="59"/>
      <c r="FFA1044" s="59"/>
      <c r="FFB1044" s="59"/>
      <c r="FFC1044" s="59"/>
      <c r="FFD1044" s="59"/>
      <c r="FFE1044" s="59"/>
      <c r="FFF1044" s="59"/>
      <c r="FFG1044" s="59"/>
      <c r="FFH1044" s="59"/>
      <c r="FFI1044" s="59"/>
      <c r="FFJ1044" s="59"/>
      <c r="FFK1044" s="59"/>
      <c r="FFL1044" s="59"/>
      <c r="FFM1044" s="59"/>
      <c r="FFN1044" s="59"/>
      <c r="FFO1044" s="59"/>
      <c r="FFP1044" s="59"/>
      <c r="FFQ1044" s="59"/>
      <c r="FFR1044" s="59"/>
      <c r="FFS1044" s="59"/>
      <c r="FFT1044" s="59"/>
      <c r="FFU1044" s="59"/>
      <c r="FFV1044" s="59"/>
      <c r="FFW1044" s="59"/>
      <c r="FFX1044" s="59"/>
      <c r="FFY1044" s="59"/>
      <c r="FFZ1044" s="59"/>
      <c r="FGA1044" s="59"/>
      <c r="FGB1044" s="59"/>
      <c r="FGC1044" s="59"/>
      <c r="FGD1044" s="59"/>
      <c r="FGE1044" s="59"/>
      <c r="FGF1044" s="59"/>
      <c r="FGG1044" s="59"/>
      <c r="FGH1044" s="59"/>
      <c r="FGI1044" s="59"/>
      <c r="FGJ1044" s="59"/>
      <c r="FGK1044" s="59"/>
      <c r="FGL1044" s="59"/>
      <c r="FGM1044" s="59"/>
      <c r="FGN1044" s="59"/>
      <c r="FGO1044" s="59"/>
      <c r="FGP1044" s="59"/>
      <c r="FGQ1044" s="59"/>
      <c r="FGR1044" s="59"/>
      <c r="FGS1044" s="59"/>
      <c r="FGT1044" s="59"/>
      <c r="FGU1044" s="59"/>
      <c r="FGV1044" s="59"/>
      <c r="FGW1044" s="59"/>
      <c r="FGX1044" s="59"/>
      <c r="FGY1044" s="59"/>
      <c r="FGZ1044" s="59"/>
      <c r="FHA1044" s="59"/>
      <c r="FHB1044" s="59"/>
      <c r="FHC1044" s="59"/>
      <c r="FHD1044" s="59"/>
      <c r="FHE1044" s="59"/>
      <c r="FHF1044" s="59"/>
      <c r="FHG1044" s="59"/>
      <c r="FHH1044" s="59"/>
      <c r="FHI1044" s="59"/>
      <c r="FHJ1044" s="59"/>
      <c r="FHK1044" s="59"/>
      <c r="FHL1044" s="59"/>
      <c r="FHM1044" s="59"/>
      <c r="FHN1044" s="59"/>
      <c r="FHO1044" s="59"/>
      <c r="FHP1044" s="59"/>
      <c r="FHQ1044" s="59"/>
      <c r="FHR1044" s="59"/>
      <c r="FHS1044" s="59"/>
      <c r="FHT1044" s="59"/>
      <c r="FHU1044" s="59"/>
      <c r="FHV1044" s="59"/>
      <c r="FHW1044" s="59"/>
      <c r="FHX1044" s="59"/>
      <c r="FHY1044" s="59"/>
      <c r="FHZ1044" s="59"/>
      <c r="FIA1044" s="59"/>
      <c r="FIB1044" s="59"/>
      <c r="FIC1044" s="59"/>
      <c r="FID1044" s="59"/>
      <c r="FIE1044" s="59"/>
      <c r="FIF1044" s="59"/>
      <c r="FIG1044" s="59"/>
      <c r="FIH1044" s="59"/>
      <c r="FII1044" s="59"/>
      <c r="FIJ1044" s="59"/>
      <c r="FIK1044" s="59"/>
      <c r="FIL1044" s="59"/>
      <c r="FIM1044" s="59"/>
      <c r="FIN1044" s="59"/>
      <c r="FIO1044" s="59"/>
      <c r="FIP1044" s="59"/>
      <c r="FIQ1044" s="59"/>
      <c r="FIR1044" s="59"/>
      <c r="FIS1044" s="59"/>
      <c r="FIT1044" s="59"/>
      <c r="FIU1044" s="59"/>
      <c r="FIV1044" s="59"/>
      <c r="FIW1044" s="59"/>
      <c r="FIX1044" s="59"/>
      <c r="FIY1044" s="59"/>
      <c r="FIZ1044" s="59"/>
      <c r="FJA1044" s="59"/>
      <c r="FJB1044" s="59"/>
      <c r="FJC1044" s="59"/>
      <c r="FJD1044" s="59"/>
      <c r="FJE1044" s="59"/>
      <c r="FJF1044" s="59"/>
      <c r="FJG1044" s="59"/>
      <c r="FJH1044" s="59"/>
      <c r="FJI1044" s="59"/>
      <c r="FJJ1044" s="59"/>
      <c r="FJK1044" s="59"/>
      <c r="FJL1044" s="59"/>
      <c r="FJM1044" s="59"/>
      <c r="FJN1044" s="59"/>
      <c r="FJO1044" s="59"/>
      <c r="FJP1044" s="59"/>
      <c r="FJQ1044" s="59"/>
      <c r="FJR1044" s="59"/>
      <c r="FJS1044" s="59"/>
      <c r="FJT1044" s="59"/>
      <c r="FJU1044" s="59"/>
      <c r="FJV1044" s="59"/>
      <c r="FJW1044" s="59"/>
      <c r="FJX1044" s="59"/>
      <c r="FJY1044" s="59"/>
      <c r="FJZ1044" s="59"/>
      <c r="FKA1044" s="59"/>
      <c r="FKB1044" s="59"/>
      <c r="FKC1044" s="59"/>
      <c r="FKD1044" s="59"/>
      <c r="FKE1044" s="59"/>
      <c r="FKF1044" s="59"/>
      <c r="FKG1044" s="59"/>
      <c r="FKH1044" s="59"/>
      <c r="FKI1044" s="59"/>
      <c r="FKJ1044" s="59"/>
      <c r="FKK1044" s="59"/>
      <c r="FKL1044" s="59"/>
      <c r="FKM1044" s="59"/>
      <c r="FKN1044" s="59"/>
      <c r="FKO1044" s="59"/>
      <c r="FKP1044" s="59"/>
      <c r="FKQ1044" s="59"/>
      <c r="FKR1044" s="59"/>
      <c r="FKS1044" s="59"/>
      <c r="FKT1044" s="59"/>
      <c r="FKU1044" s="59"/>
      <c r="FKV1044" s="59"/>
      <c r="FKW1044" s="59"/>
      <c r="FKX1044" s="59"/>
      <c r="FKY1044" s="59"/>
      <c r="FKZ1044" s="59"/>
      <c r="FLA1044" s="59"/>
      <c r="FLB1044" s="59"/>
      <c r="FLC1044" s="59"/>
      <c r="FLD1044" s="59"/>
      <c r="FLE1044" s="59"/>
      <c r="FLF1044" s="59"/>
      <c r="FLG1044" s="59"/>
      <c r="FLH1044" s="59"/>
      <c r="FLI1044" s="59"/>
      <c r="FLJ1044" s="59"/>
      <c r="FLK1044" s="59"/>
      <c r="FLL1044" s="59"/>
      <c r="FLM1044" s="59"/>
      <c r="FLN1044" s="59"/>
      <c r="FLO1044" s="59"/>
      <c r="FLP1044" s="59"/>
      <c r="FLQ1044" s="59"/>
      <c r="FLR1044" s="59"/>
      <c r="FLS1044" s="59"/>
      <c r="FLT1044" s="59"/>
      <c r="FLU1044" s="59"/>
      <c r="FLV1044" s="59"/>
      <c r="FLW1044" s="59"/>
      <c r="FLX1044" s="59"/>
      <c r="FLY1044" s="59"/>
      <c r="FLZ1044" s="59"/>
      <c r="FMA1044" s="59"/>
      <c r="FMB1044" s="59"/>
      <c r="FMC1044" s="59"/>
      <c r="FMD1044" s="59"/>
      <c r="FME1044" s="59"/>
      <c r="FMF1044" s="59"/>
      <c r="FMG1044" s="59"/>
      <c r="FMH1044" s="59"/>
      <c r="FMI1044" s="59"/>
      <c r="FMJ1044" s="59"/>
      <c r="FMK1044" s="59"/>
      <c r="FML1044" s="59"/>
      <c r="FMM1044" s="59"/>
      <c r="FMN1044" s="59"/>
      <c r="FMO1044" s="59"/>
      <c r="FMP1044" s="59"/>
      <c r="FMQ1044" s="59"/>
      <c r="FMR1044" s="59"/>
      <c r="FMS1044" s="59"/>
      <c r="FMT1044" s="59"/>
      <c r="FMU1044" s="59"/>
      <c r="FMV1044" s="59"/>
      <c r="FMW1044" s="59"/>
      <c r="FMX1044" s="59"/>
      <c r="FMY1044" s="59"/>
      <c r="FMZ1044" s="59"/>
      <c r="FNA1044" s="59"/>
      <c r="FNB1044" s="59"/>
      <c r="FNC1044" s="59"/>
      <c r="FND1044" s="59"/>
      <c r="FNE1044" s="59"/>
      <c r="FNF1044" s="59"/>
      <c r="FNG1044" s="59"/>
      <c r="FNH1044" s="59"/>
      <c r="FNI1044" s="59"/>
      <c r="FNJ1044" s="59"/>
      <c r="FNK1044" s="59"/>
      <c r="FNL1044" s="59"/>
      <c r="FNM1044" s="59"/>
      <c r="FNN1044" s="59"/>
      <c r="FNO1044" s="59"/>
      <c r="FNP1044" s="59"/>
      <c r="FNQ1044" s="59"/>
      <c r="FNR1044" s="59"/>
      <c r="FNS1044" s="59"/>
      <c r="FNT1044" s="59"/>
      <c r="FNU1044" s="59"/>
      <c r="FNV1044" s="59"/>
      <c r="FNW1044" s="59"/>
      <c r="FNX1044" s="59"/>
      <c r="FNY1044" s="59"/>
      <c r="FNZ1044" s="59"/>
      <c r="FOA1044" s="59"/>
      <c r="FOB1044" s="59"/>
      <c r="FOC1044" s="59"/>
      <c r="FOD1044" s="59"/>
      <c r="FOE1044" s="59"/>
      <c r="FOF1044" s="59"/>
      <c r="FOG1044" s="59"/>
      <c r="FOH1044" s="59"/>
      <c r="FOI1044" s="59"/>
      <c r="FOJ1044" s="59"/>
      <c r="FOK1044" s="59"/>
      <c r="FOL1044" s="59"/>
      <c r="FOM1044" s="59"/>
      <c r="FON1044" s="59"/>
      <c r="FOO1044" s="59"/>
      <c r="FOP1044" s="59"/>
      <c r="FOQ1044" s="59"/>
      <c r="FOR1044" s="59"/>
      <c r="FOS1044" s="59"/>
      <c r="FOT1044" s="59"/>
      <c r="FOU1044" s="59"/>
      <c r="FOV1044" s="59"/>
      <c r="FOW1044" s="59"/>
      <c r="FOX1044" s="59"/>
      <c r="FOY1044" s="59"/>
      <c r="FOZ1044" s="59"/>
      <c r="FPA1044" s="59"/>
      <c r="FPB1044" s="59"/>
      <c r="FPC1044" s="59"/>
      <c r="FPD1044" s="59"/>
      <c r="FPE1044" s="59"/>
      <c r="FPF1044" s="59"/>
      <c r="FPG1044" s="59"/>
      <c r="FPH1044" s="59"/>
      <c r="FPI1044" s="59"/>
      <c r="FPJ1044" s="59"/>
      <c r="FPK1044" s="59"/>
      <c r="FPL1044" s="59"/>
      <c r="FPM1044" s="59"/>
      <c r="FPN1044" s="59"/>
      <c r="FPO1044" s="59"/>
      <c r="FPP1044" s="59"/>
      <c r="FPQ1044" s="59"/>
      <c r="FPR1044" s="59"/>
      <c r="FPS1044" s="59"/>
      <c r="FPT1044" s="59"/>
      <c r="FPU1044" s="59"/>
      <c r="FPV1044" s="59"/>
      <c r="FPW1044" s="59"/>
      <c r="FPX1044" s="59"/>
      <c r="FPY1044" s="59"/>
      <c r="FPZ1044" s="59"/>
      <c r="FQA1044" s="59"/>
      <c r="FQB1044" s="59"/>
      <c r="FQC1044" s="59"/>
      <c r="FQD1044" s="59"/>
      <c r="FQE1044" s="59"/>
      <c r="FQF1044" s="59"/>
      <c r="FQG1044" s="59"/>
      <c r="FQH1044" s="59"/>
      <c r="FQI1044" s="59"/>
      <c r="FQJ1044" s="59"/>
      <c r="FQK1044" s="59"/>
      <c r="FQL1044" s="59"/>
      <c r="FQM1044" s="59"/>
      <c r="FQN1044" s="59"/>
      <c r="FQO1044" s="59"/>
      <c r="FQP1044" s="59"/>
      <c r="FQQ1044" s="59"/>
      <c r="FQR1044" s="59"/>
      <c r="FQS1044" s="59"/>
      <c r="FQT1044" s="59"/>
      <c r="FQU1044" s="59"/>
      <c r="FQV1044" s="59"/>
      <c r="FQW1044" s="59"/>
      <c r="FQX1044" s="59"/>
      <c r="FQY1044" s="59"/>
      <c r="FQZ1044" s="59"/>
      <c r="FRA1044" s="59"/>
      <c r="FRB1044" s="59"/>
      <c r="FRC1044" s="59"/>
      <c r="FRD1044" s="59"/>
      <c r="FRE1044" s="59"/>
      <c r="FRF1044" s="59"/>
      <c r="FRG1044" s="59"/>
      <c r="FRH1044" s="59"/>
      <c r="FRI1044" s="59"/>
      <c r="FRJ1044" s="59"/>
      <c r="FRK1044" s="59"/>
      <c r="FRL1044" s="59"/>
      <c r="FRM1044" s="59"/>
      <c r="FRN1044" s="59"/>
      <c r="FRO1044" s="59"/>
      <c r="FRP1044" s="59"/>
      <c r="FRQ1044" s="59"/>
      <c r="FRR1044" s="59"/>
      <c r="FRS1044" s="59"/>
      <c r="FRT1044" s="59"/>
      <c r="FRU1044" s="59"/>
      <c r="FRV1044" s="59"/>
      <c r="FRW1044" s="59"/>
      <c r="FRX1044" s="59"/>
      <c r="FRY1044" s="59"/>
      <c r="FRZ1044" s="59"/>
      <c r="FSA1044" s="59"/>
      <c r="FSB1044" s="59"/>
      <c r="FSC1044" s="59"/>
      <c r="FSD1044" s="59"/>
      <c r="FSE1044" s="59"/>
      <c r="FSF1044" s="59"/>
      <c r="FSG1044" s="59"/>
      <c r="FSH1044" s="59"/>
      <c r="FSI1044" s="59"/>
      <c r="FSJ1044" s="59"/>
      <c r="FSK1044" s="59"/>
      <c r="FSL1044" s="59"/>
      <c r="FSM1044" s="59"/>
      <c r="FSN1044" s="59"/>
      <c r="FSO1044" s="59"/>
      <c r="FSP1044" s="59"/>
      <c r="FSQ1044" s="59"/>
      <c r="FSR1044" s="59"/>
      <c r="FSS1044" s="59"/>
      <c r="FST1044" s="59"/>
      <c r="FSU1044" s="59"/>
      <c r="FSV1044" s="59"/>
      <c r="FSW1044" s="59"/>
      <c r="FSX1044" s="59"/>
      <c r="FSY1044" s="59"/>
      <c r="FSZ1044" s="59"/>
      <c r="FTA1044" s="59"/>
      <c r="FTB1044" s="59"/>
      <c r="FTC1044" s="59"/>
      <c r="FTD1044" s="59"/>
      <c r="FTE1044" s="59"/>
      <c r="FTF1044" s="59"/>
      <c r="FTG1044" s="59"/>
      <c r="FTH1044" s="59"/>
      <c r="FTI1044" s="59"/>
      <c r="FTJ1044" s="59"/>
      <c r="FTK1044" s="59"/>
      <c r="FTL1044" s="59"/>
      <c r="FTM1044" s="59"/>
      <c r="FTN1044" s="59"/>
      <c r="FTO1044" s="59"/>
      <c r="FTP1044" s="59"/>
      <c r="FTQ1044" s="59"/>
      <c r="FTR1044" s="59"/>
      <c r="FTS1044" s="59"/>
      <c r="FTT1044" s="59"/>
      <c r="FTU1044" s="59"/>
      <c r="FTV1044" s="59"/>
      <c r="FTW1044" s="59"/>
      <c r="FTX1044" s="59"/>
      <c r="FTY1044" s="59"/>
      <c r="FTZ1044" s="59"/>
      <c r="FUA1044" s="59"/>
      <c r="FUB1044" s="59"/>
      <c r="FUC1044" s="59"/>
      <c r="FUD1044" s="59"/>
      <c r="FUE1044" s="59"/>
      <c r="FUF1044" s="59"/>
      <c r="FUG1044" s="59"/>
      <c r="FUH1044" s="59"/>
      <c r="FUI1044" s="59"/>
      <c r="FUJ1044" s="59"/>
      <c r="FUK1044" s="59"/>
      <c r="FUL1044" s="59"/>
      <c r="FUM1044" s="59"/>
      <c r="FUN1044" s="59"/>
      <c r="FUO1044" s="59"/>
      <c r="FUP1044" s="59"/>
      <c r="FUQ1044" s="59"/>
      <c r="FUR1044" s="59"/>
      <c r="FUS1044" s="59"/>
      <c r="FUT1044" s="59"/>
      <c r="FUU1044" s="59"/>
      <c r="FUV1044" s="59"/>
      <c r="FUW1044" s="59"/>
      <c r="FUX1044" s="59"/>
      <c r="FUY1044" s="59"/>
      <c r="FUZ1044" s="59"/>
      <c r="FVA1044" s="59"/>
      <c r="FVB1044" s="59"/>
      <c r="FVC1044" s="59"/>
      <c r="FVD1044" s="59"/>
      <c r="FVE1044" s="59"/>
      <c r="FVF1044" s="59"/>
      <c r="FVG1044" s="59"/>
      <c r="FVH1044" s="59"/>
      <c r="FVI1044" s="59"/>
      <c r="FVJ1044" s="59"/>
      <c r="FVK1044" s="59"/>
      <c r="FVL1044" s="59"/>
      <c r="FVM1044" s="59"/>
      <c r="FVN1044" s="59"/>
      <c r="FVO1044" s="59"/>
      <c r="FVP1044" s="59"/>
      <c r="FVQ1044" s="59"/>
      <c r="FVR1044" s="59"/>
      <c r="FVS1044" s="59"/>
      <c r="FVT1044" s="59"/>
      <c r="FVU1044" s="59"/>
      <c r="FVV1044" s="59"/>
      <c r="FVW1044" s="59"/>
      <c r="FVX1044" s="59"/>
      <c r="FVY1044" s="59"/>
      <c r="FVZ1044" s="59"/>
      <c r="FWA1044" s="59"/>
      <c r="FWB1044" s="59"/>
      <c r="FWC1044" s="59"/>
      <c r="FWD1044" s="59"/>
      <c r="FWE1044" s="59"/>
      <c r="FWF1044" s="59"/>
      <c r="FWG1044" s="59"/>
      <c r="FWH1044" s="59"/>
      <c r="FWI1044" s="59"/>
      <c r="FWJ1044" s="59"/>
      <c r="FWK1044" s="59"/>
      <c r="FWL1044" s="59"/>
      <c r="FWM1044" s="59"/>
      <c r="FWN1044" s="59"/>
      <c r="FWO1044" s="59"/>
      <c r="FWP1044" s="59"/>
      <c r="FWQ1044" s="59"/>
      <c r="FWR1044" s="59"/>
      <c r="FWS1044" s="59"/>
      <c r="FWT1044" s="59"/>
      <c r="FWU1044" s="59"/>
      <c r="FWV1044" s="59"/>
      <c r="FWW1044" s="59"/>
      <c r="FWX1044" s="59"/>
      <c r="FWY1044" s="59"/>
      <c r="FWZ1044" s="59"/>
      <c r="FXA1044" s="59"/>
      <c r="FXB1044" s="59"/>
      <c r="FXC1044" s="59"/>
      <c r="FXD1044" s="59"/>
      <c r="FXE1044" s="59"/>
      <c r="FXF1044" s="59"/>
      <c r="FXG1044" s="59"/>
      <c r="FXH1044" s="59"/>
      <c r="FXI1044" s="59"/>
      <c r="FXJ1044" s="59"/>
      <c r="FXK1044" s="59"/>
      <c r="FXL1044" s="59"/>
      <c r="FXM1044" s="59"/>
      <c r="FXN1044" s="59"/>
      <c r="FXO1044" s="59"/>
      <c r="FXP1044" s="59"/>
      <c r="FXQ1044" s="59"/>
      <c r="FXR1044" s="59"/>
      <c r="FXS1044" s="59"/>
      <c r="FXT1044" s="59"/>
      <c r="FXU1044" s="59"/>
      <c r="FXV1044" s="59"/>
      <c r="FXW1044" s="59"/>
      <c r="FXX1044" s="59"/>
      <c r="FXY1044" s="59"/>
      <c r="FXZ1044" s="59"/>
      <c r="FYA1044" s="59"/>
      <c r="FYB1044" s="59"/>
      <c r="FYC1044" s="59"/>
      <c r="FYD1044" s="59"/>
      <c r="FYE1044" s="59"/>
      <c r="FYF1044" s="59"/>
      <c r="FYG1044" s="59"/>
      <c r="FYH1044" s="59"/>
      <c r="FYI1044" s="59"/>
      <c r="FYJ1044" s="59"/>
      <c r="FYK1044" s="59"/>
      <c r="FYL1044" s="59"/>
      <c r="FYM1044" s="59"/>
      <c r="FYN1044" s="59"/>
      <c r="FYO1044" s="59"/>
      <c r="FYP1044" s="59"/>
      <c r="FYQ1044" s="59"/>
      <c r="FYR1044" s="59"/>
      <c r="FYS1044" s="59"/>
      <c r="FYT1044" s="59"/>
      <c r="FYU1044" s="59"/>
      <c r="FYV1044" s="59"/>
      <c r="FYW1044" s="59"/>
      <c r="FYX1044" s="59"/>
      <c r="FYY1044" s="59"/>
      <c r="FYZ1044" s="59"/>
      <c r="FZA1044" s="59"/>
      <c r="FZB1044" s="59"/>
      <c r="FZC1044" s="59"/>
      <c r="FZD1044" s="59"/>
      <c r="FZE1044" s="59"/>
      <c r="FZF1044" s="59"/>
      <c r="FZG1044" s="59"/>
      <c r="FZH1044" s="59"/>
      <c r="FZI1044" s="59"/>
      <c r="FZJ1044" s="59"/>
      <c r="FZK1044" s="59"/>
      <c r="FZL1044" s="59"/>
      <c r="FZM1044" s="59"/>
      <c r="FZN1044" s="59"/>
      <c r="FZO1044" s="59"/>
      <c r="FZP1044" s="59"/>
      <c r="FZQ1044" s="59"/>
      <c r="FZR1044" s="59"/>
      <c r="FZS1044" s="59"/>
      <c r="FZT1044" s="59"/>
      <c r="FZU1044" s="59"/>
      <c r="FZV1044" s="59"/>
      <c r="FZW1044" s="59"/>
      <c r="FZX1044" s="59"/>
      <c r="FZY1044" s="59"/>
      <c r="FZZ1044" s="59"/>
      <c r="GAA1044" s="59"/>
      <c r="GAB1044" s="59"/>
      <c r="GAC1044" s="59"/>
      <c r="GAD1044" s="59"/>
      <c r="GAE1044" s="59"/>
      <c r="GAF1044" s="59"/>
      <c r="GAG1044" s="59"/>
      <c r="GAH1044" s="59"/>
      <c r="GAI1044" s="59"/>
      <c r="GAJ1044" s="59"/>
      <c r="GAK1044" s="59"/>
      <c r="GAL1044" s="59"/>
      <c r="GAM1044" s="59"/>
      <c r="GAN1044" s="59"/>
      <c r="GAO1044" s="59"/>
      <c r="GAP1044" s="59"/>
      <c r="GAQ1044" s="59"/>
      <c r="GAR1044" s="59"/>
      <c r="GAS1044" s="59"/>
      <c r="GAT1044" s="59"/>
      <c r="GAU1044" s="59"/>
      <c r="GAV1044" s="59"/>
      <c r="GAW1044" s="59"/>
      <c r="GAX1044" s="59"/>
      <c r="GAY1044" s="59"/>
      <c r="GAZ1044" s="59"/>
      <c r="GBA1044" s="59"/>
      <c r="GBB1044" s="59"/>
      <c r="GBC1044" s="59"/>
      <c r="GBD1044" s="59"/>
      <c r="GBE1044" s="59"/>
      <c r="GBF1044" s="59"/>
      <c r="GBG1044" s="59"/>
      <c r="GBH1044" s="59"/>
      <c r="GBI1044" s="59"/>
      <c r="GBJ1044" s="59"/>
      <c r="GBK1044" s="59"/>
      <c r="GBL1044" s="59"/>
      <c r="GBM1044" s="59"/>
      <c r="GBN1044" s="59"/>
      <c r="GBO1044" s="59"/>
      <c r="GBP1044" s="59"/>
      <c r="GBQ1044" s="59"/>
      <c r="GBR1044" s="59"/>
      <c r="GBS1044" s="59"/>
      <c r="GBT1044" s="59"/>
      <c r="GBU1044" s="59"/>
      <c r="GBV1044" s="59"/>
      <c r="GBW1044" s="59"/>
      <c r="GBX1044" s="59"/>
      <c r="GBY1044" s="59"/>
      <c r="GBZ1044" s="59"/>
      <c r="GCA1044" s="59"/>
      <c r="GCB1044" s="59"/>
      <c r="GCC1044" s="59"/>
      <c r="GCD1044" s="59"/>
      <c r="GCE1044" s="59"/>
      <c r="GCF1044" s="59"/>
      <c r="GCG1044" s="59"/>
      <c r="GCH1044" s="59"/>
      <c r="GCI1044" s="59"/>
      <c r="GCJ1044" s="59"/>
      <c r="GCK1044" s="59"/>
      <c r="GCL1044" s="59"/>
      <c r="GCM1044" s="59"/>
      <c r="GCN1044" s="59"/>
      <c r="GCO1044" s="59"/>
      <c r="GCP1044" s="59"/>
      <c r="GCQ1044" s="59"/>
      <c r="GCR1044" s="59"/>
      <c r="GCS1044" s="59"/>
      <c r="GCT1044" s="59"/>
      <c r="GCU1044" s="59"/>
      <c r="GCV1044" s="59"/>
      <c r="GCW1044" s="59"/>
      <c r="GCX1044" s="59"/>
      <c r="GCY1044" s="59"/>
      <c r="GCZ1044" s="59"/>
      <c r="GDA1044" s="59"/>
      <c r="GDB1044" s="59"/>
      <c r="GDC1044" s="59"/>
      <c r="GDD1044" s="59"/>
      <c r="GDE1044" s="59"/>
      <c r="GDF1044" s="59"/>
      <c r="GDG1044" s="59"/>
      <c r="GDH1044" s="59"/>
      <c r="GDI1044" s="59"/>
      <c r="GDJ1044" s="59"/>
      <c r="GDK1044" s="59"/>
      <c r="GDL1044" s="59"/>
      <c r="GDM1044" s="59"/>
      <c r="GDN1044" s="59"/>
      <c r="GDO1044" s="59"/>
      <c r="GDP1044" s="59"/>
      <c r="GDQ1044" s="59"/>
      <c r="GDR1044" s="59"/>
      <c r="GDS1044" s="59"/>
      <c r="GDT1044" s="59"/>
      <c r="GDU1044" s="59"/>
      <c r="GDV1044" s="59"/>
      <c r="GDW1044" s="59"/>
      <c r="GDX1044" s="59"/>
      <c r="GDY1044" s="59"/>
      <c r="GDZ1044" s="59"/>
      <c r="GEA1044" s="59"/>
      <c r="GEB1044" s="59"/>
      <c r="GEC1044" s="59"/>
      <c r="GED1044" s="59"/>
      <c r="GEE1044" s="59"/>
      <c r="GEF1044" s="59"/>
      <c r="GEG1044" s="59"/>
      <c r="GEH1044" s="59"/>
      <c r="GEI1044" s="59"/>
      <c r="GEJ1044" s="59"/>
      <c r="GEK1044" s="59"/>
      <c r="GEL1044" s="59"/>
      <c r="GEM1044" s="59"/>
      <c r="GEN1044" s="59"/>
      <c r="GEO1044" s="59"/>
      <c r="GEP1044" s="59"/>
      <c r="GEQ1044" s="59"/>
      <c r="GER1044" s="59"/>
      <c r="GES1044" s="59"/>
      <c r="GET1044" s="59"/>
      <c r="GEU1044" s="59"/>
      <c r="GEV1044" s="59"/>
      <c r="GEW1044" s="59"/>
      <c r="GEX1044" s="59"/>
      <c r="GEY1044" s="59"/>
      <c r="GEZ1044" s="59"/>
      <c r="GFA1044" s="59"/>
      <c r="GFB1044" s="59"/>
      <c r="GFC1044" s="59"/>
      <c r="GFD1044" s="59"/>
      <c r="GFE1044" s="59"/>
      <c r="GFF1044" s="59"/>
      <c r="GFG1044" s="59"/>
      <c r="GFH1044" s="59"/>
      <c r="GFI1044" s="59"/>
      <c r="GFJ1044" s="59"/>
      <c r="GFK1044" s="59"/>
      <c r="GFL1044" s="59"/>
      <c r="GFM1044" s="59"/>
      <c r="GFN1044" s="59"/>
      <c r="GFO1044" s="59"/>
      <c r="GFP1044" s="59"/>
      <c r="GFQ1044" s="59"/>
      <c r="GFR1044" s="59"/>
      <c r="GFS1044" s="59"/>
      <c r="GFT1044" s="59"/>
      <c r="GFU1044" s="59"/>
      <c r="GFV1044" s="59"/>
      <c r="GFW1044" s="59"/>
      <c r="GFX1044" s="59"/>
      <c r="GFY1044" s="59"/>
      <c r="GFZ1044" s="59"/>
      <c r="GGA1044" s="59"/>
      <c r="GGB1044" s="59"/>
      <c r="GGC1044" s="59"/>
      <c r="GGD1044" s="59"/>
      <c r="GGE1044" s="59"/>
      <c r="GGF1044" s="59"/>
      <c r="GGG1044" s="59"/>
      <c r="GGH1044" s="59"/>
      <c r="GGI1044" s="59"/>
      <c r="GGJ1044" s="59"/>
      <c r="GGK1044" s="59"/>
      <c r="GGL1044" s="59"/>
      <c r="GGM1044" s="59"/>
      <c r="GGN1044" s="59"/>
      <c r="GGO1044" s="59"/>
      <c r="GGP1044" s="59"/>
      <c r="GGQ1044" s="59"/>
      <c r="GGR1044" s="59"/>
      <c r="GGS1044" s="59"/>
      <c r="GGT1044" s="59"/>
      <c r="GGU1044" s="59"/>
      <c r="GGV1044" s="59"/>
      <c r="GGW1044" s="59"/>
      <c r="GGX1044" s="59"/>
      <c r="GGY1044" s="59"/>
      <c r="GGZ1044" s="59"/>
      <c r="GHA1044" s="59"/>
      <c r="GHB1044" s="59"/>
      <c r="GHC1044" s="59"/>
      <c r="GHD1044" s="59"/>
      <c r="GHE1044" s="59"/>
      <c r="GHF1044" s="59"/>
      <c r="GHG1044" s="59"/>
      <c r="GHH1044" s="59"/>
      <c r="GHI1044" s="59"/>
      <c r="GHJ1044" s="59"/>
      <c r="GHK1044" s="59"/>
      <c r="GHL1044" s="59"/>
      <c r="GHM1044" s="59"/>
      <c r="GHN1044" s="59"/>
      <c r="GHO1044" s="59"/>
      <c r="GHP1044" s="59"/>
      <c r="GHQ1044" s="59"/>
      <c r="GHR1044" s="59"/>
      <c r="GHS1044" s="59"/>
      <c r="GHT1044" s="59"/>
      <c r="GHU1044" s="59"/>
      <c r="GHV1044" s="59"/>
      <c r="GHW1044" s="59"/>
      <c r="GHX1044" s="59"/>
      <c r="GHY1044" s="59"/>
      <c r="GHZ1044" s="59"/>
      <c r="GIA1044" s="59"/>
      <c r="GIB1044" s="59"/>
      <c r="GIC1044" s="59"/>
      <c r="GID1044" s="59"/>
      <c r="GIE1044" s="59"/>
      <c r="GIF1044" s="59"/>
      <c r="GIG1044" s="59"/>
      <c r="GIH1044" s="59"/>
      <c r="GII1044" s="59"/>
      <c r="GIJ1044" s="59"/>
      <c r="GIK1044" s="59"/>
      <c r="GIL1044" s="59"/>
      <c r="GIM1044" s="59"/>
      <c r="GIN1044" s="59"/>
      <c r="GIO1044" s="59"/>
      <c r="GIP1044" s="59"/>
      <c r="GIQ1044" s="59"/>
      <c r="GIR1044" s="59"/>
      <c r="GIS1044" s="59"/>
      <c r="GIT1044" s="59"/>
      <c r="GIU1044" s="59"/>
      <c r="GIV1044" s="59"/>
      <c r="GIW1044" s="59"/>
      <c r="GIX1044" s="59"/>
      <c r="GIY1044" s="59"/>
      <c r="GIZ1044" s="59"/>
      <c r="GJA1044" s="59"/>
      <c r="GJB1044" s="59"/>
      <c r="GJC1044" s="59"/>
      <c r="GJD1044" s="59"/>
      <c r="GJE1044" s="59"/>
      <c r="GJF1044" s="59"/>
      <c r="GJG1044" s="59"/>
      <c r="GJH1044" s="59"/>
      <c r="GJI1044" s="59"/>
      <c r="GJJ1044" s="59"/>
      <c r="GJK1044" s="59"/>
      <c r="GJL1044" s="59"/>
      <c r="GJM1044" s="59"/>
      <c r="GJN1044" s="59"/>
      <c r="GJO1044" s="59"/>
      <c r="GJP1044" s="59"/>
      <c r="GJQ1044" s="59"/>
      <c r="GJR1044" s="59"/>
      <c r="GJS1044" s="59"/>
      <c r="GJT1044" s="59"/>
      <c r="GJU1044" s="59"/>
      <c r="GJV1044" s="59"/>
      <c r="GJW1044" s="59"/>
      <c r="GJX1044" s="59"/>
      <c r="GJY1044" s="59"/>
      <c r="GJZ1044" s="59"/>
      <c r="GKA1044" s="59"/>
      <c r="GKB1044" s="59"/>
      <c r="GKC1044" s="59"/>
      <c r="GKD1044" s="59"/>
      <c r="GKE1044" s="59"/>
      <c r="GKF1044" s="59"/>
      <c r="GKG1044" s="59"/>
      <c r="GKH1044" s="59"/>
      <c r="GKI1044" s="59"/>
      <c r="GKJ1044" s="59"/>
      <c r="GKK1044" s="59"/>
      <c r="GKL1044" s="59"/>
      <c r="GKM1044" s="59"/>
      <c r="GKN1044" s="59"/>
      <c r="GKO1044" s="59"/>
      <c r="GKP1044" s="59"/>
      <c r="GKQ1044" s="59"/>
      <c r="GKR1044" s="59"/>
      <c r="GKS1044" s="59"/>
      <c r="GKT1044" s="59"/>
      <c r="GKU1044" s="59"/>
      <c r="GKV1044" s="59"/>
      <c r="GKW1044" s="59"/>
      <c r="GKX1044" s="59"/>
      <c r="GKY1044" s="59"/>
      <c r="GKZ1044" s="59"/>
      <c r="GLA1044" s="59"/>
      <c r="GLB1044" s="59"/>
      <c r="GLC1044" s="59"/>
      <c r="GLD1044" s="59"/>
      <c r="GLE1044" s="59"/>
      <c r="GLF1044" s="59"/>
      <c r="GLG1044" s="59"/>
      <c r="GLH1044" s="59"/>
      <c r="GLI1044" s="59"/>
      <c r="GLJ1044" s="59"/>
      <c r="GLK1044" s="59"/>
      <c r="GLL1044" s="59"/>
      <c r="GLM1044" s="59"/>
      <c r="GLN1044" s="59"/>
      <c r="GLO1044" s="59"/>
      <c r="GLP1044" s="59"/>
      <c r="GLQ1044" s="59"/>
      <c r="GLR1044" s="59"/>
      <c r="GLS1044" s="59"/>
      <c r="GLT1044" s="59"/>
      <c r="GLU1044" s="59"/>
      <c r="GLV1044" s="59"/>
      <c r="GLW1044" s="59"/>
      <c r="GLX1044" s="59"/>
      <c r="GLY1044" s="59"/>
      <c r="GLZ1044" s="59"/>
      <c r="GMA1044" s="59"/>
      <c r="GMB1044" s="59"/>
      <c r="GMC1044" s="59"/>
      <c r="GMD1044" s="59"/>
      <c r="GME1044" s="59"/>
      <c r="GMF1044" s="59"/>
      <c r="GMG1044" s="59"/>
      <c r="GMH1044" s="59"/>
      <c r="GMI1044" s="59"/>
      <c r="GMJ1044" s="59"/>
      <c r="GMK1044" s="59"/>
      <c r="GML1044" s="59"/>
      <c r="GMM1044" s="59"/>
      <c r="GMN1044" s="59"/>
      <c r="GMO1044" s="59"/>
      <c r="GMP1044" s="59"/>
      <c r="GMQ1044" s="59"/>
      <c r="GMR1044" s="59"/>
      <c r="GMS1044" s="59"/>
      <c r="GMT1044" s="59"/>
      <c r="GMU1044" s="59"/>
      <c r="GMV1044" s="59"/>
      <c r="GMW1044" s="59"/>
      <c r="GMX1044" s="59"/>
      <c r="GMY1044" s="59"/>
      <c r="GMZ1044" s="59"/>
      <c r="GNA1044" s="59"/>
      <c r="GNB1044" s="59"/>
      <c r="GNC1044" s="59"/>
      <c r="GND1044" s="59"/>
      <c r="GNE1044" s="59"/>
      <c r="GNF1044" s="59"/>
      <c r="GNG1044" s="59"/>
      <c r="GNH1044" s="59"/>
      <c r="GNI1044" s="59"/>
      <c r="GNJ1044" s="59"/>
      <c r="GNK1044" s="59"/>
      <c r="GNL1044" s="59"/>
      <c r="GNM1044" s="59"/>
      <c r="GNN1044" s="59"/>
      <c r="GNO1044" s="59"/>
      <c r="GNP1044" s="59"/>
      <c r="GNQ1044" s="59"/>
      <c r="GNR1044" s="59"/>
      <c r="GNS1044" s="59"/>
      <c r="GNT1044" s="59"/>
      <c r="GNU1044" s="59"/>
      <c r="GNV1044" s="59"/>
      <c r="GNW1044" s="59"/>
      <c r="GNX1044" s="59"/>
      <c r="GNY1044" s="59"/>
      <c r="GNZ1044" s="59"/>
      <c r="GOA1044" s="59"/>
      <c r="GOB1044" s="59"/>
      <c r="GOC1044" s="59"/>
      <c r="GOD1044" s="59"/>
      <c r="GOE1044" s="59"/>
      <c r="GOF1044" s="59"/>
      <c r="GOG1044" s="59"/>
      <c r="GOH1044" s="59"/>
      <c r="GOI1044" s="59"/>
      <c r="GOJ1044" s="59"/>
      <c r="GOK1044" s="59"/>
      <c r="GOL1044" s="59"/>
      <c r="GOM1044" s="59"/>
      <c r="GON1044" s="59"/>
      <c r="GOO1044" s="59"/>
      <c r="GOP1044" s="59"/>
      <c r="GOQ1044" s="59"/>
      <c r="GOR1044" s="59"/>
      <c r="GOS1044" s="59"/>
      <c r="GOT1044" s="59"/>
      <c r="GOU1044" s="59"/>
      <c r="GOV1044" s="59"/>
      <c r="GOW1044" s="59"/>
      <c r="GOX1044" s="59"/>
      <c r="GOY1044" s="59"/>
      <c r="GOZ1044" s="59"/>
      <c r="GPA1044" s="59"/>
      <c r="GPB1044" s="59"/>
      <c r="GPC1044" s="59"/>
      <c r="GPD1044" s="59"/>
      <c r="GPE1044" s="59"/>
      <c r="GPF1044" s="59"/>
      <c r="GPG1044" s="59"/>
      <c r="GPH1044" s="59"/>
      <c r="GPI1044" s="59"/>
      <c r="GPJ1044" s="59"/>
      <c r="GPK1044" s="59"/>
      <c r="GPL1044" s="59"/>
      <c r="GPM1044" s="59"/>
      <c r="GPN1044" s="59"/>
      <c r="GPO1044" s="59"/>
      <c r="GPP1044" s="59"/>
      <c r="GPQ1044" s="59"/>
      <c r="GPR1044" s="59"/>
      <c r="GPS1044" s="59"/>
      <c r="GPT1044" s="59"/>
      <c r="GPU1044" s="59"/>
      <c r="GPV1044" s="59"/>
      <c r="GPW1044" s="59"/>
      <c r="GPX1044" s="59"/>
      <c r="GPY1044" s="59"/>
      <c r="GPZ1044" s="59"/>
      <c r="GQA1044" s="59"/>
      <c r="GQB1044" s="59"/>
      <c r="GQC1044" s="59"/>
      <c r="GQD1044" s="59"/>
      <c r="GQE1044" s="59"/>
      <c r="GQF1044" s="59"/>
      <c r="GQG1044" s="59"/>
      <c r="GQH1044" s="59"/>
      <c r="GQI1044" s="59"/>
      <c r="GQJ1044" s="59"/>
      <c r="GQK1044" s="59"/>
      <c r="GQL1044" s="59"/>
      <c r="GQM1044" s="59"/>
      <c r="GQN1044" s="59"/>
      <c r="GQO1044" s="59"/>
      <c r="GQP1044" s="59"/>
      <c r="GQQ1044" s="59"/>
      <c r="GQR1044" s="59"/>
      <c r="GQS1044" s="59"/>
      <c r="GQT1044" s="59"/>
      <c r="GQU1044" s="59"/>
      <c r="GQV1044" s="59"/>
      <c r="GQW1044" s="59"/>
      <c r="GQX1044" s="59"/>
      <c r="GQY1044" s="59"/>
      <c r="GQZ1044" s="59"/>
      <c r="GRA1044" s="59"/>
      <c r="GRB1044" s="59"/>
      <c r="GRC1044" s="59"/>
      <c r="GRD1044" s="59"/>
      <c r="GRE1044" s="59"/>
      <c r="GRF1044" s="59"/>
      <c r="GRG1044" s="59"/>
      <c r="GRH1044" s="59"/>
      <c r="GRI1044" s="59"/>
      <c r="GRJ1044" s="59"/>
      <c r="GRK1044" s="59"/>
      <c r="GRL1044" s="59"/>
      <c r="GRM1044" s="59"/>
      <c r="GRN1044" s="59"/>
      <c r="GRO1044" s="59"/>
      <c r="GRP1044" s="59"/>
      <c r="GRQ1044" s="59"/>
      <c r="GRR1044" s="59"/>
      <c r="GRS1044" s="59"/>
      <c r="GRT1044" s="59"/>
      <c r="GRU1044" s="59"/>
      <c r="GRV1044" s="59"/>
      <c r="GRW1044" s="59"/>
      <c r="GRX1044" s="59"/>
      <c r="GRY1044" s="59"/>
      <c r="GRZ1044" s="59"/>
      <c r="GSA1044" s="59"/>
      <c r="GSB1044" s="59"/>
      <c r="GSC1044" s="59"/>
      <c r="GSD1044" s="59"/>
      <c r="GSE1044" s="59"/>
      <c r="GSF1044" s="59"/>
      <c r="GSG1044" s="59"/>
      <c r="GSH1044" s="59"/>
      <c r="GSI1044" s="59"/>
      <c r="GSJ1044" s="59"/>
      <c r="GSK1044" s="59"/>
      <c r="GSL1044" s="59"/>
      <c r="GSM1044" s="59"/>
      <c r="GSN1044" s="59"/>
      <c r="GSO1044" s="59"/>
      <c r="GSP1044" s="59"/>
      <c r="GSQ1044" s="59"/>
      <c r="GSR1044" s="59"/>
      <c r="GSS1044" s="59"/>
      <c r="GST1044" s="59"/>
      <c r="GSU1044" s="59"/>
      <c r="GSV1044" s="59"/>
      <c r="GSW1044" s="59"/>
      <c r="GSX1044" s="59"/>
      <c r="GSY1044" s="59"/>
      <c r="GSZ1044" s="59"/>
      <c r="GTA1044" s="59"/>
      <c r="GTB1044" s="59"/>
      <c r="GTC1044" s="59"/>
      <c r="GTD1044" s="59"/>
      <c r="GTE1044" s="59"/>
      <c r="GTF1044" s="59"/>
      <c r="GTG1044" s="59"/>
      <c r="GTH1044" s="59"/>
      <c r="GTI1044" s="59"/>
      <c r="GTJ1044" s="59"/>
      <c r="GTK1044" s="59"/>
      <c r="GTL1044" s="59"/>
      <c r="GTM1044" s="59"/>
      <c r="GTN1044" s="59"/>
      <c r="GTO1044" s="59"/>
      <c r="GTP1044" s="59"/>
      <c r="GTQ1044" s="59"/>
      <c r="GTR1044" s="59"/>
      <c r="GTS1044" s="59"/>
      <c r="GTT1044" s="59"/>
      <c r="GTU1044" s="59"/>
      <c r="GTV1044" s="59"/>
      <c r="GTW1044" s="59"/>
      <c r="GTX1044" s="59"/>
      <c r="GTY1044" s="59"/>
      <c r="GTZ1044" s="59"/>
      <c r="GUA1044" s="59"/>
      <c r="GUB1044" s="59"/>
      <c r="GUC1044" s="59"/>
      <c r="GUD1044" s="59"/>
      <c r="GUE1044" s="59"/>
      <c r="GUF1044" s="59"/>
      <c r="GUG1044" s="59"/>
      <c r="GUH1044" s="59"/>
      <c r="GUI1044" s="59"/>
      <c r="GUJ1044" s="59"/>
      <c r="GUK1044" s="59"/>
      <c r="GUL1044" s="59"/>
      <c r="GUM1044" s="59"/>
      <c r="GUN1044" s="59"/>
      <c r="GUO1044" s="59"/>
      <c r="GUP1044" s="59"/>
      <c r="GUQ1044" s="59"/>
      <c r="GUR1044" s="59"/>
      <c r="GUS1044" s="59"/>
      <c r="GUT1044" s="59"/>
      <c r="GUU1044" s="59"/>
      <c r="GUV1044" s="59"/>
      <c r="GUW1044" s="59"/>
      <c r="GUX1044" s="59"/>
      <c r="GUY1044" s="59"/>
      <c r="GUZ1044" s="59"/>
      <c r="GVA1044" s="59"/>
      <c r="GVB1044" s="59"/>
      <c r="GVC1044" s="59"/>
      <c r="GVD1044" s="59"/>
      <c r="GVE1044" s="59"/>
      <c r="GVF1044" s="59"/>
      <c r="GVG1044" s="59"/>
      <c r="GVH1044" s="59"/>
      <c r="GVI1044" s="59"/>
      <c r="GVJ1044" s="59"/>
      <c r="GVK1044" s="59"/>
      <c r="GVL1044" s="59"/>
      <c r="GVM1044" s="59"/>
      <c r="GVN1044" s="59"/>
      <c r="GVO1044" s="59"/>
      <c r="GVP1044" s="59"/>
      <c r="GVQ1044" s="59"/>
      <c r="GVR1044" s="59"/>
      <c r="GVS1044" s="59"/>
      <c r="GVT1044" s="59"/>
      <c r="GVU1044" s="59"/>
      <c r="GVV1044" s="59"/>
      <c r="GVW1044" s="59"/>
      <c r="GVX1044" s="59"/>
      <c r="GVY1044" s="59"/>
      <c r="GVZ1044" s="59"/>
      <c r="GWA1044" s="59"/>
      <c r="GWB1044" s="59"/>
      <c r="GWC1044" s="59"/>
      <c r="GWD1044" s="59"/>
      <c r="GWE1044" s="59"/>
      <c r="GWF1044" s="59"/>
      <c r="GWG1044" s="59"/>
      <c r="GWH1044" s="59"/>
      <c r="GWI1044" s="59"/>
      <c r="GWJ1044" s="59"/>
      <c r="GWK1044" s="59"/>
      <c r="GWL1044" s="59"/>
      <c r="GWM1044" s="59"/>
      <c r="GWN1044" s="59"/>
      <c r="GWO1044" s="59"/>
      <c r="GWP1044" s="59"/>
      <c r="GWQ1044" s="59"/>
      <c r="GWR1044" s="59"/>
      <c r="GWS1044" s="59"/>
      <c r="GWT1044" s="59"/>
      <c r="GWU1044" s="59"/>
      <c r="GWV1044" s="59"/>
      <c r="GWW1044" s="59"/>
      <c r="GWX1044" s="59"/>
      <c r="GWY1044" s="59"/>
      <c r="GWZ1044" s="59"/>
      <c r="GXA1044" s="59"/>
      <c r="GXB1044" s="59"/>
      <c r="GXC1044" s="59"/>
      <c r="GXD1044" s="59"/>
      <c r="GXE1044" s="59"/>
      <c r="GXF1044" s="59"/>
      <c r="GXG1044" s="59"/>
      <c r="GXH1044" s="59"/>
      <c r="GXI1044" s="59"/>
      <c r="GXJ1044" s="59"/>
      <c r="GXK1044" s="59"/>
      <c r="GXL1044" s="59"/>
      <c r="GXM1044" s="59"/>
      <c r="GXN1044" s="59"/>
      <c r="GXO1044" s="59"/>
      <c r="GXP1044" s="59"/>
      <c r="GXQ1044" s="59"/>
      <c r="GXR1044" s="59"/>
      <c r="GXS1044" s="59"/>
      <c r="GXT1044" s="59"/>
      <c r="GXU1044" s="59"/>
      <c r="GXV1044" s="59"/>
      <c r="GXW1044" s="59"/>
      <c r="GXX1044" s="59"/>
      <c r="GXY1044" s="59"/>
      <c r="GXZ1044" s="59"/>
      <c r="GYA1044" s="59"/>
      <c r="GYB1044" s="59"/>
      <c r="GYC1044" s="59"/>
      <c r="GYD1044" s="59"/>
      <c r="GYE1044" s="59"/>
      <c r="GYF1044" s="59"/>
      <c r="GYG1044" s="59"/>
      <c r="GYH1044" s="59"/>
      <c r="GYI1044" s="59"/>
      <c r="GYJ1044" s="59"/>
      <c r="GYK1044" s="59"/>
      <c r="GYL1044" s="59"/>
      <c r="GYM1044" s="59"/>
      <c r="GYN1044" s="59"/>
      <c r="GYO1044" s="59"/>
      <c r="GYP1044" s="59"/>
      <c r="GYQ1044" s="59"/>
      <c r="GYR1044" s="59"/>
      <c r="GYS1044" s="59"/>
      <c r="GYT1044" s="59"/>
      <c r="GYU1044" s="59"/>
      <c r="GYV1044" s="59"/>
      <c r="GYW1044" s="59"/>
      <c r="GYX1044" s="59"/>
      <c r="GYY1044" s="59"/>
      <c r="GYZ1044" s="59"/>
      <c r="GZA1044" s="59"/>
      <c r="GZB1044" s="59"/>
      <c r="GZC1044" s="59"/>
      <c r="GZD1044" s="59"/>
      <c r="GZE1044" s="59"/>
      <c r="GZF1044" s="59"/>
      <c r="GZG1044" s="59"/>
      <c r="GZH1044" s="59"/>
      <c r="GZI1044" s="59"/>
      <c r="GZJ1044" s="59"/>
      <c r="GZK1044" s="59"/>
      <c r="GZL1044" s="59"/>
      <c r="GZM1044" s="59"/>
      <c r="GZN1044" s="59"/>
      <c r="GZO1044" s="59"/>
      <c r="GZP1044" s="59"/>
      <c r="GZQ1044" s="59"/>
      <c r="GZR1044" s="59"/>
      <c r="GZS1044" s="59"/>
      <c r="GZT1044" s="59"/>
      <c r="GZU1044" s="59"/>
      <c r="GZV1044" s="59"/>
      <c r="GZW1044" s="59"/>
      <c r="GZX1044" s="59"/>
      <c r="GZY1044" s="59"/>
      <c r="GZZ1044" s="59"/>
      <c r="HAA1044" s="59"/>
      <c r="HAB1044" s="59"/>
      <c r="HAC1044" s="59"/>
      <c r="HAD1044" s="59"/>
      <c r="HAE1044" s="59"/>
      <c r="HAF1044" s="59"/>
      <c r="HAG1044" s="59"/>
      <c r="HAH1044" s="59"/>
      <c r="HAI1044" s="59"/>
      <c r="HAJ1044" s="59"/>
      <c r="HAK1044" s="59"/>
      <c r="HAL1044" s="59"/>
      <c r="HAM1044" s="59"/>
      <c r="HAN1044" s="59"/>
      <c r="HAO1044" s="59"/>
      <c r="HAP1044" s="59"/>
      <c r="HAQ1044" s="59"/>
      <c r="HAR1044" s="59"/>
      <c r="HAS1044" s="59"/>
      <c r="HAT1044" s="59"/>
      <c r="HAU1044" s="59"/>
      <c r="HAV1044" s="59"/>
      <c r="HAW1044" s="59"/>
      <c r="HAX1044" s="59"/>
      <c r="HAY1044" s="59"/>
      <c r="HAZ1044" s="59"/>
      <c r="HBA1044" s="59"/>
      <c r="HBB1044" s="59"/>
      <c r="HBC1044" s="59"/>
      <c r="HBD1044" s="59"/>
      <c r="HBE1044" s="59"/>
      <c r="HBF1044" s="59"/>
      <c r="HBG1044" s="59"/>
      <c r="HBH1044" s="59"/>
      <c r="HBI1044" s="59"/>
      <c r="HBJ1044" s="59"/>
      <c r="HBK1044" s="59"/>
      <c r="HBL1044" s="59"/>
      <c r="HBM1044" s="59"/>
      <c r="HBN1044" s="59"/>
      <c r="HBO1044" s="59"/>
      <c r="HBP1044" s="59"/>
      <c r="HBQ1044" s="59"/>
      <c r="HBR1044" s="59"/>
      <c r="HBS1044" s="59"/>
      <c r="HBT1044" s="59"/>
      <c r="HBU1044" s="59"/>
      <c r="HBV1044" s="59"/>
      <c r="HBW1044" s="59"/>
      <c r="HBX1044" s="59"/>
      <c r="HBY1044" s="59"/>
      <c r="HBZ1044" s="59"/>
      <c r="HCA1044" s="59"/>
      <c r="HCB1044" s="59"/>
      <c r="HCC1044" s="59"/>
      <c r="HCD1044" s="59"/>
      <c r="HCE1044" s="59"/>
      <c r="HCF1044" s="59"/>
      <c r="HCG1044" s="59"/>
      <c r="HCH1044" s="59"/>
      <c r="HCI1044" s="59"/>
      <c r="HCJ1044" s="59"/>
      <c r="HCK1044" s="59"/>
      <c r="HCL1044" s="59"/>
      <c r="HCM1044" s="59"/>
      <c r="HCN1044" s="59"/>
      <c r="HCO1044" s="59"/>
      <c r="HCP1044" s="59"/>
      <c r="HCQ1044" s="59"/>
      <c r="HCR1044" s="59"/>
      <c r="HCS1044" s="59"/>
      <c r="HCT1044" s="59"/>
      <c r="HCU1044" s="59"/>
      <c r="HCV1044" s="59"/>
      <c r="HCW1044" s="59"/>
      <c r="HCX1044" s="59"/>
      <c r="HCY1044" s="59"/>
      <c r="HCZ1044" s="59"/>
      <c r="HDA1044" s="59"/>
      <c r="HDB1044" s="59"/>
      <c r="HDC1044" s="59"/>
      <c r="HDD1044" s="59"/>
      <c r="HDE1044" s="59"/>
      <c r="HDF1044" s="59"/>
      <c r="HDG1044" s="59"/>
      <c r="HDH1044" s="59"/>
      <c r="HDI1044" s="59"/>
      <c r="HDJ1044" s="59"/>
      <c r="HDK1044" s="59"/>
      <c r="HDL1044" s="59"/>
      <c r="HDM1044" s="59"/>
      <c r="HDN1044" s="59"/>
      <c r="HDO1044" s="59"/>
      <c r="HDP1044" s="59"/>
      <c r="HDQ1044" s="59"/>
      <c r="HDR1044" s="59"/>
      <c r="HDS1044" s="59"/>
      <c r="HDT1044" s="59"/>
      <c r="HDU1044" s="59"/>
      <c r="HDV1044" s="59"/>
      <c r="HDW1044" s="59"/>
      <c r="HDX1044" s="59"/>
      <c r="HDY1044" s="59"/>
      <c r="HDZ1044" s="59"/>
      <c r="HEA1044" s="59"/>
      <c r="HEB1044" s="59"/>
      <c r="HEC1044" s="59"/>
      <c r="HED1044" s="59"/>
      <c r="HEE1044" s="59"/>
      <c r="HEF1044" s="59"/>
      <c r="HEG1044" s="59"/>
      <c r="HEH1044" s="59"/>
      <c r="HEI1044" s="59"/>
      <c r="HEJ1044" s="59"/>
      <c r="HEK1044" s="59"/>
      <c r="HEL1044" s="59"/>
      <c r="HEM1044" s="59"/>
      <c r="HEN1044" s="59"/>
      <c r="HEO1044" s="59"/>
      <c r="HEP1044" s="59"/>
      <c r="HEQ1044" s="59"/>
      <c r="HER1044" s="59"/>
      <c r="HES1044" s="59"/>
      <c r="HET1044" s="59"/>
      <c r="HEU1044" s="59"/>
      <c r="HEV1044" s="59"/>
      <c r="HEW1044" s="59"/>
      <c r="HEX1044" s="59"/>
      <c r="HEY1044" s="59"/>
      <c r="HEZ1044" s="59"/>
      <c r="HFA1044" s="59"/>
      <c r="HFB1044" s="59"/>
      <c r="HFC1044" s="59"/>
      <c r="HFD1044" s="59"/>
      <c r="HFE1044" s="59"/>
      <c r="HFF1044" s="59"/>
      <c r="HFG1044" s="59"/>
      <c r="HFH1044" s="59"/>
      <c r="HFI1044" s="59"/>
      <c r="HFJ1044" s="59"/>
      <c r="HFK1044" s="59"/>
      <c r="HFL1044" s="59"/>
      <c r="HFM1044" s="59"/>
      <c r="HFN1044" s="59"/>
      <c r="HFO1044" s="59"/>
      <c r="HFP1044" s="59"/>
      <c r="HFQ1044" s="59"/>
      <c r="HFR1044" s="59"/>
      <c r="HFS1044" s="59"/>
      <c r="HFT1044" s="59"/>
      <c r="HFU1044" s="59"/>
      <c r="HFV1044" s="59"/>
      <c r="HFW1044" s="59"/>
      <c r="HFX1044" s="59"/>
      <c r="HFY1044" s="59"/>
      <c r="HFZ1044" s="59"/>
      <c r="HGA1044" s="59"/>
      <c r="HGB1044" s="59"/>
      <c r="HGC1044" s="59"/>
      <c r="HGD1044" s="59"/>
      <c r="HGE1044" s="59"/>
      <c r="HGF1044" s="59"/>
      <c r="HGG1044" s="59"/>
      <c r="HGH1044" s="59"/>
      <c r="HGI1044" s="59"/>
      <c r="HGJ1044" s="59"/>
      <c r="HGK1044" s="59"/>
      <c r="HGL1044" s="59"/>
      <c r="HGM1044" s="59"/>
      <c r="HGN1044" s="59"/>
      <c r="HGO1044" s="59"/>
      <c r="HGP1044" s="59"/>
      <c r="HGQ1044" s="59"/>
      <c r="HGR1044" s="59"/>
      <c r="HGS1044" s="59"/>
      <c r="HGT1044" s="59"/>
      <c r="HGU1044" s="59"/>
      <c r="HGV1044" s="59"/>
      <c r="HGW1044" s="59"/>
      <c r="HGX1044" s="59"/>
      <c r="HGY1044" s="59"/>
      <c r="HGZ1044" s="59"/>
      <c r="HHA1044" s="59"/>
      <c r="HHB1044" s="59"/>
      <c r="HHC1044" s="59"/>
      <c r="HHD1044" s="59"/>
      <c r="HHE1044" s="59"/>
      <c r="HHF1044" s="59"/>
      <c r="HHG1044" s="59"/>
      <c r="HHH1044" s="59"/>
      <c r="HHI1044" s="59"/>
      <c r="HHJ1044" s="59"/>
      <c r="HHK1044" s="59"/>
      <c r="HHL1044" s="59"/>
      <c r="HHM1044" s="59"/>
      <c r="HHN1044" s="59"/>
      <c r="HHO1044" s="59"/>
      <c r="HHP1044" s="59"/>
      <c r="HHQ1044" s="59"/>
      <c r="HHR1044" s="59"/>
      <c r="HHS1044" s="59"/>
      <c r="HHT1044" s="59"/>
      <c r="HHU1044" s="59"/>
      <c r="HHV1044" s="59"/>
      <c r="HHW1044" s="59"/>
      <c r="HHX1044" s="59"/>
      <c r="HHY1044" s="59"/>
      <c r="HHZ1044" s="59"/>
      <c r="HIA1044" s="59"/>
      <c r="HIB1044" s="59"/>
      <c r="HIC1044" s="59"/>
      <c r="HID1044" s="59"/>
      <c r="HIE1044" s="59"/>
      <c r="HIF1044" s="59"/>
      <c r="HIG1044" s="59"/>
      <c r="HIH1044" s="59"/>
      <c r="HII1044" s="59"/>
      <c r="HIJ1044" s="59"/>
      <c r="HIK1044" s="59"/>
      <c r="HIL1044" s="59"/>
      <c r="HIM1044" s="59"/>
      <c r="HIN1044" s="59"/>
      <c r="HIO1044" s="59"/>
      <c r="HIP1044" s="59"/>
      <c r="HIQ1044" s="59"/>
      <c r="HIR1044" s="59"/>
      <c r="HIS1044" s="59"/>
      <c r="HIT1044" s="59"/>
      <c r="HIU1044" s="59"/>
      <c r="HIV1044" s="59"/>
      <c r="HIW1044" s="59"/>
      <c r="HIX1044" s="59"/>
      <c r="HIY1044" s="59"/>
      <c r="HIZ1044" s="59"/>
      <c r="HJA1044" s="59"/>
      <c r="HJB1044" s="59"/>
      <c r="HJC1044" s="59"/>
      <c r="HJD1044" s="59"/>
      <c r="HJE1044" s="59"/>
      <c r="HJF1044" s="59"/>
      <c r="HJG1044" s="59"/>
      <c r="HJH1044" s="59"/>
      <c r="HJI1044" s="59"/>
      <c r="HJJ1044" s="59"/>
      <c r="HJK1044" s="59"/>
      <c r="HJL1044" s="59"/>
      <c r="HJM1044" s="59"/>
      <c r="HJN1044" s="59"/>
      <c r="HJO1044" s="59"/>
      <c r="HJP1044" s="59"/>
      <c r="HJQ1044" s="59"/>
      <c r="HJR1044" s="59"/>
      <c r="HJS1044" s="59"/>
      <c r="HJT1044" s="59"/>
      <c r="HJU1044" s="59"/>
      <c r="HJV1044" s="59"/>
      <c r="HJW1044" s="59"/>
      <c r="HJX1044" s="59"/>
      <c r="HJY1044" s="59"/>
      <c r="HJZ1044" s="59"/>
      <c r="HKA1044" s="59"/>
      <c r="HKB1044" s="59"/>
      <c r="HKC1044" s="59"/>
      <c r="HKD1044" s="59"/>
      <c r="HKE1044" s="59"/>
      <c r="HKF1044" s="59"/>
      <c r="HKG1044" s="59"/>
      <c r="HKH1044" s="59"/>
      <c r="HKI1044" s="59"/>
      <c r="HKJ1044" s="59"/>
      <c r="HKK1044" s="59"/>
      <c r="HKL1044" s="59"/>
      <c r="HKM1044" s="59"/>
      <c r="HKN1044" s="59"/>
      <c r="HKO1044" s="59"/>
      <c r="HKP1044" s="59"/>
      <c r="HKQ1044" s="59"/>
      <c r="HKR1044" s="59"/>
      <c r="HKS1044" s="59"/>
      <c r="HKT1044" s="59"/>
      <c r="HKU1044" s="59"/>
      <c r="HKV1044" s="59"/>
      <c r="HKW1044" s="59"/>
      <c r="HKX1044" s="59"/>
      <c r="HKY1044" s="59"/>
      <c r="HKZ1044" s="59"/>
      <c r="HLA1044" s="59"/>
      <c r="HLB1044" s="59"/>
      <c r="HLC1044" s="59"/>
      <c r="HLD1044" s="59"/>
      <c r="HLE1044" s="59"/>
      <c r="HLF1044" s="59"/>
      <c r="HLG1044" s="59"/>
      <c r="HLH1044" s="59"/>
      <c r="HLI1044" s="59"/>
      <c r="HLJ1044" s="59"/>
      <c r="HLK1044" s="59"/>
      <c r="HLL1044" s="59"/>
      <c r="HLM1044" s="59"/>
      <c r="HLN1044" s="59"/>
      <c r="HLO1044" s="59"/>
      <c r="HLP1044" s="59"/>
      <c r="HLQ1044" s="59"/>
      <c r="HLR1044" s="59"/>
      <c r="HLS1044" s="59"/>
      <c r="HLT1044" s="59"/>
      <c r="HLU1044" s="59"/>
      <c r="HLV1044" s="59"/>
      <c r="HLW1044" s="59"/>
      <c r="HLX1044" s="59"/>
      <c r="HLY1044" s="59"/>
      <c r="HLZ1044" s="59"/>
      <c r="HMA1044" s="59"/>
      <c r="HMB1044" s="59"/>
      <c r="HMC1044" s="59"/>
      <c r="HMD1044" s="59"/>
      <c r="HME1044" s="59"/>
      <c r="HMF1044" s="59"/>
      <c r="HMG1044" s="59"/>
      <c r="HMH1044" s="59"/>
      <c r="HMI1044" s="59"/>
      <c r="HMJ1044" s="59"/>
      <c r="HMK1044" s="59"/>
      <c r="HML1044" s="59"/>
      <c r="HMM1044" s="59"/>
      <c r="HMN1044" s="59"/>
      <c r="HMO1044" s="59"/>
      <c r="HMP1044" s="59"/>
      <c r="HMQ1044" s="59"/>
      <c r="HMR1044" s="59"/>
      <c r="HMS1044" s="59"/>
      <c r="HMT1044" s="59"/>
      <c r="HMU1044" s="59"/>
      <c r="HMV1044" s="59"/>
      <c r="HMW1044" s="59"/>
      <c r="HMX1044" s="59"/>
      <c r="HMY1044" s="59"/>
      <c r="HMZ1044" s="59"/>
      <c r="HNA1044" s="59"/>
      <c r="HNB1044" s="59"/>
      <c r="HNC1044" s="59"/>
      <c r="HND1044" s="59"/>
      <c r="HNE1044" s="59"/>
      <c r="HNF1044" s="59"/>
      <c r="HNG1044" s="59"/>
      <c r="HNH1044" s="59"/>
      <c r="HNI1044" s="59"/>
      <c r="HNJ1044" s="59"/>
      <c r="HNK1044" s="59"/>
      <c r="HNL1044" s="59"/>
      <c r="HNM1044" s="59"/>
      <c r="HNN1044" s="59"/>
      <c r="HNO1044" s="59"/>
      <c r="HNP1044" s="59"/>
      <c r="HNQ1044" s="59"/>
      <c r="HNR1044" s="59"/>
      <c r="HNS1044" s="59"/>
      <c r="HNT1044" s="59"/>
      <c r="HNU1044" s="59"/>
      <c r="HNV1044" s="59"/>
      <c r="HNW1044" s="59"/>
      <c r="HNX1044" s="59"/>
      <c r="HNY1044" s="59"/>
      <c r="HNZ1044" s="59"/>
      <c r="HOA1044" s="59"/>
      <c r="HOB1044" s="59"/>
      <c r="HOC1044" s="59"/>
      <c r="HOD1044" s="59"/>
      <c r="HOE1044" s="59"/>
      <c r="HOF1044" s="59"/>
      <c r="HOG1044" s="59"/>
      <c r="HOH1044" s="59"/>
      <c r="HOI1044" s="59"/>
      <c r="HOJ1044" s="59"/>
      <c r="HOK1044" s="59"/>
      <c r="HOL1044" s="59"/>
      <c r="HOM1044" s="59"/>
      <c r="HON1044" s="59"/>
      <c r="HOO1044" s="59"/>
      <c r="HOP1044" s="59"/>
      <c r="HOQ1044" s="59"/>
      <c r="HOR1044" s="59"/>
      <c r="HOS1044" s="59"/>
      <c r="HOT1044" s="59"/>
      <c r="HOU1044" s="59"/>
      <c r="HOV1044" s="59"/>
      <c r="HOW1044" s="59"/>
      <c r="HOX1044" s="59"/>
      <c r="HOY1044" s="59"/>
      <c r="HOZ1044" s="59"/>
      <c r="HPA1044" s="59"/>
      <c r="HPB1044" s="59"/>
      <c r="HPC1044" s="59"/>
      <c r="HPD1044" s="59"/>
      <c r="HPE1044" s="59"/>
      <c r="HPF1044" s="59"/>
      <c r="HPG1044" s="59"/>
      <c r="HPH1044" s="59"/>
      <c r="HPI1044" s="59"/>
      <c r="HPJ1044" s="59"/>
      <c r="HPK1044" s="59"/>
      <c r="HPL1044" s="59"/>
      <c r="HPM1044" s="59"/>
      <c r="HPN1044" s="59"/>
      <c r="HPO1044" s="59"/>
      <c r="HPP1044" s="59"/>
      <c r="HPQ1044" s="59"/>
      <c r="HPR1044" s="59"/>
      <c r="HPS1044" s="59"/>
      <c r="HPT1044" s="59"/>
      <c r="HPU1044" s="59"/>
      <c r="HPV1044" s="59"/>
      <c r="HPW1044" s="59"/>
      <c r="HPX1044" s="59"/>
      <c r="HPY1044" s="59"/>
      <c r="HPZ1044" s="59"/>
      <c r="HQA1044" s="59"/>
      <c r="HQB1044" s="59"/>
      <c r="HQC1044" s="59"/>
      <c r="HQD1044" s="59"/>
      <c r="HQE1044" s="59"/>
      <c r="HQF1044" s="59"/>
      <c r="HQG1044" s="59"/>
      <c r="HQH1044" s="59"/>
      <c r="HQI1044" s="59"/>
      <c r="HQJ1044" s="59"/>
      <c r="HQK1044" s="59"/>
      <c r="HQL1044" s="59"/>
      <c r="HQM1044" s="59"/>
      <c r="HQN1044" s="59"/>
      <c r="HQO1044" s="59"/>
      <c r="HQP1044" s="59"/>
      <c r="HQQ1044" s="59"/>
      <c r="HQR1044" s="59"/>
      <c r="HQS1044" s="59"/>
      <c r="HQT1044" s="59"/>
      <c r="HQU1044" s="59"/>
      <c r="HQV1044" s="59"/>
      <c r="HQW1044" s="59"/>
      <c r="HQX1044" s="59"/>
      <c r="HQY1044" s="59"/>
      <c r="HQZ1044" s="59"/>
      <c r="HRA1044" s="59"/>
      <c r="HRB1044" s="59"/>
      <c r="HRC1044" s="59"/>
      <c r="HRD1044" s="59"/>
      <c r="HRE1044" s="59"/>
      <c r="HRF1044" s="59"/>
      <c r="HRG1044" s="59"/>
      <c r="HRH1044" s="59"/>
      <c r="HRI1044" s="59"/>
      <c r="HRJ1044" s="59"/>
      <c r="HRK1044" s="59"/>
      <c r="HRL1044" s="59"/>
      <c r="HRM1044" s="59"/>
      <c r="HRN1044" s="59"/>
      <c r="HRO1044" s="59"/>
      <c r="HRP1044" s="59"/>
      <c r="HRQ1044" s="59"/>
      <c r="HRR1044" s="59"/>
      <c r="HRS1044" s="59"/>
      <c r="HRT1044" s="59"/>
      <c r="HRU1044" s="59"/>
      <c r="HRV1044" s="59"/>
      <c r="HRW1044" s="59"/>
      <c r="HRX1044" s="59"/>
      <c r="HRY1044" s="59"/>
      <c r="HRZ1044" s="59"/>
      <c r="HSA1044" s="59"/>
      <c r="HSB1044" s="59"/>
      <c r="HSC1044" s="59"/>
      <c r="HSD1044" s="59"/>
      <c r="HSE1044" s="59"/>
      <c r="HSF1044" s="59"/>
      <c r="HSG1044" s="59"/>
      <c r="HSH1044" s="59"/>
      <c r="HSI1044" s="59"/>
      <c r="HSJ1044" s="59"/>
      <c r="HSK1044" s="59"/>
      <c r="HSL1044" s="59"/>
      <c r="HSM1044" s="59"/>
      <c r="HSN1044" s="59"/>
      <c r="HSO1044" s="59"/>
      <c r="HSP1044" s="59"/>
      <c r="HSQ1044" s="59"/>
      <c r="HSR1044" s="59"/>
      <c r="HSS1044" s="59"/>
      <c r="HST1044" s="59"/>
      <c r="HSU1044" s="59"/>
      <c r="HSV1044" s="59"/>
      <c r="HSW1044" s="59"/>
      <c r="HSX1044" s="59"/>
      <c r="HSY1044" s="59"/>
      <c r="HSZ1044" s="59"/>
      <c r="HTA1044" s="59"/>
      <c r="HTB1044" s="59"/>
      <c r="HTC1044" s="59"/>
      <c r="HTD1044" s="59"/>
      <c r="HTE1044" s="59"/>
      <c r="HTF1044" s="59"/>
      <c r="HTG1044" s="59"/>
      <c r="HTH1044" s="59"/>
      <c r="HTI1044" s="59"/>
      <c r="HTJ1044" s="59"/>
      <c r="HTK1044" s="59"/>
      <c r="HTL1044" s="59"/>
      <c r="HTM1044" s="59"/>
      <c r="HTN1044" s="59"/>
      <c r="HTO1044" s="59"/>
      <c r="HTP1044" s="59"/>
      <c r="HTQ1044" s="59"/>
      <c r="HTR1044" s="59"/>
      <c r="HTS1044" s="59"/>
      <c r="HTT1044" s="59"/>
      <c r="HTU1044" s="59"/>
      <c r="HTV1044" s="59"/>
      <c r="HTW1044" s="59"/>
      <c r="HTX1044" s="59"/>
      <c r="HTY1044" s="59"/>
      <c r="HTZ1044" s="59"/>
      <c r="HUA1044" s="59"/>
      <c r="HUB1044" s="59"/>
      <c r="HUC1044" s="59"/>
      <c r="HUD1044" s="59"/>
      <c r="HUE1044" s="59"/>
      <c r="HUF1044" s="59"/>
      <c r="HUG1044" s="59"/>
      <c r="HUH1044" s="59"/>
      <c r="HUI1044" s="59"/>
      <c r="HUJ1044" s="59"/>
      <c r="HUK1044" s="59"/>
      <c r="HUL1044" s="59"/>
      <c r="HUM1044" s="59"/>
      <c r="HUN1044" s="59"/>
      <c r="HUO1044" s="59"/>
      <c r="HUP1044" s="59"/>
      <c r="HUQ1044" s="59"/>
      <c r="HUR1044" s="59"/>
      <c r="HUS1044" s="59"/>
      <c r="HUT1044" s="59"/>
      <c r="HUU1044" s="59"/>
      <c r="HUV1044" s="59"/>
      <c r="HUW1044" s="59"/>
      <c r="HUX1044" s="59"/>
      <c r="HUY1044" s="59"/>
      <c r="HUZ1044" s="59"/>
      <c r="HVA1044" s="59"/>
      <c r="HVB1044" s="59"/>
      <c r="HVC1044" s="59"/>
      <c r="HVD1044" s="59"/>
      <c r="HVE1044" s="59"/>
      <c r="HVF1044" s="59"/>
      <c r="HVG1044" s="59"/>
      <c r="HVH1044" s="59"/>
      <c r="HVI1044" s="59"/>
      <c r="HVJ1044" s="59"/>
      <c r="HVK1044" s="59"/>
      <c r="HVL1044" s="59"/>
      <c r="HVM1044" s="59"/>
      <c r="HVN1044" s="59"/>
      <c r="HVO1044" s="59"/>
      <c r="HVP1044" s="59"/>
      <c r="HVQ1044" s="59"/>
      <c r="HVR1044" s="59"/>
      <c r="HVS1044" s="59"/>
      <c r="HVT1044" s="59"/>
      <c r="HVU1044" s="59"/>
      <c r="HVV1044" s="59"/>
      <c r="HVW1044" s="59"/>
      <c r="HVX1044" s="59"/>
      <c r="HVY1044" s="59"/>
      <c r="HVZ1044" s="59"/>
      <c r="HWA1044" s="59"/>
      <c r="HWB1044" s="59"/>
      <c r="HWC1044" s="59"/>
      <c r="HWD1044" s="59"/>
      <c r="HWE1044" s="59"/>
      <c r="HWF1044" s="59"/>
      <c r="HWG1044" s="59"/>
      <c r="HWH1044" s="59"/>
      <c r="HWI1044" s="59"/>
      <c r="HWJ1044" s="59"/>
      <c r="HWK1044" s="59"/>
      <c r="HWL1044" s="59"/>
      <c r="HWM1044" s="59"/>
      <c r="HWN1044" s="59"/>
      <c r="HWO1044" s="59"/>
      <c r="HWP1044" s="59"/>
      <c r="HWQ1044" s="59"/>
      <c r="HWR1044" s="59"/>
      <c r="HWS1044" s="59"/>
      <c r="HWT1044" s="59"/>
      <c r="HWU1044" s="59"/>
      <c r="HWV1044" s="59"/>
      <c r="HWW1044" s="59"/>
      <c r="HWX1044" s="59"/>
      <c r="HWY1044" s="59"/>
      <c r="HWZ1044" s="59"/>
      <c r="HXA1044" s="59"/>
      <c r="HXB1044" s="59"/>
      <c r="HXC1044" s="59"/>
      <c r="HXD1044" s="59"/>
      <c r="HXE1044" s="59"/>
      <c r="HXF1044" s="59"/>
      <c r="HXG1044" s="59"/>
      <c r="HXH1044" s="59"/>
      <c r="HXI1044" s="59"/>
      <c r="HXJ1044" s="59"/>
      <c r="HXK1044" s="59"/>
      <c r="HXL1044" s="59"/>
      <c r="HXM1044" s="59"/>
      <c r="HXN1044" s="59"/>
      <c r="HXO1044" s="59"/>
      <c r="HXP1044" s="59"/>
      <c r="HXQ1044" s="59"/>
      <c r="HXR1044" s="59"/>
      <c r="HXS1044" s="59"/>
      <c r="HXT1044" s="59"/>
      <c r="HXU1044" s="59"/>
      <c r="HXV1044" s="59"/>
      <c r="HXW1044" s="59"/>
      <c r="HXX1044" s="59"/>
      <c r="HXY1044" s="59"/>
      <c r="HXZ1044" s="59"/>
      <c r="HYA1044" s="59"/>
      <c r="HYB1044" s="59"/>
      <c r="HYC1044" s="59"/>
      <c r="HYD1044" s="59"/>
      <c r="HYE1044" s="59"/>
      <c r="HYF1044" s="59"/>
      <c r="HYG1044" s="59"/>
      <c r="HYH1044" s="59"/>
      <c r="HYI1044" s="59"/>
      <c r="HYJ1044" s="59"/>
      <c r="HYK1044" s="59"/>
      <c r="HYL1044" s="59"/>
      <c r="HYM1044" s="59"/>
      <c r="HYN1044" s="59"/>
      <c r="HYO1044" s="59"/>
      <c r="HYP1044" s="59"/>
      <c r="HYQ1044" s="59"/>
      <c r="HYR1044" s="59"/>
      <c r="HYS1044" s="59"/>
      <c r="HYT1044" s="59"/>
      <c r="HYU1044" s="59"/>
      <c r="HYV1044" s="59"/>
      <c r="HYW1044" s="59"/>
      <c r="HYX1044" s="59"/>
      <c r="HYY1044" s="59"/>
      <c r="HYZ1044" s="59"/>
      <c r="HZA1044" s="59"/>
      <c r="HZB1044" s="59"/>
      <c r="HZC1044" s="59"/>
      <c r="HZD1044" s="59"/>
      <c r="HZE1044" s="59"/>
      <c r="HZF1044" s="59"/>
      <c r="HZG1044" s="59"/>
      <c r="HZH1044" s="59"/>
      <c r="HZI1044" s="59"/>
      <c r="HZJ1044" s="59"/>
      <c r="HZK1044" s="59"/>
      <c r="HZL1044" s="59"/>
      <c r="HZM1044" s="59"/>
      <c r="HZN1044" s="59"/>
      <c r="HZO1044" s="59"/>
      <c r="HZP1044" s="59"/>
      <c r="HZQ1044" s="59"/>
      <c r="HZR1044" s="59"/>
      <c r="HZS1044" s="59"/>
      <c r="HZT1044" s="59"/>
      <c r="HZU1044" s="59"/>
      <c r="HZV1044" s="59"/>
      <c r="HZW1044" s="59"/>
      <c r="HZX1044" s="59"/>
      <c r="HZY1044" s="59"/>
      <c r="HZZ1044" s="59"/>
      <c r="IAA1044" s="59"/>
      <c r="IAB1044" s="59"/>
      <c r="IAC1044" s="59"/>
      <c r="IAD1044" s="59"/>
      <c r="IAE1044" s="59"/>
      <c r="IAF1044" s="59"/>
      <c r="IAG1044" s="59"/>
      <c r="IAH1044" s="59"/>
      <c r="IAI1044" s="59"/>
      <c r="IAJ1044" s="59"/>
      <c r="IAK1044" s="59"/>
      <c r="IAL1044" s="59"/>
      <c r="IAM1044" s="59"/>
      <c r="IAN1044" s="59"/>
      <c r="IAO1044" s="59"/>
      <c r="IAP1044" s="59"/>
      <c r="IAQ1044" s="59"/>
      <c r="IAR1044" s="59"/>
      <c r="IAS1044" s="59"/>
      <c r="IAT1044" s="59"/>
      <c r="IAU1044" s="59"/>
      <c r="IAV1044" s="59"/>
      <c r="IAW1044" s="59"/>
      <c r="IAX1044" s="59"/>
      <c r="IAY1044" s="59"/>
      <c r="IAZ1044" s="59"/>
      <c r="IBA1044" s="59"/>
      <c r="IBB1044" s="59"/>
      <c r="IBC1044" s="59"/>
      <c r="IBD1044" s="59"/>
      <c r="IBE1044" s="59"/>
      <c r="IBF1044" s="59"/>
      <c r="IBG1044" s="59"/>
      <c r="IBH1044" s="59"/>
      <c r="IBI1044" s="59"/>
      <c r="IBJ1044" s="59"/>
      <c r="IBK1044" s="59"/>
      <c r="IBL1044" s="59"/>
      <c r="IBM1044" s="59"/>
      <c r="IBN1044" s="59"/>
      <c r="IBO1044" s="59"/>
      <c r="IBP1044" s="59"/>
      <c r="IBQ1044" s="59"/>
      <c r="IBR1044" s="59"/>
      <c r="IBS1044" s="59"/>
      <c r="IBT1044" s="59"/>
      <c r="IBU1044" s="59"/>
      <c r="IBV1044" s="59"/>
      <c r="IBW1044" s="59"/>
      <c r="IBX1044" s="59"/>
      <c r="IBY1044" s="59"/>
      <c r="IBZ1044" s="59"/>
      <c r="ICA1044" s="59"/>
      <c r="ICB1044" s="59"/>
      <c r="ICC1044" s="59"/>
      <c r="ICD1044" s="59"/>
      <c r="ICE1044" s="59"/>
      <c r="ICF1044" s="59"/>
      <c r="ICG1044" s="59"/>
      <c r="ICH1044" s="59"/>
      <c r="ICI1044" s="59"/>
      <c r="ICJ1044" s="59"/>
      <c r="ICK1044" s="59"/>
      <c r="ICL1044" s="59"/>
      <c r="ICM1044" s="59"/>
      <c r="ICN1044" s="59"/>
      <c r="ICO1044" s="59"/>
      <c r="ICP1044" s="59"/>
      <c r="ICQ1044" s="59"/>
      <c r="ICR1044" s="59"/>
      <c r="ICS1044" s="59"/>
      <c r="ICT1044" s="59"/>
      <c r="ICU1044" s="59"/>
      <c r="ICV1044" s="59"/>
      <c r="ICW1044" s="59"/>
      <c r="ICX1044" s="59"/>
      <c r="ICY1044" s="59"/>
      <c r="ICZ1044" s="59"/>
      <c r="IDA1044" s="59"/>
      <c r="IDB1044" s="59"/>
      <c r="IDC1044" s="59"/>
      <c r="IDD1044" s="59"/>
      <c r="IDE1044" s="59"/>
      <c r="IDF1044" s="59"/>
      <c r="IDG1044" s="59"/>
      <c r="IDH1044" s="59"/>
      <c r="IDI1044" s="59"/>
      <c r="IDJ1044" s="59"/>
      <c r="IDK1044" s="59"/>
      <c r="IDL1044" s="59"/>
      <c r="IDM1044" s="59"/>
      <c r="IDN1044" s="59"/>
      <c r="IDO1044" s="59"/>
      <c r="IDP1044" s="59"/>
      <c r="IDQ1044" s="59"/>
      <c r="IDR1044" s="59"/>
      <c r="IDS1044" s="59"/>
      <c r="IDT1044" s="59"/>
      <c r="IDU1044" s="59"/>
      <c r="IDV1044" s="59"/>
      <c r="IDW1044" s="59"/>
      <c r="IDX1044" s="59"/>
      <c r="IDY1044" s="59"/>
      <c r="IDZ1044" s="59"/>
      <c r="IEA1044" s="59"/>
      <c r="IEB1044" s="59"/>
      <c r="IEC1044" s="59"/>
      <c r="IED1044" s="59"/>
      <c r="IEE1044" s="59"/>
      <c r="IEF1044" s="59"/>
      <c r="IEG1044" s="59"/>
      <c r="IEH1044" s="59"/>
      <c r="IEI1044" s="59"/>
      <c r="IEJ1044" s="59"/>
      <c r="IEK1044" s="59"/>
      <c r="IEL1044" s="59"/>
      <c r="IEM1044" s="59"/>
      <c r="IEN1044" s="59"/>
      <c r="IEO1044" s="59"/>
      <c r="IEP1044" s="59"/>
      <c r="IEQ1044" s="59"/>
      <c r="IER1044" s="59"/>
      <c r="IES1044" s="59"/>
      <c r="IET1044" s="59"/>
      <c r="IEU1044" s="59"/>
      <c r="IEV1044" s="59"/>
      <c r="IEW1044" s="59"/>
      <c r="IEX1044" s="59"/>
      <c r="IEY1044" s="59"/>
      <c r="IEZ1044" s="59"/>
      <c r="IFA1044" s="59"/>
      <c r="IFB1044" s="59"/>
      <c r="IFC1044" s="59"/>
      <c r="IFD1044" s="59"/>
      <c r="IFE1044" s="59"/>
      <c r="IFF1044" s="59"/>
      <c r="IFG1044" s="59"/>
      <c r="IFH1044" s="59"/>
      <c r="IFI1044" s="59"/>
      <c r="IFJ1044" s="59"/>
      <c r="IFK1044" s="59"/>
      <c r="IFL1044" s="59"/>
      <c r="IFM1044" s="59"/>
      <c r="IFN1044" s="59"/>
      <c r="IFO1044" s="59"/>
      <c r="IFP1044" s="59"/>
      <c r="IFQ1044" s="59"/>
      <c r="IFR1044" s="59"/>
      <c r="IFS1044" s="59"/>
      <c r="IFT1044" s="59"/>
      <c r="IFU1044" s="59"/>
      <c r="IFV1044" s="59"/>
      <c r="IFW1044" s="59"/>
      <c r="IFX1044" s="59"/>
      <c r="IFY1044" s="59"/>
      <c r="IFZ1044" s="59"/>
      <c r="IGA1044" s="59"/>
      <c r="IGB1044" s="59"/>
      <c r="IGC1044" s="59"/>
      <c r="IGD1044" s="59"/>
      <c r="IGE1044" s="59"/>
      <c r="IGF1044" s="59"/>
      <c r="IGG1044" s="59"/>
      <c r="IGH1044" s="59"/>
      <c r="IGI1044" s="59"/>
      <c r="IGJ1044" s="59"/>
      <c r="IGK1044" s="59"/>
      <c r="IGL1044" s="59"/>
      <c r="IGM1044" s="59"/>
      <c r="IGN1044" s="59"/>
      <c r="IGO1044" s="59"/>
      <c r="IGP1044" s="59"/>
      <c r="IGQ1044" s="59"/>
      <c r="IGR1044" s="59"/>
      <c r="IGS1044" s="59"/>
      <c r="IGT1044" s="59"/>
      <c r="IGU1044" s="59"/>
      <c r="IGV1044" s="59"/>
      <c r="IGW1044" s="59"/>
      <c r="IGX1044" s="59"/>
      <c r="IGY1044" s="59"/>
      <c r="IGZ1044" s="59"/>
      <c r="IHA1044" s="59"/>
      <c r="IHB1044" s="59"/>
      <c r="IHC1044" s="59"/>
      <c r="IHD1044" s="59"/>
      <c r="IHE1044" s="59"/>
      <c r="IHF1044" s="59"/>
      <c r="IHG1044" s="59"/>
      <c r="IHH1044" s="59"/>
      <c r="IHI1044" s="59"/>
      <c r="IHJ1044" s="59"/>
      <c r="IHK1044" s="59"/>
      <c r="IHL1044" s="59"/>
      <c r="IHM1044" s="59"/>
      <c r="IHN1044" s="59"/>
      <c r="IHO1044" s="59"/>
      <c r="IHP1044" s="59"/>
      <c r="IHQ1044" s="59"/>
      <c r="IHR1044" s="59"/>
      <c r="IHS1044" s="59"/>
      <c r="IHT1044" s="59"/>
      <c r="IHU1044" s="59"/>
      <c r="IHV1044" s="59"/>
      <c r="IHW1044" s="59"/>
      <c r="IHX1044" s="59"/>
      <c r="IHY1044" s="59"/>
      <c r="IHZ1044" s="59"/>
      <c r="IIA1044" s="59"/>
      <c r="IIB1044" s="59"/>
      <c r="IIC1044" s="59"/>
      <c r="IID1044" s="59"/>
      <c r="IIE1044" s="59"/>
      <c r="IIF1044" s="59"/>
      <c r="IIG1044" s="59"/>
      <c r="IIH1044" s="59"/>
      <c r="III1044" s="59"/>
      <c r="IIJ1044" s="59"/>
      <c r="IIK1044" s="59"/>
      <c r="IIL1044" s="59"/>
      <c r="IIM1044" s="59"/>
      <c r="IIN1044" s="59"/>
      <c r="IIO1044" s="59"/>
      <c r="IIP1044" s="59"/>
      <c r="IIQ1044" s="59"/>
      <c r="IIR1044" s="59"/>
      <c r="IIS1044" s="59"/>
      <c r="IIT1044" s="59"/>
      <c r="IIU1044" s="59"/>
      <c r="IIV1044" s="59"/>
      <c r="IIW1044" s="59"/>
      <c r="IIX1044" s="59"/>
      <c r="IIY1044" s="59"/>
      <c r="IIZ1044" s="59"/>
      <c r="IJA1044" s="59"/>
      <c r="IJB1044" s="59"/>
      <c r="IJC1044" s="59"/>
      <c r="IJD1044" s="59"/>
      <c r="IJE1044" s="59"/>
      <c r="IJF1044" s="59"/>
      <c r="IJG1044" s="59"/>
      <c r="IJH1044" s="59"/>
      <c r="IJI1044" s="59"/>
      <c r="IJJ1044" s="59"/>
      <c r="IJK1044" s="59"/>
      <c r="IJL1044" s="59"/>
      <c r="IJM1044" s="59"/>
      <c r="IJN1044" s="59"/>
      <c r="IJO1044" s="59"/>
      <c r="IJP1044" s="59"/>
      <c r="IJQ1044" s="59"/>
      <c r="IJR1044" s="59"/>
      <c r="IJS1044" s="59"/>
      <c r="IJT1044" s="59"/>
      <c r="IJU1044" s="59"/>
      <c r="IJV1044" s="59"/>
      <c r="IJW1044" s="59"/>
      <c r="IJX1044" s="59"/>
      <c r="IJY1044" s="59"/>
      <c r="IJZ1044" s="59"/>
      <c r="IKA1044" s="59"/>
      <c r="IKB1044" s="59"/>
      <c r="IKC1044" s="59"/>
      <c r="IKD1044" s="59"/>
      <c r="IKE1044" s="59"/>
      <c r="IKF1044" s="59"/>
      <c r="IKG1044" s="59"/>
      <c r="IKH1044" s="59"/>
      <c r="IKI1044" s="59"/>
      <c r="IKJ1044" s="59"/>
      <c r="IKK1044" s="59"/>
      <c r="IKL1044" s="59"/>
      <c r="IKM1044" s="59"/>
      <c r="IKN1044" s="59"/>
      <c r="IKO1044" s="59"/>
      <c r="IKP1044" s="59"/>
      <c r="IKQ1044" s="59"/>
      <c r="IKR1044" s="59"/>
      <c r="IKS1044" s="59"/>
      <c r="IKT1044" s="59"/>
      <c r="IKU1044" s="59"/>
      <c r="IKV1044" s="59"/>
      <c r="IKW1044" s="59"/>
      <c r="IKX1044" s="59"/>
      <c r="IKY1044" s="59"/>
      <c r="IKZ1044" s="59"/>
      <c r="ILA1044" s="59"/>
      <c r="ILB1044" s="59"/>
      <c r="ILC1044" s="59"/>
      <c r="ILD1044" s="59"/>
      <c r="ILE1044" s="59"/>
      <c r="ILF1044" s="59"/>
      <c r="ILG1044" s="59"/>
      <c r="ILH1044" s="59"/>
      <c r="ILI1044" s="59"/>
      <c r="ILJ1044" s="59"/>
      <c r="ILK1044" s="59"/>
      <c r="ILL1044" s="59"/>
      <c r="ILM1044" s="59"/>
      <c r="ILN1044" s="59"/>
      <c r="ILO1044" s="59"/>
      <c r="ILP1044" s="59"/>
      <c r="ILQ1044" s="59"/>
      <c r="ILR1044" s="59"/>
      <c r="ILS1044" s="59"/>
      <c r="ILT1044" s="59"/>
      <c r="ILU1044" s="59"/>
      <c r="ILV1044" s="59"/>
      <c r="ILW1044" s="59"/>
      <c r="ILX1044" s="59"/>
      <c r="ILY1044" s="59"/>
      <c r="ILZ1044" s="59"/>
      <c r="IMA1044" s="59"/>
      <c r="IMB1044" s="59"/>
      <c r="IMC1044" s="59"/>
      <c r="IMD1044" s="59"/>
      <c r="IME1044" s="59"/>
      <c r="IMF1044" s="59"/>
      <c r="IMG1044" s="59"/>
      <c r="IMH1044" s="59"/>
      <c r="IMI1044" s="59"/>
      <c r="IMJ1044" s="59"/>
      <c r="IMK1044" s="59"/>
      <c r="IML1044" s="59"/>
      <c r="IMM1044" s="59"/>
      <c r="IMN1044" s="59"/>
      <c r="IMO1044" s="59"/>
      <c r="IMP1044" s="59"/>
      <c r="IMQ1044" s="59"/>
      <c r="IMR1044" s="59"/>
      <c r="IMS1044" s="59"/>
      <c r="IMT1044" s="59"/>
      <c r="IMU1044" s="59"/>
      <c r="IMV1044" s="59"/>
      <c r="IMW1044" s="59"/>
      <c r="IMX1044" s="59"/>
      <c r="IMY1044" s="59"/>
      <c r="IMZ1044" s="59"/>
      <c r="INA1044" s="59"/>
      <c r="INB1044" s="59"/>
      <c r="INC1044" s="59"/>
      <c r="IND1044" s="59"/>
      <c r="INE1044" s="59"/>
      <c r="INF1044" s="59"/>
      <c r="ING1044" s="59"/>
      <c r="INH1044" s="59"/>
      <c r="INI1044" s="59"/>
      <c r="INJ1044" s="59"/>
      <c r="INK1044" s="59"/>
      <c r="INL1044" s="59"/>
      <c r="INM1044" s="59"/>
      <c r="INN1044" s="59"/>
      <c r="INO1044" s="59"/>
      <c r="INP1044" s="59"/>
      <c r="INQ1044" s="59"/>
      <c r="INR1044" s="59"/>
      <c r="INS1044" s="59"/>
      <c r="INT1044" s="59"/>
      <c r="INU1044" s="59"/>
      <c r="INV1044" s="59"/>
      <c r="INW1044" s="59"/>
      <c r="INX1044" s="59"/>
      <c r="INY1044" s="59"/>
      <c r="INZ1044" s="59"/>
      <c r="IOA1044" s="59"/>
      <c r="IOB1044" s="59"/>
      <c r="IOC1044" s="59"/>
      <c r="IOD1044" s="59"/>
      <c r="IOE1044" s="59"/>
      <c r="IOF1044" s="59"/>
      <c r="IOG1044" s="59"/>
      <c r="IOH1044" s="59"/>
      <c r="IOI1044" s="59"/>
      <c r="IOJ1044" s="59"/>
      <c r="IOK1044" s="59"/>
      <c r="IOL1044" s="59"/>
      <c r="IOM1044" s="59"/>
      <c r="ION1044" s="59"/>
      <c r="IOO1044" s="59"/>
      <c r="IOP1044" s="59"/>
      <c r="IOQ1044" s="59"/>
      <c r="IOR1044" s="59"/>
      <c r="IOS1044" s="59"/>
      <c r="IOT1044" s="59"/>
      <c r="IOU1044" s="59"/>
      <c r="IOV1044" s="59"/>
      <c r="IOW1044" s="59"/>
      <c r="IOX1044" s="59"/>
      <c r="IOY1044" s="59"/>
      <c r="IOZ1044" s="59"/>
      <c r="IPA1044" s="59"/>
      <c r="IPB1044" s="59"/>
      <c r="IPC1044" s="59"/>
      <c r="IPD1044" s="59"/>
      <c r="IPE1044" s="59"/>
      <c r="IPF1044" s="59"/>
      <c r="IPG1044" s="59"/>
      <c r="IPH1044" s="59"/>
      <c r="IPI1044" s="59"/>
      <c r="IPJ1044" s="59"/>
      <c r="IPK1044" s="59"/>
      <c r="IPL1044" s="59"/>
      <c r="IPM1044" s="59"/>
      <c r="IPN1044" s="59"/>
      <c r="IPO1044" s="59"/>
      <c r="IPP1044" s="59"/>
      <c r="IPQ1044" s="59"/>
      <c r="IPR1044" s="59"/>
      <c r="IPS1044" s="59"/>
      <c r="IPT1044" s="59"/>
      <c r="IPU1044" s="59"/>
      <c r="IPV1044" s="59"/>
      <c r="IPW1044" s="59"/>
      <c r="IPX1044" s="59"/>
      <c r="IPY1044" s="59"/>
      <c r="IPZ1044" s="59"/>
      <c r="IQA1044" s="59"/>
      <c r="IQB1044" s="59"/>
      <c r="IQC1044" s="59"/>
      <c r="IQD1044" s="59"/>
      <c r="IQE1044" s="59"/>
      <c r="IQF1044" s="59"/>
      <c r="IQG1044" s="59"/>
      <c r="IQH1044" s="59"/>
      <c r="IQI1044" s="59"/>
      <c r="IQJ1044" s="59"/>
      <c r="IQK1044" s="59"/>
      <c r="IQL1044" s="59"/>
      <c r="IQM1044" s="59"/>
      <c r="IQN1044" s="59"/>
      <c r="IQO1044" s="59"/>
      <c r="IQP1044" s="59"/>
      <c r="IQQ1044" s="59"/>
      <c r="IQR1044" s="59"/>
      <c r="IQS1044" s="59"/>
      <c r="IQT1044" s="59"/>
      <c r="IQU1044" s="59"/>
      <c r="IQV1044" s="59"/>
      <c r="IQW1044" s="59"/>
      <c r="IQX1044" s="59"/>
      <c r="IQY1044" s="59"/>
      <c r="IQZ1044" s="59"/>
      <c r="IRA1044" s="59"/>
      <c r="IRB1044" s="59"/>
      <c r="IRC1044" s="59"/>
      <c r="IRD1044" s="59"/>
      <c r="IRE1044" s="59"/>
      <c r="IRF1044" s="59"/>
      <c r="IRG1044" s="59"/>
      <c r="IRH1044" s="59"/>
      <c r="IRI1044" s="59"/>
      <c r="IRJ1044" s="59"/>
      <c r="IRK1044" s="59"/>
      <c r="IRL1044" s="59"/>
      <c r="IRM1044" s="59"/>
      <c r="IRN1044" s="59"/>
      <c r="IRO1044" s="59"/>
      <c r="IRP1044" s="59"/>
      <c r="IRQ1044" s="59"/>
      <c r="IRR1044" s="59"/>
      <c r="IRS1044" s="59"/>
      <c r="IRT1044" s="59"/>
      <c r="IRU1044" s="59"/>
      <c r="IRV1044" s="59"/>
      <c r="IRW1044" s="59"/>
      <c r="IRX1044" s="59"/>
      <c r="IRY1044" s="59"/>
      <c r="IRZ1044" s="59"/>
      <c r="ISA1044" s="59"/>
      <c r="ISB1044" s="59"/>
      <c r="ISC1044" s="59"/>
      <c r="ISD1044" s="59"/>
      <c r="ISE1044" s="59"/>
      <c r="ISF1044" s="59"/>
      <c r="ISG1044" s="59"/>
      <c r="ISH1044" s="59"/>
      <c r="ISI1044" s="59"/>
      <c r="ISJ1044" s="59"/>
      <c r="ISK1044" s="59"/>
      <c r="ISL1044" s="59"/>
      <c r="ISM1044" s="59"/>
      <c r="ISN1044" s="59"/>
      <c r="ISO1044" s="59"/>
      <c r="ISP1044" s="59"/>
      <c r="ISQ1044" s="59"/>
      <c r="ISR1044" s="59"/>
      <c r="ISS1044" s="59"/>
      <c r="IST1044" s="59"/>
      <c r="ISU1044" s="59"/>
      <c r="ISV1044" s="59"/>
      <c r="ISW1044" s="59"/>
      <c r="ISX1044" s="59"/>
      <c r="ISY1044" s="59"/>
      <c r="ISZ1044" s="59"/>
      <c r="ITA1044" s="59"/>
      <c r="ITB1044" s="59"/>
      <c r="ITC1044" s="59"/>
      <c r="ITD1044" s="59"/>
      <c r="ITE1044" s="59"/>
      <c r="ITF1044" s="59"/>
      <c r="ITG1044" s="59"/>
      <c r="ITH1044" s="59"/>
      <c r="ITI1044" s="59"/>
      <c r="ITJ1044" s="59"/>
      <c r="ITK1044" s="59"/>
      <c r="ITL1044" s="59"/>
      <c r="ITM1044" s="59"/>
      <c r="ITN1044" s="59"/>
      <c r="ITO1044" s="59"/>
      <c r="ITP1044" s="59"/>
      <c r="ITQ1044" s="59"/>
      <c r="ITR1044" s="59"/>
      <c r="ITS1044" s="59"/>
      <c r="ITT1044" s="59"/>
      <c r="ITU1044" s="59"/>
      <c r="ITV1044" s="59"/>
      <c r="ITW1044" s="59"/>
      <c r="ITX1044" s="59"/>
      <c r="ITY1044" s="59"/>
      <c r="ITZ1044" s="59"/>
      <c r="IUA1044" s="59"/>
      <c r="IUB1044" s="59"/>
      <c r="IUC1044" s="59"/>
      <c r="IUD1044" s="59"/>
      <c r="IUE1044" s="59"/>
      <c r="IUF1044" s="59"/>
      <c r="IUG1044" s="59"/>
      <c r="IUH1044" s="59"/>
      <c r="IUI1044" s="59"/>
      <c r="IUJ1044" s="59"/>
      <c r="IUK1044" s="59"/>
      <c r="IUL1044" s="59"/>
      <c r="IUM1044" s="59"/>
      <c r="IUN1044" s="59"/>
      <c r="IUO1044" s="59"/>
      <c r="IUP1044" s="59"/>
      <c r="IUQ1044" s="59"/>
      <c r="IUR1044" s="59"/>
      <c r="IUS1044" s="59"/>
      <c r="IUT1044" s="59"/>
      <c r="IUU1044" s="59"/>
      <c r="IUV1044" s="59"/>
      <c r="IUW1044" s="59"/>
      <c r="IUX1044" s="59"/>
      <c r="IUY1044" s="59"/>
      <c r="IUZ1044" s="59"/>
      <c r="IVA1044" s="59"/>
      <c r="IVB1044" s="59"/>
      <c r="IVC1044" s="59"/>
      <c r="IVD1044" s="59"/>
      <c r="IVE1044" s="59"/>
      <c r="IVF1044" s="59"/>
      <c r="IVG1044" s="59"/>
      <c r="IVH1044" s="59"/>
      <c r="IVI1044" s="59"/>
      <c r="IVJ1044" s="59"/>
      <c r="IVK1044" s="59"/>
      <c r="IVL1044" s="59"/>
      <c r="IVM1044" s="59"/>
      <c r="IVN1044" s="59"/>
      <c r="IVO1044" s="59"/>
      <c r="IVP1044" s="59"/>
      <c r="IVQ1044" s="59"/>
      <c r="IVR1044" s="59"/>
      <c r="IVS1044" s="59"/>
      <c r="IVT1044" s="59"/>
      <c r="IVU1044" s="59"/>
      <c r="IVV1044" s="59"/>
      <c r="IVW1044" s="59"/>
      <c r="IVX1044" s="59"/>
      <c r="IVY1044" s="59"/>
      <c r="IVZ1044" s="59"/>
      <c r="IWA1044" s="59"/>
      <c r="IWB1044" s="59"/>
      <c r="IWC1044" s="59"/>
      <c r="IWD1044" s="59"/>
      <c r="IWE1044" s="59"/>
      <c r="IWF1044" s="59"/>
      <c r="IWG1044" s="59"/>
      <c r="IWH1044" s="59"/>
      <c r="IWI1044" s="59"/>
      <c r="IWJ1044" s="59"/>
      <c r="IWK1044" s="59"/>
      <c r="IWL1044" s="59"/>
      <c r="IWM1044" s="59"/>
      <c r="IWN1044" s="59"/>
      <c r="IWO1044" s="59"/>
      <c r="IWP1044" s="59"/>
      <c r="IWQ1044" s="59"/>
      <c r="IWR1044" s="59"/>
      <c r="IWS1044" s="59"/>
      <c r="IWT1044" s="59"/>
      <c r="IWU1044" s="59"/>
      <c r="IWV1044" s="59"/>
      <c r="IWW1044" s="59"/>
      <c r="IWX1044" s="59"/>
      <c r="IWY1044" s="59"/>
      <c r="IWZ1044" s="59"/>
      <c r="IXA1044" s="59"/>
      <c r="IXB1044" s="59"/>
      <c r="IXC1044" s="59"/>
      <c r="IXD1044" s="59"/>
      <c r="IXE1044" s="59"/>
      <c r="IXF1044" s="59"/>
      <c r="IXG1044" s="59"/>
      <c r="IXH1044" s="59"/>
      <c r="IXI1044" s="59"/>
      <c r="IXJ1044" s="59"/>
      <c r="IXK1044" s="59"/>
      <c r="IXL1044" s="59"/>
      <c r="IXM1044" s="59"/>
      <c r="IXN1044" s="59"/>
      <c r="IXO1044" s="59"/>
      <c r="IXP1044" s="59"/>
      <c r="IXQ1044" s="59"/>
      <c r="IXR1044" s="59"/>
      <c r="IXS1044" s="59"/>
      <c r="IXT1044" s="59"/>
      <c r="IXU1044" s="59"/>
      <c r="IXV1044" s="59"/>
      <c r="IXW1044" s="59"/>
      <c r="IXX1044" s="59"/>
      <c r="IXY1044" s="59"/>
      <c r="IXZ1044" s="59"/>
      <c r="IYA1044" s="59"/>
      <c r="IYB1044" s="59"/>
      <c r="IYC1044" s="59"/>
      <c r="IYD1044" s="59"/>
      <c r="IYE1044" s="59"/>
      <c r="IYF1044" s="59"/>
      <c r="IYG1044" s="59"/>
      <c r="IYH1044" s="59"/>
      <c r="IYI1044" s="59"/>
      <c r="IYJ1044" s="59"/>
      <c r="IYK1044" s="59"/>
      <c r="IYL1044" s="59"/>
      <c r="IYM1044" s="59"/>
      <c r="IYN1044" s="59"/>
      <c r="IYO1044" s="59"/>
      <c r="IYP1044" s="59"/>
      <c r="IYQ1044" s="59"/>
      <c r="IYR1044" s="59"/>
      <c r="IYS1044" s="59"/>
      <c r="IYT1044" s="59"/>
      <c r="IYU1044" s="59"/>
      <c r="IYV1044" s="59"/>
      <c r="IYW1044" s="59"/>
      <c r="IYX1044" s="59"/>
      <c r="IYY1044" s="59"/>
      <c r="IYZ1044" s="59"/>
      <c r="IZA1044" s="59"/>
      <c r="IZB1044" s="59"/>
      <c r="IZC1044" s="59"/>
      <c r="IZD1044" s="59"/>
      <c r="IZE1044" s="59"/>
      <c r="IZF1044" s="59"/>
      <c r="IZG1044" s="59"/>
      <c r="IZH1044" s="59"/>
      <c r="IZI1044" s="59"/>
      <c r="IZJ1044" s="59"/>
      <c r="IZK1044" s="59"/>
      <c r="IZL1044" s="59"/>
      <c r="IZM1044" s="59"/>
      <c r="IZN1044" s="59"/>
      <c r="IZO1044" s="59"/>
      <c r="IZP1044" s="59"/>
      <c r="IZQ1044" s="59"/>
      <c r="IZR1044" s="59"/>
      <c r="IZS1044" s="59"/>
      <c r="IZT1044" s="59"/>
      <c r="IZU1044" s="59"/>
      <c r="IZV1044" s="59"/>
      <c r="IZW1044" s="59"/>
      <c r="IZX1044" s="59"/>
      <c r="IZY1044" s="59"/>
      <c r="IZZ1044" s="59"/>
      <c r="JAA1044" s="59"/>
      <c r="JAB1044" s="59"/>
      <c r="JAC1044" s="59"/>
      <c r="JAD1044" s="59"/>
      <c r="JAE1044" s="59"/>
      <c r="JAF1044" s="59"/>
      <c r="JAG1044" s="59"/>
      <c r="JAH1044" s="59"/>
      <c r="JAI1044" s="59"/>
      <c r="JAJ1044" s="59"/>
      <c r="JAK1044" s="59"/>
      <c r="JAL1044" s="59"/>
      <c r="JAM1044" s="59"/>
      <c r="JAN1044" s="59"/>
      <c r="JAO1044" s="59"/>
      <c r="JAP1044" s="59"/>
      <c r="JAQ1044" s="59"/>
      <c r="JAR1044" s="59"/>
      <c r="JAS1044" s="59"/>
      <c r="JAT1044" s="59"/>
      <c r="JAU1044" s="59"/>
      <c r="JAV1044" s="59"/>
      <c r="JAW1044" s="59"/>
      <c r="JAX1044" s="59"/>
      <c r="JAY1044" s="59"/>
      <c r="JAZ1044" s="59"/>
      <c r="JBA1044" s="59"/>
      <c r="JBB1044" s="59"/>
      <c r="JBC1044" s="59"/>
      <c r="JBD1044" s="59"/>
      <c r="JBE1044" s="59"/>
      <c r="JBF1044" s="59"/>
      <c r="JBG1044" s="59"/>
      <c r="JBH1044" s="59"/>
      <c r="JBI1044" s="59"/>
      <c r="JBJ1044" s="59"/>
      <c r="JBK1044" s="59"/>
      <c r="JBL1044" s="59"/>
      <c r="JBM1044" s="59"/>
      <c r="JBN1044" s="59"/>
      <c r="JBO1044" s="59"/>
      <c r="JBP1044" s="59"/>
      <c r="JBQ1044" s="59"/>
      <c r="JBR1044" s="59"/>
      <c r="JBS1044" s="59"/>
      <c r="JBT1044" s="59"/>
      <c r="JBU1044" s="59"/>
      <c r="JBV1044" s="59"/>
      <c r="JBW1044" s="59"/>
      <c r="JBX1044" s="59"/>
      <c r="JBY1044" s="59"/>
      <c r="JBZ1044" s="59"/>
      <c r="JCA1044" s="59"/>
      <c r="JCB1044" s="59"/>
      <c r="JCC1044" s="59"/>
      <c r="JCD1044" s="59"/>
      <c r="JCE1044" s="59"/>
      <c r="JCF1044" s="59"/>
      <c r="JCG1044" s="59"/>
      <c r="JCH1044" s="59"/>
      <c r="JCI1044" s="59"/>
      <c r="JCJ1044" s="59"/>
      <c r="JCK1044" s="59"/>
      <c r="JCL1044" s="59"/>
      <c r="JCM1044" s="59"/>
      <c r="JCN1044" s="59"/>
      <c r="JCO1044" s="59"/>
      <c r="JCP1044" s="59"/>
      <c r="JCQ1044" s="59"/>
      <c r="JCR1044" s="59"/>
      <c r="JCS1044" s="59"/>
      <c r="JCT1044" s="59"/>
      <c r="JCU1044" s="59"/>
      <c r="JCV1044" s="59"/>
      <c r="JCW1044" s="59"/>
      <c r="JCX1044" s="59"/>
      <c r="JCY1044" s="59"/>
      <c r="JCZ1044" s="59"/>
      <c r="JDA1044" s="59"/>
      <c r="JDB1044" s="59"/>
      <c r="JDC1044" s="59"/>
      <c r="JDD1044" s="59"/>
      <c r="JDE1044" s="59"/>
      <c r="JDF1044" s="59"/>
      <c r="JDG1044" s="59"/>
      <c r="JDH1044" s="59"/>
      <c r="JDI1044" s="59"/>
      <c r="JDJ1044" s="59"/>
      <c r="JDK1044" s="59"/>
      <c r="JDL1044" s="59"/>
      <c r="JDM1044" s="59"/>
      <c r="JDN1044" s="59"/>
      <c r="JDO1044" s="59"/>
      <c r="JDP1044" s="59"/>
      <c r="JDQ1044" s="59"/>
      <c r="JDR1044" s="59"/>
      <c r="JDS1044" s="59"/>
      <c r="JDT1044" s="59"/>
      <c r="JDU1044" s="59"/>
      <c r="JDV1044" s="59"/>
      <c r="JDW1044" s="59"/>
      <c r="JDX1044" s="59"/>
      <c r="JDY1044" s="59"/>
      <c r="JDZ1044" s="59"/>
      <c r="JEA1044" s="59"/>
      <c r="JEB1044" s="59"/>
      <c r="JEC1044" s="59"/>
      <c r="JED1044" s="59"/>
      <c r="JEE1044" s="59"/>
      <c r="JEF1044" s="59"/>
      <c r="JEG1044" s="59"/>
      <c r="JEH1044" s="59"/>
      <c r="JEI1044" s="59"/>
      <c r="JEJ1044" s="59"/>
      <c r="JEK1044" s="59"/>
      <c r="JEL1044" s="59"/>
      <c r="JEM1044" s="59"/>
      <c r="JEN1044" s="59"/>
      <c r="JEO1044" s="59"/>
      <c r="JEP1044" s="59"/>
      <c r="JEQ1044" s="59"/>
      <c r="JER1044" s="59"/>
      <c r="JES1044" s="59"/>
      <c r="JET1044" s="59"/>
      <c r="JEU1044" s="59"/>
      <c r="JEV1044" s="59"/>
      <c r="JEW1044" s="59"/>
      <c r="JEX1044" s="59"/>
      <c r="JEY1044" s="59"/>
      <c r="JEZ1044" s="59"/>
      <c r="JFA1044" s="59"/>
      <c r="JFB1044" s="59"/>
      <c r="JFC1044" s="59"/>
      <c r="JFD1044" s="59"/>
      <c r="JFE1044" s="59"/>
      <c r="JFF1044" s="59"/>
      <c r="JFG1044" s="59"/>
      <c r="JFH1044" s="59"/>
      <c r="JFI1044" s="59"/>
      <c r="JFJ1044" s="59"/>
      <c r="JFK1044" s="59"/>
      <c r="JFL1044" s="59"/>
      <c r="JFM1044" s="59"/>
      <c r="JFN1044" s="59"/>
      <c r="JFO1044" s="59"/>
      <c r="JFP1044" s="59"/>
      <c r="JFQ1044" s="59"/>
      <c r="JFR1044" s="59"/>
      <c r="JFS1044" s="59"/>
      <c r="JFT1044" s="59"/>
      <c r="JFU1044" s="59"/>
      <c r="JFV1044" s="59"/>
      <c r="JFW1044" s="59"/>
      <c r="JFX1044" s="59"/>
      <c r="JFY1044" s="59"/>
      <c r="JFZ1044" s="59"/>
      <c r="JGA1044" s="59"/>
      <c r="JGB1044" s="59"/>
      <c r="JGC1044" s="59"/>
      <c r="JGD1044" s="59"/>
      <c r="JGE1044" s="59"/>
      <c r="JGF1044" s="59"/>
      <c r="JGG1044" s="59"/>
      <c r="JGH1044" s="59"/>
      <c r="JGI1044" s="59"/>
      <c r="JGJ1044" s="59"/>
      <c r="JGK1044" s="59"/>
      <c r="JGL1044" s="59"/>
      <c r="JGM1044" s="59"/>
      <c r="JGN1044" s="59"/>
      <c r="JGO1044" s="59"/>
      <c r="JGP1044" s="59"/>
      <c r="JGQ1044" s="59"/>
      <c r="JGR1044" s="59"/>
      <c r="JGS1044" s="59"/>
      <c r="JGT1044" s="59"/>
      <c r="JGU1044" s="59"/>
      <c r="JGV1044" s="59"/>
      <c r="JGW1044" s="59"/>
      <c r="JGX1044" s="59"/>
      <c r="JGY1044" s="59"/>
      <c r="JGZ1044" s="59"/>
      <c r="JHA1044" s="59"/>
      <c r="JHB1044" s="59"/>
      <c r="JHC1044" s="59"/>
      <c r="JHD1044" s="59"/>
      <c r="JHE1044" s="59"/>
      <c r="JHF1044" s="59"/>
      <c r="JHG1044" s="59"/>
      <c r="JHH1044" s="59"/>
      <c r="JHI1044" s="59"/>
      <c r="JHJ1044" s="59"/>
      <c r="JHK1044" s="59"/>
      <c r="JHL1044" s="59"/>
      <c r="JHM1044" s="59"/>
      <c r="JHN1044" s="59"/>
      <c r="JHO1044" s="59"/>
      <c r="JHP1044" s="59"/>
      <c r="JHQ1044" s="59"/>
      <c r="JHR1044" s="59"/>
      <c r="JHS1044" s="59"/>
      <c r="JHT1044" s="59"/>
      <c r="JHU1044" s="59"/>
      <c r="JHV1044" s="59"/>
      <c r="JHW1044" s="59"/>
      <c r="JHX1044" s="59"/>
      <c r="JHY1044" s="59"/>
      <c r="JHZ1044" s="59"/>
      <c r="JIA1044" s="59"/>
      <c r="JIB1044" s="59"/>
      <c r="JIC1044" s="59"/>
      <c r="JID1044" s="59"/>
      <c r="JIE1044" s="59"/>
      <c r="JIF1044" s="59"/>
      <c r="JIG1044" s="59"/>
      <c r="JIH1044" s="59"/>
      <c r="JII1044" s="59"/>
      <c r="JIJ1044" s="59"/>
      <c r="JIK1044" s="59"/>
      <c r="JIL1044" s="59"/>
      <c r="JIM1044" s="59"/>
      <c r="JIN1044" s="59"/>
      <c r="JIO1044" s="59"/>
      <c r="JIP1044" s="59"/>
      <c r="JIQ1044" s="59"/>
      <c r="JIR1044" s="59"/>
      <c r="JIS1044" s="59"/>
      <c r="JIT1044" s="59"/>
      <c r="JIU1044" s="59"/>
      <c r="JIV1044" s="59"/>
      <c r="JIW1044" s="59"/>
      <c r="JIX1044" s="59"/>
      <c r="JIY1044" s="59"/>
      <c r="JIZ1044" s="59"/>
      <c r="JJA1044" s="59"/>
      <c r="JJB1044" s="59"/>
      <c r="JJC1044" s="59"/>
      <c r="JJD1044" s="59"/>
      <c r="JJE1044" s="59"/>
      <c r="JJF1044" s="59"/>
      <c r="JJG1044" s="59"/>
      <c r="JJH1044" s="59"/>
      <c r="JJI1044" s="59"/>
      <c r="JJJ1044" s="59"/>
      <c r="JJK1044" s="59"/>
      <c r="JJL1044" s="59"/>
      <c r="JJM1044" s="59"/>
      <c r="JJN1044" s="59"/>
      <c r="JJO1044" s="59"/>
      <c r="JJP1044" s="59"/>
      <c r="JJQ1044" s="59"/>
      <c r="JJR1044" s="59"/>
      <c r="JJS1044" s="59"/>
      <c r="JJT1044" s="59"/>
      <c r="JJU1044" s="59"/>
      <c r="JJV1044" s="59"/>
      <c r="JJW1044" s="59"/>
      <c r="JJX1044" s="59"/>
      <c r="JJY1044" s="59"/>
      <c r="JJZ1044" s="59"/>
      <c r="JKA1044" s="59"/>
      <c r="JKB1044" s="59"/>
      <c r="JKC1044" s="59"/>
      <c r="JKD1044" s="59"/>
      <c r="JKE1044" s="59"/>
      <c r="JKF1044" s="59"/>
      <c r="JKG1044" s="59"/>
      <c r="JKH1044" s="59"/>
      <c r="JKI1044" s="59"/>
      <c r="JKJ1044" s="59"/>
      <c r="JKK1044" s="59"/>
      <c r="JKL1044" s="59"/>
      <c r="JKM1044" s="59"/>
      <c r="JKN1044" s="59"/>
      <c r="JKO1044" s="59"/>
      <c r="JKP1044" s="59"/>
      <c r="JKQ1044" s="59"/>
      <c r="JKR1044" s="59"/>
      <c r="JKS1044" s="59"/>
      <c r="JKT1044" s="59"/>
      <c r="JKU1044" s="59"/>
      <c r="JKV1044" s="59"/>
      <c r="JKW1044" s="59"/>
      <c r="JKX1044" s="59"/>
      <c r="JKY1044" s="59"/>
      <c r="JKZ1044" s="59"/>
      <c r="JLA1044" s="59"/>
      <c r="JLB1044" s="59"/>
      <c r="JLC1044" s="59"/>
      <c r="JLD1044" s="59"/>
      <c r="JLE1044" s="59"/>
      <c r="JLF1044" s="59"/>
      <c r="JLG1044" s="59"/>
      <c r="JLH1044" s="59"/>
      <c r="JLI1044" s="59"/>
      <c r="JLJ1044" s="59"/>
      <c r="JLK1044" s="59"/>
      <c r="JLL1044" s="59"/>
      <c r="JLM1044" s="59"/>
      <c r="JLN1044" s="59"/>
      <c r="JLO1044" s="59"/>
      <c r="JLP1044" s="59"/>
      <c r="JLQ1044" s="59"/>
      <c r="JLR1044" s="59"/>
      <c r="JLS1044" s="59"/>
      <c r="JLT1044" s="59"/>
      <c r="JLU1044" s="59"/>
      <c r="JLV1044" s="59"/>
      <c r="JLW1044" s="59"/>
      <c r="JLX1044" s="59"/>
      <c r="JLY1044" s="59"/>
      <c r="JLZ1044" s="59"/>
      <c r="JMA1044" s="59"/>
      <c r="JMB1044" s="59"/>
      <c r="JMC1044" s="59"/>
      <c r="JMD1044" s="59"/>
      <c r="JME1044" s="59"/>
      <c r="JMF1044" s="59"/>
      <c r="JMG1044" s="59"/>
      <c r="JMH1044" s="59"/>
      <c r="JMI1044" s="59"/>
      <c r="JMJ1044" s="59"/>
      <c r="JMK1044" s="59"/>
      <c r="JML1044" s="59"/>
      <c r="JMM1044" s="59"/>
      <c r="JMN1044" s="59"/>
      <c r="JMO1044" s="59"/>
      <c r="JMP1044" s="59"/>
      <c r="JMQ1044" s="59"/>
      <c r="JMR1044" s="59"/>
      <c r="JMS1044" s="59"/>
      <c r="JMT1044" s="59"/>
      <c r="JMU1044" s="59"/>
      <c r="JMV1044" s="59"/>
      <c r="JMW1044" s="59"/>
      <c r="JMX1044" s="59"/>
      <c r="JMY1044" s="59"/>
      <c r="JMZ1044" s="59"/>
      <c r="JNA1044" s="59"/>
      <c r="JNB1044" s="59"/>
      <c r="JNC1044" s="59"/>
      <c r="JND1044" s="59"/>
      <c r="JNE1044" s="59"/>
      <c r="JNF1044" s="59"/>
      <c r="JNG1044" s="59"/>
      <c r="JNH1044" s="59"/>
      <c r="JNI1044" s="59"/>
      <c r="JNJ1044" s="59"/>
      <c r="JNK1044" s="59"/>
      <c r="JNL1044" s="59"/>
      <c r="JNM1044" s="59"/>
      <c r="JNN1044" s="59"/>
      <c r="JNO1044" s="59"/>
      <c r="JNP1044" s="59"/>
      <c r="JNQ1044" s="59"/>
      <c r="JNR1044" s="59"/>
      <c r="JNS1044" s="59"/>
      <c r="JNT1044" s="59"/>
      <c r="JNU1044" s="59"/>
      <c r="JNV1044" s="59"/>
      <c r="JNW1044" s="59"/>
      <c r="JNX1044" s="59"/>
      <c r="JNY1044" s="59"/>
      <c r="JNZ1044" s="59"/>
      <c r="JOA1044" s="59"/>
      <c r="JOB1044" s="59"/>
      <c r="JOC1044" s="59"/>
      <c r="JOD1044" s="59"/>
      <c r="JOE1044" s="59"/>
      <c r="JOF1044" s="59"/>
      <c r="JOG1044" s="59"/>
      <c r="JOH1044" s="59"/>
      <c r="JOI1044" s="59"/>
      <c r="JOJ1044" s="59"/>
      <c r="JOK1044" s="59"/>
      <c r="JOL1044" s="59"/>
      <c r="JOM1044" s="59"/>
      <c r="JON1044" s="59"/>
      <c r="JOO1044" s="59"/>
      <c r="JOP1044" s="59"/>
      <c r="JOQ1044" s="59"/>
      <c r="JOR1044" s="59"/>
      <c r="JOS1044" s="59"/>
      <c r="JOT1044" s="59"/>
      <c r="JOU1044" s="59"/>
      <c r="JOV1044" s="59"/>
      <c r="JOW1044" s="59"/>
      <c r="JOX1044" s="59"/>
      <c r="JOY1044" s="59"/>
      <c r="JOZ1044" s="59"/>
      <c r="JPA1044" s="59"/>
      <c r="JPB1044" s="59"/>
      <c r="JPC1044" s="59"/>
      <c r="JPD1044" s="59"/>
      <c r="JPE1044" s="59"/>
      <c r="JPF1044" s="59"/>
      <c r="JPG1044" s="59"/>
      <c r="JPH1044" s="59"/>
      <c r="JPI1044" s="59"/>
      <c r="JPJ1044" s="59"/>
      <c r="JPK1044" s="59"/>
      <c r="JPL1044" s="59"/>
      <c r="JPM1044" s="59"/>
      <c r="JPN1044" s="59"/>
      <c r="JPO1044" s="59"/>
      <c r="JPP1044" s="59"/>
      <c r="JPQ1044" s="59"/>
      <c r="JPR1044" s="59"/>
      <c r="JPS1044" s="59"/>
      <c r="JPT1044" s="59"/>
      <c r="JPU1044" s="59"/>
      <c r="JPV1044" s="59"/>
      <c r="JPW1044" s="59"/>
      <c r="JPX1044" s="59"/>
      <c r="JPY1044" s="59"/>
      <c r="JPZ1044" s="59"/>
      <c r="JQA1044" s="59"/>
      <c r="JQB1044" s="59"/>
      <c r="JQC1044" s="59"/>
      <c r="JQD1044" s="59"/>
      <c r="JQE1044" s="59"/>
      <c r="JQF1044" s="59"/>
      <c r="JQG1044" s="59"/>
      <c r="JQH1044" s="59"/>
      <c r="JQI1044" s="59"/>
      <c r="JQJ1044" s="59"/>
      <c r="JQK1044" s="59"/>
      <c r="JQL1044" s="59"/>
      <c r="JQM1044" s="59"/>
      <c r="JQN1044" s="59"/>
      <c r="JQO1044" s="59"/>
      <c r="JQP1044" s="59"/>
      <c r="JQQ1044" s="59"/>
      <c r="JQR1044" s="59"/>
      <c r="JQS1044" s="59"/>
      <c r="JQT1044" s="59"/>
      <c r="JQU1044" s="59"/>
      <c r="JQV1044" s="59"/>
      <c r="JQW1044" s="59"/>
      <c r="JQX1044" s="59"/>
      <c r="JQY1044" s="59"/>
      <c r="JQZ1044" s="59"/>
      <c r="JRA1044" s="59"/>
      <c r="JRB1044" s="59"/>
      <c r="JRC1044" s="59"/>
      <c r="JRD1044" s="59"/>
      <c r="JRE1044" s="59"/>
      <c r="JRF1044" s="59"/>
      <c r="JRG1044" s="59"/>
      <c r="JRH1044" s="59"/>
      <c r="JRI1044" s="59"/>
      <c r="JRJ1044" s="59"/>
      <c r="JRK1044" s="59"/>
      <c r="JRL1044" s="59"/>
      <c r="JRM1044" s="59"/>
      <c r="JRN1044" s="59"/>
      <c r="JRO1044" s="59"/>
      <c r="JRP1044" s="59"/>
      <c r="JRQ1044" s="59"/>
      <c r="JRR1044" s="59"/>
      <c r="JRS1044" s="59"/>
      <c r="JRT1044" s="59"/>
      <c r="JRU1044" s="59"/>
      <c r="JRV1044" s="59"/>
      <c r="JRW1044" s="59"/>
      <c r="JRX1044" s="59"/>
      <c r="JRY1044" s="59"/>
      <c r="JRZ1044" s="59"/>
      <c r="JSA1044" s="59"/>
      <c r="JSB1044" s="59"/>
      <c r="JSC1044" s="59"/>
      <c r="JSD1044" s="59"/>
      <c r="JSE1044" s="59"/>
      <c r="JSF1044" s="59"/>
      <c r="JSG1044" s="59"/>
      <c r="JSH1044" s="59"/>
      <c r="JSI1044" s="59"/>
      <c r="JSJ1044" s="59"/>
      <c r="JSK1044" s="59"/>
      <c r="JSL1044" s="59"/>
      <c r="JSM1044" s="59"/>
      <c r="JSN1044" s="59"/>
      <c r="JSO1044" s="59"/>
      <c r="JSP1044" s="59"/>
      <c r="JSQ1044" s="59"/>
      <c r="JSR1044" s="59"/>
      <c r="JSS1044" s="59"/>
      <c r="JST1044" s="59"/>
      <c r="JSU1044" s="59"/>
      <c r="JSV1044" s="59"/>
      <c r="JSW1044" s="59"/>
      <c r="JSX1044" s="59"/>
      <c r="JSY1044" s="59"/>
      <c r="JSZ1044" s="59"/>
      <c r="JTA1044" s="59"/>
      <c r="JTB1044" s="59"/>
      <c r="JTC1044" s="59"/>
      <c r="JTD1044" s="59"/>
      <c r="JTE1044" s="59"/>
      <c r="JTF1044" s="59"/>
      <c r="JTG1044" s="59"/>
      <c r="JTH1044" s="59"/>
      <c r="JTI1044" s="59"/>
      <c r="JTJ1044" s="59"/>
      <c r="JTK1044" s="59"/>
      <c r="JTL1044" s="59"/>
      <c r="JTM1044" s="59"/>
      <c r="JTN1044" s="59"/>
      <c r="JTO1044" s="59"/>
      <c r="JTP1044" s="59"/>
      <c r="JTQ1044" s="59"/>
      <c r="JTR1044" s="59"/>
      <c r="JTS1044" s="59"/>
      <c r="JTT1044" s="59"/>
      <c r="JTU1044" s="59"/>
      <c r="JTV1044" s="59"/>
      <c r="JTW1044" s="59"/>
      <c r="JTX1044" s="59"/>
      <c r="JTY1044" s="59"/>
      <c r="JTZ1044" s="59"/>
      <c r="JUA1044" s="59"/>
      <c r="JUB1044" s="59"/>
      <c r="JUC1044" s="59"/>
      <c r="JUD1044" s="59"/>
      <c r="JUE1044" s="59"/>
      <c r="JUF1044" s="59"/>
      <c r="JUG1044" s="59"/>
      <c r="JUH1044" s="59"/>
      <c r="JUI1044" s="59"/>
      <c r="JUJ1044" s="59"/>
      <c r="JUK1044" s="59"/>
      <c r="JUL1044" s="59"/>
      <c r="JUM1044" s="59"/>
      <c r="JUN1044" s="59"/>
      <c r="JUO1044" s="59"/>
      <c r="JUP1044" s="59"/>
      <c r="JUQ1044" s="59"/>
      <c r="JUR1044" s="59"/>
      <c r="JUS1044" s="59"/>
      <c r="JUT1044" s="59"/>
      <c r="JUU1044" s="59"/>
      <c r="JUV1044" s="59"/>
      <c r="JUW1044" s="59"/>
      <c r="JUX1044" s="59"/>
      <c r="JUY1044" s="59"/>
      <c r="JUZ1044" s="59"/>
      <c r="JVA1044" s="59"/>
      <c r="JVB1044" s="59"/>
      <c r="JVC1044" s="59"/>
      <c r="JVD1044" s="59"/>
      <c r="JVE1044" s="59"/>
      <c r="JVF1044" s="59"/>
      <c r="JVG1044" s="59"/>
      <c r="JVH1044" s="59"/>
      <c r="JVI1044" s="59"/>
      <c r="JVJ1044" s="59"/>
      <c r="JVK1044" s="59"/>
      <c r="JVL1044" s="59"/>
      <c r="JVM1044" s="59"/>
      <c r="JVN1044" s="59"/>
      <c r="JVO1044" s="59"/>
      <c r="JVP1044" s="59"/>
      <c r="JVQ1044" s="59"/>
      <c r="JVR1044" s="59"/>
      <c r="JVS1044" s="59"/>
      <c r="JVT1044" s="59"/>
      <c r="JVU1044" s="59"/>
      <c r="JVV1044" s="59"/>
      <c r="JVW1044" s="59"/>
      <c r="JVX1044" s="59"/>
      <c r="JVY1044" s="59"/>
      <c r="JVZ1044" s="59"/>
      <c r="JWA1044" s="59"/>
      <c r="JWB1044" s="59"/>
      <c r="JWC1044" s="59"/>
      <c r="JWD1044" s="59"/>
      <c r="JWE1044" s="59"/>
      <c r="JWF1044" s="59"/>
      <c r="JWG1044" s="59"/>
      <c r="JWH1044" s="59"/>
      <c r="JWI1044" s="59"/>
      <c r="JWJ1044" s="59"/>
      <c r="JWK1044" s="59"/>
      <c r="JWL1044" s="59"/>
      <c r="JWM1044" s="59"/>
      <c r="JWN1044" s="59"/>
      <c r="JWO1044" s="59"/>
      <c r="JWP1044" s="59"/>
      <c r="JWQ1044" s="59"/>
      <c r="JWR1044" s="59"/>
      <c r="JWS1044" s="59"/>
      <c r="JWT1044" s="59"/>
      <c r="JWU1044" s="59"/>
      <c r="JWV1044" s="59"/>
      <c r="JWW1044" s="59"/>
      <c r="JWX1044" s="59"/>
      <c r="JWY1044" s="59"/>
      <c r="JWZ1044" s="59"/>
      <c r="JXA1044" s="59"/>
      <c r="JXB1044" s="59"/>
      <c r="JXC1044" s="59"/>
      <c r="JXD1044" s="59"/>
      <c r="JXE1044" s="59"/>
      <c r="JXF1044" s="59"/>
      <c r="JXG1044" s="59"/>
      <c r="JXH1044" s="59"/>
      <c r="JXI1044" s="59"/>
      <c r="JXJ1044" s="59"/>
      <c r="JXK1044" s="59"/>
      <c r="JXL1044" s="59"/>
      <c r="JXM1044" s="59"/>
      <c r="JXN1044" s="59"/>
      <c r="JXO1044" s="59"/>
      <c r="JXP1044" s="59"/>
      <c r="JXQ1044" s="59"/>
      <c r="JXR1044" s="59"/>
      <c r="JXS1044" s="59"/>
      <c r="JXT1044" s="59"/>
      <c r="JXU1044" s="59"/>
      <c r="JXV1044" s="59"/>
      <c r="JXW1044" s="59"/>
      <c r="JXX1044" s="59"/>
      <c r="JXY1044" s="59"/>
      <c r="JXZ1044" s="59"/>
      <c r="JYA1044" s="59"/>
      <c r="JYB1044" s="59"/>
      <c r="JYC1044" s="59"/>
      <c r="JYD1044" s="59"/>
      <c r="JYE1044" s="59"/>
      <c r="JYF1044" s="59"/>
      <c r="JYG1044" s="59"/>
      <c r="JYH1044" s="59"/>
      <c r="JYI1044" s="59"/>
      <c r="JYJ1044" s="59"/>
      <c r="JYK1044" s="59"/>
      <c r="JYL1044" s="59"/>
      <c r="JYM1044" s="59"/>
      <c r="JYN1044" s="59"/>
      <c r="JYO1044" s="59"/>
      <c r="JYP1044" s="59"/>
      <c r="JYQ1044" s="59"/>
      <c r="JYR1044" s="59"/>
      <c r="JYS1044" s="59"/>
      <c r="JYT1044" s="59"/>
      <c r="JYU1044" s="59"/>
      <c r="JYV1044" s="59"/>
      <c r="JYW1044" s="59"/>
      <c r="JYX1044" s="59"/>
      <c r="JYY1044" s="59"/>
      <c r="JYZ1044" s="59"/>
      <c r="JZA1044" s="59"/>
      <c r="JZB1044" s="59"/>
      <c r="JZC1044" s="59"/>
      <c r="JZD1044" s="59"/>
      <c r="JZE1044" s="59"/>
      <c r="JZF1044" s="59"/>
      <c r="JZG1044" s="59"/>
      <c r="JZH1044" s="59"/>
      <c r="JZI1044" s="59"/>
      <c r="JZJ1044" s="59"/>
      <c r="JZK1044" s="59"/>
      <c r="JZL1044" s="59"/>
      <c r="JZM1044" s="59"/>
      <c r="JZN1044" s="59"/>
      <c r="JZO1044" s="59"/>
      <c r="JZP1044" s="59"/>
      <c r="JZQ1044" s="59"/>
      <c r="JZR1044" s="59"/>
      <c r="JZS1044" s="59"/>
      <c r="JZT1044" s="59"/>
      <c r="JZU1044" s="59"/>
      <c r="JZV1044" s="59"/>
      <c r="JZW1044" s="59"/>
      <c r="JZX1044" s="59"/>
      <c r="JZY1044" s="59"/>
      <c r="JZZ1044" s="59"/>
      <c r="KAA1044" s="59"/>
      <c r="KAB1044" s="59"/>
      <c r="KAC1044" s="59"/>
      <c r="KAD1044" s="59"/>
      <c r="KAE1044" s="59"/>
      <c r="KAF1044" s="59"/>
      <c r="KAG1044" s="59"/>
      <c r="KAH1044" s="59"/>
      <c r="KAI1044" s="59"/>
      <c r="KAJ1044" s="59"/>
      <c r="KAK1044" s="59"/>
      <c r="KAL1044" s="59"/>
      <c r="KAM1044" s="59"/>
      <c r="KAN1044" s="59"/>
      <c r="KAO1044" s="59"/>
      <c r="KAP1044" s="59"/>
      <c r="KAQ1044" s="59"/>
      <c r="KAR1044" s="59"/>
      <c r="KAS1044" s="59"/>
      <c r="KAT1044" s="59"/>
      <c r="KAU1044" s="59"/>
      <c r="KAV1044" s="59"/>
      <c r="KAW1044" s="59"/>
      <c r="KAX1044" s="59"/>
      <c r="KAY1044" s="59"/>
      <c r="KAZ1044" s="59"/>
      <c r="KBA1044" s="59"/>
      <c r="KBB1044" s="59"/>
      <c r="KBC1044" s="59"/>
      <c r="KBD1044" s="59"/>
      <c r="KBE1044" s="59"/>
      <c r="KBF1044" s="59"/>
      <c r="KBG1044" s="59"/>
      <c r="KBH1044" s="59"/>
      <c r="KBI1044" s="59"/>
      <c r="KBJ1044" s="59"/>
      <c r="KBK1044" s="59"/>
      <c r="KBL1044" s="59"/>
      <c r="KBM1044" s="59"/>
      <c r="KBN1044" s="59"/>
      <c r="KBO1044" s="59"/>
      <c r="KBP1044" s="59"/>
      <c r="KBQ1044" s="59"/>
      <c r="KBR1044" s="59"/>
      <c r="KBS1044" s="59"/>
      <c r="KBT1044" s="59"/>
      <c r="KBU1044" s="59"/>
      <c r="KBV1044" s="59"/>
      <c r="KBW1044" s="59"/>
      <c r="KBX1044" s="59"/>
      <c r="KBY1044" s="59"/>
      <c r="KBZ1044" s="59"/>
      <c r="KCA1044" s="59"/>
      <c r="KCB1044" s="59"/>
      <c r="KCC1044" s="59"/>
      <c r="KCD1044" s="59"/>
      <c r="KCE1044" s="59"/>
      <c r="KCF1044" s="59"/>
      <c r="KCG1044" s="59"/>
      <c r="KCH1044" s="59"/>
      <c r="KCI1044" s="59"/>
      <c r="KCJ1044" s="59"/>
      <c r="KCK1044" s="59"/>
      <c r="KCL1044" s="59"/>
      <c r="KCM1044" s="59"/>
      <c r="KCN1044" s="59"/>
      <c r="KCO1044" s="59"/>
      <c r="KCP1044" s="59"/>
      <c r="KCQ1044" s="59"/>
      <c r="KCR1044" s="59"/>
      <c r="KCS1044" s="59"/>
      <c r="KCT1044" s="59"/>
      <c r="KCU1044" s="59"/>
      <c r="KCV1044" s="59"/>
      <c r="KCW1044" s="59"/>
      <c r="KCX1044" s="59"/>
      <c r="KCY1044" s="59"/>
      <c r="KCZ1044" s="59"/>
      <c r="KDA1044" s="59"/>
      <c r="KDB1044" s="59"/>
      <c r="KDC1044" s="59"/>
      <c r="KDD1044" s="59"/>
      <c r="KDE1044" s="59"/>
      <c r="KDF1044" s="59"/>
      <c r="KDG1044" s="59"/>
      <c r="KDH1044" s="59"/>
      <c r="KDI1044" s="59"/>
      <c r="KDJ1044" s="59"/>
      <c r="KDK1044" s="59"/>
      <c r="KDL1044" s="59"/>
      <c r="KDM1044" s="59"/>
      <c r="KDN1044" s="59"/>
      <c r="KDO1044" s="59"/>
      <c r="KDP1044" s="59"/>
      <c r="KDQ1044" s="59"/>
      <c r="KDR1044" s="59"/>
      <c r="KDS1044" s="59"/>
      <c r="KDT1044" s="59"/>
      <c r="KDU1044" s="59"/>
      <c r="KDV1044" s="59"/>
      <c r="KDW1044" s="59"/>
      <c r="KDX1044" s="59"/>
      <c r="KDY1044" s="59"/>
      <c r="KDZ1044" s="59"/>
      <c r="KEA1044" s="59"/>
      <c r="KEB1044" s="59"/>
      <c r="KEC1044" s="59"/>
      <c r="KED1044" s="59"/>
      <c r="KEE1044" s="59"/>
      <c r="KEF1044" s="59"/>
      <c r="KEG1044" s="59"/>
      <c r="KEH1044" s="59"/>
      <c r="KEI1044" s="59"/>
      <c r="KEJ1044" s="59"/>
      <c r="KEK1044" s="59"/>
      <c r="KEL1044" s="59"/>
      <c r="KEM1044" s="59"/>
      <c r="KEN1044" s="59"/>
      <c r="KEO1044" s="59"/>
      <c r="KEP1044" s="59"/>
      <c r="KEQ1044" s="59"/>
      <c r="KER1044" s="59"/>
      <c r="KES1044" s="59"/>
      <c r="KET1044" s="59"/>
      <c r="KEU1044" s="59"/>
      <c r="KEV1044" s="59"/>
      <c r="KEW1044" s="59"/>
      <c r="KEX1044" s="59"/>
      <c r="KEY1044" s="59"/>
      <c r="KEZ1044" s="59"/>
      <c r="KFA1044" s="59"/>
      <c r="KFB1044" s="59"/>
      <c r="KFC1044" s="59"/>
      <c r="KFD1044" s="59"/>
      <c r="KFE1044" s="59"/>
      <c r="KFF1044" s="59"/>
      <c r="KFG1044" s="59"/>
      <c r="KFH1044" s="59"/>
      <c r="KFI1044" s="59"/>
      <c r="KFJ1044" s="59"/>
      <c r="KFK1044" s="59"/>
      <c r="KFL1044" s="59"/>
      <c r="KFM1044" s="59"/>
      <c r="KFN1044" s="59"/>
      <c r="KFO1044" s="59"/>
      <c r="KFP1044" s="59"/>
      <c r="KFQ1044" s="59"/>
      <c r="KFR1044" s="59"/>
      <c r="KFS1044" s="59"/>
      <c r="KFT1044" s="59"/>
      <c r="KFU1044" s="59"/>
      <c r="KFV1044" s="59"/>
      <c r="KFW1044" s="59"/>
      <c r="KFX1044" s="59"/>
      <c r="KFY1044" s="59"/>
      <c r="KFZ1044" s="59"/>
      <c r="KGA1044" s="59"/>
      <c r="KGB1044" s="59"/>
      <c r="KGC1044" s="59"/>
      <c r="KGD1044" s="59"/>
      <c r="KGE1044" s="59"/>
      <c r="KGF1044" s="59"/>
      <c r="KGG1044" s="59"/>
      <c r="KGH1044" s="59"/>
      <c r="KGI1044" s="59"/>
      <c r="KGJ1044" s="59"/>
      <c r="KGK1044" s="59"/>
      <c r="KGL1044" s="59"/>
      <c r="KGM1044" s="59"/>
      <c r="KGN1044" s="59"/>
      <c r="KGO1044" s="59"/>
      <c r="KGP1044" s="59"/>
      <c r="KGQ1044" s="59"/>
      <c r="KGR1044" s="59"/>
      <c r="KGS1044" s="59"/>
      <c r="KGT1044" s="59"/>
      <c r="KGU1044" s="59"/>
      <c r="KGV1044" s="59"/>
      <c r="KGW1044" s="59"/>
      <c r="KGX1044" s="59"/>
      <c r="KGY1044" s="59"/>
      <c r="KGZ1044" s="59"/>
      <c r="KHA1044" s="59"/>
      <c r="KHB1044" s="59"/>
      <c r="KHC1044" s="59"/>
      <c r="KHD1044" s="59"/>
      <c r="KHE1044" s="59"/>
      <c r="KHF1044" s="59"/>
      <c r="KHG1044" s="59"/>
      <c r="KHH1044" s="59"/>
      <c r="KHI1044" s="59"/>
      <c r="KHJ1044" s="59"/>
      <c r="KHK1044" s="59"/>
      <c r="KHL1044" s="59"/>
      <c r="KHM1044" s="59"/>
      <c r="KHN1044" s="59"/>
      <c r="KHO1044" s="59"/>
      <c r="KHP1044" s="59"/>
      <c r="KHQ1044" s="59"/>
      <c r="KHR1044" s="59"/>
      <c r="KHS1044" s="59"/>
      <c r="KHT1044" s="59"/>
      <c r="KHU1044" s="59"/>
      <c r="KHV1044" s="59"/>
      <c r="KHW1044" s="59"/>
      <c r="KHX1044" s="59"/>
      <c r="KHY1044" s="59"/>
      <c r="KHZ1044" s="59"/>
      <c r="KIA1044" s="59"/>
      <c r="KIB1044" s="59"/>
      <c r="KIC1044" s="59"/>
      <c r="KID1044" s="59"/>
      <c r="KIE1044" s="59"/>
      <c r="KIF1044" s="59"/>
      <c r="KIG1044" s="59"/>
      <c r="KIH1044" s="59"/>
      <c r="KII1044" s="59"/>
      <c r="KIJ1044" s="59"/>
      <c r="KIK1044" s="59"/>
      <c r="KIL1044" s="59"/>
      <c r="KIM1044" s="59"/>
      <c r="KIN1044" s="59"/>
      <c r="KIO1044" s="59"/>
      <c r="KIP1044" s="59"/>
      <c r="KIQ1044" s="59"/>
      <c r="KIR1044" s="59"/>
      <c r="KIS1044" s="59"/>
      <c r="KIT1044" s="59"/>
      <c r="KIU1044" s="59"/>
      <c r="KIV1044" s="59"/>
      <c r="KIW1044" s="59"/>
      <c r="KIX1044" s="59"/>
      <c r="KIY1044" s="59"/>
      <c r="KIZ1044" s="59"/>
      <c r="KJA1044" s="59"/>
      <c r="KJB1044" s="59"/>
      <c r="KJC1044" s="59"/>
      <c r="KJD1044" s="59"/>
      <c r="KJE1044" s="59"/>
      <c r="KJF1044" s="59"/>
      <c r="KJG1044" s="59"/>
      <c r="KJH1044" s="59"/>
      <c r="KJI1044" s="59"/>
      <c r="KJJ1044" s="59"/>
      <c r="KJK1044" s="59"/>
      <c r="KJL1044" s="59"/>
      <c r="KJM1044" s="59"/>
      <c r="KJN1044" s="59"/>
      <c r="KJO1044" s="59"/>
      <c r="KJP1044" s="59"/>
      <c r="KJQ1044" s="59"/>
      <c r="KJR1044" s="59"/>
      <c r="KJS1044" s="59"/>
      <c r="KJT1044" s="59"/>
      <c r="KJU1044" s="59"/>
      <c r="KJV1044" s="59"/>
      <c r="KJW1044" s="59"/>
      <c r="KJX1044" s="59"/>
      <c r="KJY1044" s="59"/>
      <c r="KJZ1044" s="59"/>
      <c r="KKA1044" s="59"/>
      <c r="KKB1044" s="59"/>
      <c r="KKC1044" s="59"/>
      <c r="KKD1044" s="59"/>
      <c r="KKE1044" s="59"/>
      <c r="KKF1044" s="59"/>
      <c r="KKG1044" s="59"/>
      <c r="KKH1044" s="59"/>
      <c r="KKI1044" s="59"/>
      <c r="KKJ1044" s="59"/>
      <c r="KKK1044" s="59"/>
      <c r="KKL1044" s="59"/>
      <c r="KKM1044" s="59"/>
      <c r="KKN1044" s="59"/>
      <c r="KKO1044" s="59"/>
      <c r="KKP1044" s="59"/>
      <c r="KKQ1044" s="59"/>
      <c r="KKR1044" s="59"/>
      <c r="KKS1044" s="59"/>
      <c r="KKT1044" s="59"/>
      <c r="KKU1044" s="59"/>
      <c r="KKV1044" s="59"/>
      <c r="KKW1044" s="59"/>
      <c r="KKX1044" s="59"/>
      <c r="KKY1044" s="59"/>
      <c r="KKZ1044" s="59"/>
      <c r="KLA1044" s="59"/>
      <c r="KLB1044" s="59"/>
      <c r="KLC1044" s="59"/>
      <c r="KLD1044" s="59"/>
      <c r="KLE1044" s="59"/>
      <c r="KLF1044" s="59"/>
      <c r="KLG1044" s="59"/>
      <c r="KLH1044" s="59"/>
      <c r="KLI1044" s="59"/>
      <c r="KLJ1044" s="59"/>
      <c r="KLK1044" s="59"/>
      <c r="KLL1044" s="59"/>
      <c r="KLM1044" s="59"/>
      <c r="KLN1044" s="59"/>
      <c r="KLO1044" s="59"/>
      <c r="KLP1044" s="59"/>
      <c r="KLQ1044" s="59"/>
      <c r="KLR1044" s="59"/>
      <c r="KLS1044" s="59"/>
      <c r="KLT1044" s="59"/>
      <c r="KLU1044" s="59"/>
      <c r="KLV1044" s="59"/>
      <c r="KLW1044" s="59"/>
      <c r="KLX1044" s="59"/>
      <c r="KLY1044" s="59"/>
      <c r="KLZ1044" s="59"/>
      <c r="KMA1044" s="59"/>
      <c r="KMB1044" s="59"/>
      <c r="KMC1044" s="59"/>
      <c r="KMD1044" s="59"/>
      <c r="KME1044" s="59"/>
      <c r="KMF1044" s="59"/>
      <c r="KMG1044" s="59"/>
      <c r="KMH1044" s="59"/>
      <c r="KMI1044" s="59"/>
      <c r="KMJ1044" s="59"/>
      <c r="KMK1044" s="59"/>
      <c r="KML1044" s="59"/>
      <c r="KMM1044" s="59"/>
      <c r="KMN1044" s="59"/>
      <c r="KMO1044" s="59"/>
      <c r="KMP1044" s="59"/>
      <c r="KMQ1044" s="59"/>
      <c r="KMR1044" s="59"/>
      <c r="KMS1044" s="59"/>
      <c r="KMT1044" s="59"/>
      <c r="KMU1044" s="59"/>
      <c r="KMV1044" s="59"/>
      <c r="KMW1044" s="59"/>
      <c r="KMX1044" s="59"/>
      <c r="KMY1044" s="59"/>
      <c r="KMZ1044" s="59"/>
      <c r="KNA1044" s="59"/>
      <c r="KNB1044" s="59"/>
      <c r="KNC1044" s="59"/>
      <c r="KND1044" s="59"/>
      <c r="KNE1044" s="59"/>
      <c r="KNF1044" s="59"/>
      <c r="KNG1044" s="59"/>
      <c r="KNH1044" s="59"/>
      <c r="KNI1044" s="59"/>
      <c r="KNJ1044" s="59"/>
      <c r="KNK1044" s="59"/>
      <c r="KNL1044" s="59"/>
      <c r="KNM1044" s="59"/>
      <c r="KNN1044" s="59"/>
      <c r="KNO1044" s="59"/>
      <c r="KNP1044" s="59"/>
      <c r="KNQ1044" s="59"/>
      <c r="KNR1044" s="59"/>
      <c r="KNS1044" s="59"/>
      <c r="KNT1044" s="59"/>
      <c r="KNU1044" s="59"/>
      <c r="KNV1044" s="59"/>
      <c r="KNW1044" s="59"/>
      <c r="KNX1044" s="59"/>
      <c r="KNY1044" s="59"/>
      <c r="KNZ1044" s="59"/>
      <c r="KOA1044" s="59"/>
      <c r="KOB1044" s="59"/>
      <c r="KOC1044" s="59"/>
      <c r="KOD1044" s="59"/>
      <c r="KOE1044" s="59"/>
      <c r="KOF1044" s="59"/>
      <c r="KOG1044" s="59"/>
      <c r="KOH1044" s="59"/>
      <c r="KOI1044" s="59"/>
      <c r="KOJ1044" s="59"/>
      <c r="KOK1044" s="59"/>
      <c r="KOL1044" s="59"/>
      <c r="KOM1044" s="59"/>
      <c r="KON1044" s="59"/>
      <c r="KOO1044" s="59"/>
      <c r="KOP1044" s="59"/>
      <c r="KOQ1044" s="59"/>
      <c r="KOR1044" s="59"/>
      <c r="KOS1044" s="59"/>
      <c r="KOT1044" s="59"/>
      <c r="KOU1044" s="59"/>
      <c r="KOV1044" s="59"/>
      <c r="KOW1044" s="59"/>
      <c r="KOX1044" s="59"/>
      <c r="KOY1044" s="59"/>
      <c r="KOZ1044" s="59"/>
      <c r="KPA1044" s="59"/>
      <c r="KPB1044" s="59"/>
      <c r="KPC1044" s="59"/>
      <c r="KPD1044" s="59"/>
      <c r="KPE1044" s="59"/>
      <c r="KPF1044" s="59"/>
      <c r="KPG1044" s="59"/>
      <c r="KPH1044" s="59"/>
      <c r="KPI1044" s="59"/>
      <c r="KPJ1044" s="59"/>
      <c r="KPK1044" s="59"/>
      <c r="KPL1044" s="59"/>
      <c r="KPM1044" s="59"/>
      <c r="KPN1044" s="59"/>
      <c r="KPO1044" s="59"/>
      <c r="KPP1044" s="59"/>
      <c r="KPQ1044" s="59"/>
      <c r="KPR1044" s="59"/>
      <c r="KPS1044" s="59"/>
      <c r="KPT1044" s="59"/>
      <c r="KPU1044" s="59"/>
      <c r="KPV1044" s="59"/>
      <c r="KPW1044" s="59"/>
      <c r="KPX1044" s="59"/>
      <c r="KPY1044" s="59"/>
      <c r="KPZ1044" s="59"/>
      <c r="KQA1044" s="59"/>
      <c r="KQB1044" s="59"/>
      <c r="KQC1044" s="59"/>
      <c r="KQD1044" s="59"/>
      <c r="KQE1044" s="59"/>
      <c r="KQF1044" s="59"/>
      <c r="KQG1044" s="59"/>
      <c r="KQH1044" s="59"/>
      <c r="KQI1044" s="59"/>
      <c r="KQJ1044" s="59"/>
      <c r="KQK1044" s="59"/>
      <c r="KQL1044" s="59"/>
      <c r="KQM1044" s="59"/>
      <c r="KQN1044" s="59"/>
      <c r="KQO1044" s="59"/>
      <c r="KQP1044" s="59"/>
      <c r="KQQ1044" s="59"/>
      <c r="KQR1044" s="59"/>
      <c r="KQS1044" s="59"/>
      <c r="KQT1044" s="59"/>
      <c r="KQU1044" s="59"/>
      <c r="KQV1044" s="59"/>
      <c r="KQW1044" s="59"/>
      <c r="KQX1044" s="59"/>
      <c r="KQY1044" s="59"/>
      <c r="KQZ1044" s="59"/>
      <c r="KRA1044" s="59"/>
      <c r="KRB1044" s="59"/>
      <c r="KRC1044" s="59"/>
      <c r="KRD1044" s="59"/>
      <c r="KRE1044" s="59"/>
      <c r="KRF1044" s="59"/>
      <c r="KRG1044" s="59"/>
      <c r="KRH1044" s="59"/>
      <c r="KRI1044" s="59"/>
      <c r="KRJ1044" s="59"/>
      <c r="KRK1044" s="59"/>
      <c r="KRL1044" s="59"/>
      <c r="KRM1044" s="59"/>
      <c r="KRN1044" s="59"/>
      <c r="KRO1044" s="59"/>
      <c r="KRP1044" s="59"/>
      <c r="KRQ1044" s="59"/>
      <c r="KRR1044" s="59"/>
      <c r="KRS1044" s="59"/>
      <c r="KRT1044" s="59"/>
      <c r="KRU1044" s="59"/>
      <c r="KRV1044" s="59"/>
      <c r="KRW1044" s="59"/>
      <c r="KRX1044" s="59"/>
      <c r="KRY1044" s="59"/>
      <c r="KRZ1044" s="59"/>
      <c r="KSA1044" s="59"/>
      <c r="KSB1044" s="59"/>
      <c r="KSC1044" s="59"/>
      <c r="KSD1044" s="59"/>
      <c r="KSE1044" s="59"/>
      <c r="KSF1044" s="59"/>
      <c r="KSG1044" s="59"/>
      <c r="KSH1044" s="59"/>
      <c r="KSI1044" s="59"/>
      <c r="KSJ1044" s="59"/>
      <c r="KSK1044" s="59"/>
      <c r="KSL1044" s="59"/>
      <c r="KSM1044" s="59"/>
      <c r="KSN1044" s="59"/>
      <c r="KSO1044" s="59"/>
      <c r="KSP1044" s="59"/>
      <c r="KSQ1044" s="59"/>
      <c r="KSR1044" s="59"/>
      <c r="KSS1044" s="59"/>
      <c r="KST1044" s="59"/>
      <c r="KSU1044" s="59"/>
      <c r="KSV1044" s="59"/>
      <c r="KSW1044" s="59"/>
      <c r="KSX1044" s="59"/>
      <c r="KSY1044" s="59"/>
      <c r="KSZ1044" s="59"/>
      <c r="KTA1044" s="59"/>
      <c r="KTB1044" s="59"/>
      <c r="KTC1044" s="59"/>
      <c r="KTD1044" s="59"/>
      <c r="KTE1044" s="59"/>
      <c r="KTF1044" s="59"/>
      <c r="KTG1044" s="59"/>
      <c r="KTH1044" s="59"/>
      <c r="KTI1044" s="59"/>
      <c r="KTJ1044" s="59"/>
      <c r="KTK1044" s="59"/>
      <c r="KTL1044" s="59"/>
      <c r="KTM1044" s="59"/>
      <c r="KTN1044" s="59"/>
      <c r="KTO1044" s="59"/>
      <c r="KTP1044" s="59"/>
      <c r="KTQ1044" s="59"/>
      <c r="KTR1044" s="59"/>
      <c r="KTS1044" s="59"/>
      <c r="KTT1044" s="59"/>
      <c r="KTU1044" s="59"/>
      <c r="KTV1044" s="59"/>
      <c r="KTW1044" s="59"/>
      <c r="KTX1044" s="59"/>
      <c r="KTY1044" s="59"/>
      <c r="KTZ1044" s="59"/>
      <c r="KUA1044" s="59"/>
      <c r="KUB1044" s="59"/>
      <c r="KUC1044" s="59"/>
      <c r="KUD1044" s="59"/>
      <c r="KUE1044" s="59"/>
      <c r="KUF1044" s="59"/>
      <c r="KUG1044" s="59"/>
      <c r="KUH1044" s="59"/>
      <c r="KUI1044" s="59"/>
      <c r="KUJ1044" s="59"/>
      <c r="KUK1044" s="59"/>
      <c r="KUL1044" s="59"/>
      <c r="KUM1044" s="59"/>
      <c r="KUN1044" s="59"/>
      <c r="KUO1044" s="59"/>
      <c r="KUP1044" s="59"/>
      <c r="KUQ1044" s="59"/>
      <c r="KUR1044" s="59"/>
      <c r="KUS1044" s="59"/>
      <c r="KUT1044" s="59"/>
      <c r="KUU1044" s="59"/>
      <c r="KUV1044" s="59"/>
      <c r="KUW1044" s="59"/>
      <c r="KUX1044" s="59"/>
      <c r="KUY1044" s="59"/>
      <c r="KUZ1044" s="59"/>
      <c r="KVA1044" s="59"/>
      <c r="KVB1044" s="59"/>
      <c r="KVC1044" s="59"/>
      <c r="KVD1044" s="59"/>
      <c r="KVE1044" s="59"/>
      <c r="KVF1044" s="59"/>
      <c r="KVG1044" s="59"/>
      <c r="KVH1044" s="59"/>
      <c r="KVI1044" s="59"/>
      <c r="KVJ1044" s="59"/>
      <c r="KVK1044" s="59"/>
      <c r="KVL1044" s="59"/>
      <c r="KVM1044" s="59"/>
      <c r="KVN1044" s="59"/>
      <c r="KVO1044" s="59"/>
      <c r="KVP1044" s="59"/>
      <c r="KVQ1044" s="59"/>
      <c r="KVR1044" s="59"/>
      <c r="KVS1044" s="59"/>
      <c r="KVT1044" s="59"/>
      <c r="KVU1044" s="59"/>
      <c r="KVV1044" s="59"/>
      <c r="KVW1044" s="59"/>
      <c r="KVX1044" s="59"/>
      <c r="KVY1044" s="59"/>
      <c r="KVZ1044" s="59"/>
      <c r="KWA1044" s="59"/>
      <c r="KWB1044" s="59"/>
      <c r="KWC1044" s="59"/>
      <c r="KWD1044" s="59"/>
      <c r="KWE1044" s="59"/>
      <c r="KWF1044" s="59"/>
      <c r="KWG1044" s="59"/>
      <c r="KWH1044" s="59"/>
      <c r="KWI1044" s="59"/>
      <c r="KWJ1044" s="59"/>
      <c r="KWK1044" s="59"/>
      <c r="KWL1044" s="59"/>
      <c r="KWM1044" s="59"/>
      <c r="KWN1044" s="59"/>
      <c r="KWO1044" s="59"/>
      <c r="KWP1044" s="59"/>
      <c r="KWQ1044" s="59"/>
      <c r="KWR1044" s="59"/>
      <c r="KWS1044" s="59"/>
      <c r="KWT1044" s="59"/>
      <c r="KWU1044" s="59"/>
      <c r="KWV1044" s="59"/>
      <c r="KWW1044" s="59"/>
      <c r="KWX1044" s="59"/>
      <c r="KWY1044" s="59"/>
      <c r="KWZ1044" s="59"/>
      <c r="KXA1044" s="59"/>
      <c r="KXB1044" s="59"/>
      <c r="KXC1044" s="59"/>
      <c r="KXD1044" s="59"/>
      <c r="KXE1044" s="59"/>
      <c r="KXF1044" s="59"/>
      <c r="KXG1044" s="59"/>
      <c r="KXH1044" s="59"/>
      <c r="KXI1044" s="59"/>
      <c r="KXJ1044" s="59"/>
      <c r="KXK1044" s="59"/>
      <c r="KXL1044" s="59"/>
      <c r="KXM1044" s="59"/>
      <c r="KXN1044" s="59"/>
      <c r="KXO1044" s="59"/>
      <c r="KXP1044" s="59"/>
      <c r="KXQ1044" s="59"/>
      <c r="KXR1044" s="59"/>
      <c r="KXS1044" s="59"/>
      <c r="KXT1044" s="59"/>
      <c r="KXU1044" s="59"/>
      <c r="KXV1044" s="59"/>
      <c r="KXW1044" s="59"/>
      <c r="KXX1044" s="59"/>
      <c r="KXY1044" s="59"/>
      <c r="KXZ1044" s="59"/>
      <c r="KYA1044" s="59"/>
      <c r="KYB1044" s="59"/>
      <c r="KYC1044" s="59"/>
      <c r="KYD1044" s="59"/>
      <c r="KYE1044" s="59"/>
      <c r="KYF1044" s="59"/>
      <c r="KYG1044" s="59"/>
      <c r="KYH1044" s="59"/>
      <c r="KYI1044" s="59"/>
      <c r="KYJ1044" s="59"/>
      <c r="KYK1044" s="59"/>
      <c r="KYL1044" s="59"/>
      <c r="KYM1044" s="59"/>
      <c r="KYN1044" s="59"/>
      <c r="KYO1044" s="59"/>
      <c r="KYP1044" s="59"/>
      <c r="KYQ1044" s="59"/>
      <c r="KYR1044" s="59"/>
      <c r="KYS1044" s="59"/>
      <c r="KYT1044" s="59"/>
      <c r="KYU1044" s="59"/>
      <c r="KYV1044" s="59"/>
      <c r="KYW1044" s="59"/>
      <c r="KYX1044" s="59"/>
      <c r="KYY1044" s="59"/>
      <c r="KYZ1044" s="59"/>
      <c r="KZA1044" s="59"/>
      <c r="KZB1044" s="59"/>
      <c r="KZC1044" s="59"/>
      <c r="KZD1044" s="59"/>
      <c r="KZE1044" s="59"/>
      <c r="KZF1044" s="59"/>
      <c r="KZG1044" s="59"/>
      <c r="KZH1044" s="59"/>
      <c r="KZI1044" s="59"/>
      <c r="KZJ1044" s="59"/>
      <c r="KZK1044" s="59"/>
      <c r="KZL1044" s="59"/>
      <c r="KZM1044" s="59"/>
      <c r="KZN1044" s="59"/>
      <c r="KZO1044" s="59"/>
      <c r="KZP1044" s="59"/>
      <c r="KZQ1044" s="59"/>
      <c r="KZR1044" s="59"/>
      <c r="KZS1044" s="59"/>
      <c r="KZT1044" s="59"/>
      <c r="KZU1044" s="59"/>
      <c r="KZV1044" s="59"/>
      <c r="KZW1044" s="59"/>
      <c r="KZX1044" s="59"/>
      <c r="KZY1044" s="59"/>
      <c r="KZZ1044" s="59"/>
      <c r="LAA1044" s="59"/>
      <c r="LAB1044" s="59"/>
      <c r="LAC1044" s="59"/>
      <c r="LAD1044" s="59"/>
      <c r="LAE1044" s="59"/>
      <c r="LAF1044" s="59"/>
      <c r="LAG1044" s="59"/>
      <c r="LAH1044" s="59"/>
      <c r="LAI1044" s="59"/>
      <c r="LAJ1044" s="59"/>
      <c r="LAK1044" s="59"/>
      <c r="LAL1044" s="59"/>
      <c r="LAM1044" s="59"/>
      <c r="LAN1044" s="59"/>
      <c r="LAO1044" s="59"/>
      <c r="LAP1044" s="59"/>
      <c r="LAQ1044" s="59"/>
      <c r="LAR1044" s="59"/>
      <c r="LAS1044" s="59"/>
      <c r="LAT1044" s="59"/>
      <c r="LAU1044" s="59"/>
      <c r="LAV1044" s="59"/>
      <c r="LAW1044" s="59"/>
      <c r="LAX1044" s="59"/>
      <c r="LAY1044" s="59"/>
      <c r="LAZ1044" s="59"/>
      <c r="LBA1044" s="59"/>
      <c r="LBB1044" s="59"/>
      <c r="LBC1044" s="59"/>
      <c r="LBD1044" s="59"/>
      <c r="LBE1044" s="59"/>
      <c r="LBF1044" s="59"/>
      <c r="LBG1044" s="59"/>
      <c r="LBH1044" s="59"/>
      <c r="LBI1044" s="59"/>
      <c r="LBJ1044" s="59"/>
      <c r="LBK1044" s="59"/>
      <c r="LBL1044" s="59"/>
      <c r="LBM1044" s="59"/>
      <c r="LBN1044" s="59"/>
      <c r="LBO1044" s="59"/>
      <c r="LBP1044" s="59"/>
      <c r="LBQ1044" s="59"/>
      <c r="LBR1044" s="59"/>
      <c r="LBS1044" s="59"/>
      <c r="LBT1044" s="59"/>
      <c r="LBU1044" s="59"/>
      <c r="LBV1044" s="59"/>
      <c r="LBW1044" s="59"/>
      <c r="LBX1044" s="59"/>
      <c r="LBY1044" s="59"/>
      <c r="LBZ1044" s="59"/>
      <c r="LCA1044" s="59"/>
      <c r="LCB1044" s="59"/>
      <c r="LCC1044" s="59"/>
      <c r="LCD1044" s="59"/>
      <c r="LCE1044" s="59"/>
      <c r="LCF1044" s="59"/>
      <c r="LCG1044" s="59"/>
      <c r="LCH1044" s="59"/>
      <c r="LCI1044" s="59"/>
      <c r="LCJ1044" s="59"/>
      <c r="LCK1044" s="59"/>
      <c r="LCL1044" s="59"/>
      <c r="LCM1044" s="59"/>
      <c r="LCN1044" s="59"/>
      <c r="LCO1044" s="59"/>
      <c r="LCP1044" s="59"/>
      <c r="LCQ1044" s="59"/>
      <c r="LCR1044" s="59"/>
      <c r="LCS1044" s="59"/>
      <c r="LCT1044" s="59"/>
      <c r="LCU1044" s="59"/>
      <c r="LCV1044" s="59"/>
      <c r="LCW1044" s="59"/>
      <c r="LCX1044" s="59"/>
      <c r="LCY1044" s="59"/>
      <c r="LCZ1044" s="59"/>
      <c r="LDA1044" s="59"/>
      <c r="LDB1044" s="59"/>
      <c r="LDC1044" s="59"/>
      <c r="LDD1044" s="59"/>
      <c r="LDE1044" s="59"/>
      <c r="LDF1044" s="59"/>
      <c r="LDG1044" s="59"/>
      <c r="LDH1044" s="59"/>
      <c r="LDI1044" s="59"/>
      <c r="LDJ1044" s="59"/>
      <c r="LDK1044" s="59"/>
      <c r="LDL1044" s="59"/>
      <c r="LDM1044" s="59"/>
      <c r="LDN1044" s="59"/>
      <c r="LDO1044" s="59"/>
      <c r="LDP1044" s="59"/>
      <c r="LDQ1044" s="59"/>
      <c r="LDR1044" s="59"/>
      <c r="LDS1044" s="59"/>
      <c r="LDT1044" s="59"/>
      <c r="LDU1044" s="59"/>
      <c r="LDV1044" s="59"/>
      <c r="LDW1044" s="59"/>
      <c r="LDX1044" s="59"/>
      <c r="LDY1044" s="59"/>
      <c r="LDZ1044" s="59"/>
      <c r="LEA1044" s="59"/>
      <c r="LEB1044" s="59"/>
      <c r="LEC1044" s="59"/>
      <c r="LED1044" s="59"/>
      <c r="LEE1044" s="59"/>
      <c r="LEF1044" s="59"/>
      <c r="LEG1044" s="59"/>
      <c r="LEH1044" s="59"/>
      <c r="LEI1044" s="59"/>
      <c r="LEJ1044" s="59"/>
      <c r="LEK1044" s="59"/>
      <c r="LEL1044" s="59"/>
      <c r="LEM1044" s="59"/>
      <c r="LEN1044" s="59"/>
      <c r="LEO1044" s="59"/>
      <c r="LEP1044" s="59"/>
      <c r="LEQ1044" s="59"/>
      <c r="LER1044" s="59"/>
      <c r="LES1044" s="59"/>
      <c r="LET1044" s="59"/>
      <c r="LEU1044" s="59"/>
      <c r="LEV1044" s="59"/>
      <c r="LEW1044" s="59"/>
      <c r="LEX1044" s="59"/>
      <c r="LEY1044" s="59"/>
      <c r="LEZ1044" s="59"/>
      <c r="LFA1044" s="59"/>
      <c r="LFB1044" s="59"/>
      <c r="LFC1044" s="59"/>
      <c r="LFD1044" s="59"/>
      <c r="LFE1044" s="59"/>
      <c r="LFF1044" s="59"/>
      <c r="LFG1044" s="59"/>
      <c r="LFH1044" s="59"/>
      <c r="LFI1044" s="59"/>
      <c r="LFJ1044" s="59"/>
      <c r="LFK1044" s="59"/>
      <c r="LFL1044" s="59"/>
      <c r="LFM1044" s="59"/>
      <c r="LFN1044" s="59"/>
      <c r="LFO1044" s="59"/>
      <c r="LFP1044" s="59"/>
      <c r="LFQ1044" s="59"/>
      <c r="LFR1044" s="59"/>
      <c r="LFS1044" s="59"/>
      <c r="LFT1044" s="59"/>
      <c r="LFU1044" s="59"/>
      <c r="LFV1044" s="59"/>
      <c r="LFW1044" s="59"/>
      <c r="LFX1044" s="59"/>
      <c r="LFY1044" s="59"/>
      <c r="LFZ1044" s="59"/>
      <c r="LGA1044" s="59"/>
      <c r="LGB1044" s="59"/>
      <c r="LGC1044" s="59"/>
      <c r="LGD1044" s="59"/>
      <c r="LGE1044" s="59"/>
      <c r="LGF1044" s="59"/>
      <c r="LGG1044" s="59"/>
      <c r="LGH1044" s="59"/>
      <c r="LGI1044" s="59"/>
      <c r="LGJ1044" s="59"/>
      <c r="LGK1044" s="59"/>
      <c r="LGL1044" s="59"/>
      <c r="LGM1044" s="59"/>
      <c r="LGN1044" s="59"/>
      <c r="LGO1044" s="59"/>
      <c r="LGP1044" s="59"/>
      <c r="LGQ1044" s="59"/>
      <c r="LGR1044" s="59"/>
      <c r="LGS1044" s="59"/>
      <c r="LGT1044" s="59"/>
      <c r="LGU1044" s="59"/>
      <c r="LGV1044" s="59"/>
      <c r="LGW1044" s="59"/>
      <c r="LGX1044" s="59"/>
      <c r="LGY1044" s="59"/>
      <c r="LGZ1044" s="59"/>
      <c r="LHA1044" s="59"/>
      <c r="LHB1044" s="59"/>
      <c r="LHC1044" s="59"/>
      <c r="LHD1044" s="59"/>
      <c r="LHE1044" s="59"/>
      <c r="LHF1044" s="59"/>
      <c r="LHG1044" s="59"/>
      <c r="LHH1044" s="59"/>
      <c r="LHI1044" s="59"/>
      <c r="LHJ1044" s="59"/>
      <c r="LHK1044" s="59"/>
      <c r="LHL1044" s="59"/>
      <c r="LHM1044" s="59"/>
      <c r="LHN1044" s="59"/>
      <c r="LHO1044" s="59"/>
      <c r="LHP1044" s="59"/>
      <c r="LHQ1044" s="59"/>
      <c r="LHR1044" s="59"/>
      <c r="LHS1044" s="59"/>
      <c r="LHT1044" s="59"/>
      <c r="LHU1044" s="59"/>
      <c r="LHV1044" s="59"/>
      <c r="LHW1044" s="59"/>
      <c r="LHX1044" s="59"/>
      <c r="LHY1044" s="59"/>
      <c r="LHZ1044" s="59"/>
      <c r="LIA1044" s="59"/>
      <c r="LIB1044" s="59"/>
      <c r="LIC1044" s="59"/>
      <c r="LID1044" s="59"/>
      <c r="LIE1044" s="59"/>
      <c r="LIF1044" s="59"/>
      <c r="LIG1044" s="59"/>
      <c r="LIH1044" s="59"/>
      <c r="LII1044" s="59"/>
      <c r="LIJ1044" s="59"/>
      <c r="LIK1044" s="59"/>
      <c r="LIL1044" s="59"/>
      <c r="LIM1044" s="59"/>
      <c r="LIN1044" s="59"/>
      <c r="LIO1044" s="59"/>
      <c r="LIP1044" s="59"/>
      <c r="LIQ1044" s="59"/>
      <c r="LIR1044" s="59"/>
      <c r="LIS1044" s="59"/>
      <c r="LIT1044" s="59"/>
      <c r="LIU1044" s="59"/>
      <c r="LIV1044" s="59"/>
      <c r="LIW1044" s="59"/>
      <c r="LIX1044" s="59"/>
      <c r="LIY1044" s="59"/>
      <c r="LIZ1044" s="59"/>
      <c r="LJA1044" s="59"/>
      <c r="LJB1044" s="59"/>
      <c r="LJC1044" s="59"/>
      <c r="LJD1044" s="59"/>
      <c r="LJE1044" s="59"/>
      <c r="LJF1044" s="59"/>
      <c r="LJG1044" s="59"/>
      <c r="LJH1044" s="59"/>
      <c r="LJI1044" s="59"/>
      <c r="LJJ1044" s="59"/>
      <c r="LJK1044" s="59"/>
      <c r="LJL1044" s="59"/>
      <c r="LJM1044" s="59"/>
      <c r="LJN1044" s="59"/>
      <c r="LJO1044" s="59"/>
      <c r="LJP1044" s="59"/>
      <c r="LJQ1044" s="59"/>
      <c r="LJR1044" s="59"/>
      <c r="LJS1044" s="59"/>
      <c r="LJT1044" s="59"/>
      <c r="LJU1044" s="59"/>
      <c r="LJV1044" s="59"/>
      <c r="LJW1044" s="59"/>
      <c r="LJX1044" s="59"/>
      <c r="LJY1044" s="59"/>
      <c r="LJZ1044" s="59"/>
      <c r="LKA1044" s="59"/>
      <c r="LKB1044" s="59"/>
      <c r="LKC1044" s="59"/>
      <c r="LKD1044" s="59"/>
      <c r="LKE1044" s="59"/>
      <c r="LKF1044" s="59"/>
      <c r="LKG1044" s="59"/>
      <c r="LKH1044" s="59"/>
      <c r="LKI1044" s="59"/>
      <c r="LKJ1044" s="59"/>
      <c r="LKK1044" s="59"/>
      <c r="LKL1044" s="59"/>
      <c r="LKM1044" s="59"/>
      <c r="LKN1044" s="59"/>
      <c r="LKO1044" s="59"/>
      <c r="LKP1044" s="59"/>
      <c r="LKQ1044" s="59"/>
      <c r="LKR1044" s="59"/>
      <c r="LKS1044" s="59"/>
      <c r="LKT1044" s="59"/>
      <c r="LKU1044" s="59"/>
      <c r="LKV1044" s="59"/>
      <c r="LKW1044" s="59"/>
      <c r="LKX1044" s="59"/>
      <c r="LKY1044" s="59"/>
      <c r="LKZ1044" s="59"/>
      <c r="LLA1044" s="59"/>
      <c r="LLB1044" s="59"/>
      <c r="LLC1044" s="59"/>
      <c r="LLD1044" s="59"/>
      <c r="LLE1044" s="59"/>
      <c r="LLF1044" s="59"/>
      <c r="LLG1044" s="59"/>
      <c r="LLH1044" s="59"/>
      <c r="LLI1044" s="59"/>
      <c r="LLJ1044" s="59"/>
      <c r="LLK1044" s="59"/>
      <c r="LLL1044" s="59"/>
      <c r="LLM1044" s="59"/>
      <c r="LLN1044" s="59"/>
      <c r="LLO1044" s="59"/>
      <c r="LLP1044" s="59"/>
      <c r="LLQ1044" s="59"/>
      <c r="LLR1044" s="59"/>
      <c r="LLS1044" s="59"/>
      <c r="LLT1044" s="59"/>
      <c r="LLU1044" s="59"/>
      <c r="LLV1044" s="59"/>
      <c r="LLW1044" s="59"/>
      <c r="LLX1044" s="59"/>
      <c r="LLY1044" s="59"/>
      <c r="LLZ1044" s="59"/>
      <c r="LMA1044" s="59"/>
      <c r="LMB1044" s="59"/>
      <c r="LMC1044" s="59"/>
      <c r="LMD1044" s="59"/>
      <c r="LME1044" s="59"/>
      <c r="LMF1044" s="59"/>
      <c r="LMG1044" s="59"/>
      <c r="LMH1044" s="59"/>
      <c r="LMI1044" s="59"/>
      <c r="LMJ1044" s="59"/>
      <c r="LMK1044" s="59"/>
      <c r="LML1044" s="59"/>
      <c r="LMM1044" s="59"/>
      <c r="LMN1044" s="59"/>
      <c r="LMO1044" s="59"/>
      <c r="LMP1044" s="59"/>
      <c r="LMQ1044" s="59"/>
      <c r="LMR1044" s="59"/>
      <c r="LMS1044" s="59"/>
      <c r="LMT1044" s="59"/>
      <c r="LMU1044" s="59"/>
      <c r="LMV1044" s="59"/>
      <c r="LMW1044" s="59"/>
      <c r="LMX1044" s="59"/>
      <c r="LMY1044" s="59"/>
      <c r="LMZ1044" s="59"/>
      <c r="LNA1044" s="59"/>
      <c r="LNB1044" s="59"/>
      <c r="LNC1044" s="59"/>
      <c r="LND1044" s="59"/>
      <c r="LNE1044" s="59"/>
      <c r="LNF1044" s="59"/>
      <c r="LNG1044" s="59"/>
      <c r="LNH1044" s="59"/>
      <c r="LNI1044" s="59"/>
      <c r="LNJ1044" s="59"/>
      <c r="LNK1044" s="59"/>
      <c r="LNL1044" s="59"/>
      <c r="LNM1044" s="59"/>
      <c r="LNN1044" s="59"/>
      <c r="LNO1044" s="59"/>
      <c r="LNP1044" s="59"/>
      <c r="LNQ1044" s="59"/>
      <c r="LNR1044" s="59"/>
      <c r="LNS1044" s="59"/>
      <c r="LNT1044" s="59"/>
      <c r="LNU1044" s="59"/>
      <c r="LNV1044" s="59"/>
      <c r="LNW1044" s="59"/>
      <c r="LNX1044" s="59"/>
      <c r="LNY1044" s="59"/>
      <c r="LNZ1044" s="59"/>
      <c r="LOA1044" s="59"/>
      <c r="LOB1044" s="59"/>
      <c r="LOC1044" s="59"/>
      <c r="LOD1044" s="59"/>
      <c r="LOE1044" s="59"/>
      <c r="LOF1044" s="59"/>
      <c r="LOG1044" s="59"/>
      <c r="LOH1044" s="59"/>
      <c r="LOI1044" s="59"/>
      <c r="LOJ1044" s="59"/>
      <c r="LOK1044" s="59"/>
      <c r="LOL1044" s="59"/>
      <c r="LOM1044" s="59"/>
      <c r="LON1044" s="59"/>
      <c r="LOO1044" s="59"/>
      <c r="LOP1044" s="59"/>
      <c r="LOQ1044" s="59"/>
      <c r="LOR1044" s="59"/>
      <c r="LOS1044" s="59"/>
      <c r="LOT1044" s="59"/>
      <c r="LOU1044" s="59"/>
      <c r="LOV1044" s="59"/>
      <c r="LOW1044" s="59"/>
      <c r="LOX1044" s="59"/>
      <c r="LOY1044" s="59"/>
      <c r="LOZ1044" s="59"/>
      <c r="LPA1044" s="59"/>
      <c r="LPB1044" s="59"/>
      <c r="LPC1044" s="59"/>
      <c r="LPD1044" s="59"/>
      <c r="LPE1044" s="59"/>
      <c r="LPF1044" s="59"/>
      <c r="LPG1044" s="59"/>
      <c r="LPH1044" s="59"/>
      <c r="LPI1044" s="59"/>
      <c r="LPJ1044" s="59"/>
      <c r="LPK1044" s="59"/>
      <c r="LPL1044" s="59"/>
      <c r="LPM1044" s="59"/>
      <c r="LPN1044" s="59"/>
      <c r="LPO1044" s="59"/>
      <c r="LPP1044" s="59"/>
      <c r="LPQ1044" s="59"/>
      <c r="LPR1044" s="59"/>
      <c r="LPS1044" s="59"/>
      <c r="LPT1044" s="59"/>
      <c r="LPU1044" s="59"/>
      <c r="LPV1044" s="59"/>
      <c r="LPW1044" s="59"/>
      <c r="LPX1044" s="59"/>
      <c r="LPY1044" s="59"/>
      <c r="LPZ1044" s="59"/>
      <c r="LQA1044" s="59"/>
      <c r="LQB1044" s="59"/>
      <c r="LQC1044" s="59"/>
      <c r="LQD1044" s="59"/>
      <c r="LQE1044" s="59"/>
      <c r="LQF1044" s="59"/>
      <c r="LQG1044" s="59"/>
      <c r="LQH1044" s="59"/>
      <c r="LQI1044" s="59"/>
      <c r="LQJ1044" s="59"/>
      <c r="LQK1044" s="59"/>
      <c r="LQL1044" s="59"/>
      <c r="LQM1044" s="59"/>
      <c r="LQN1044" s="59"/>
      <c r="LQO1044" s="59"/>
      <c r="LQP1044" s="59"/>
      <c r="LQQ1044" s="59"/>
      <c r="LQR1044" s="59"/>
      <c r="LQS1044" s="59"/>
      <c r="LQT1044" s="59"/>
      <c r="LQU1044" s="59"/>
      <c r="LQV1044" s="59"/>
      <c r="LQW1044" s="59"/>
      <c r="LQX1044" s="59"/>
      <c r="LQY1044" s="59"/>
      <c r="LQZ1044" s="59"/>
      <c r="LRA1044" s="59"/>
      <c r="LRB1044" s="59"/>
      <c r="LRC1044" s="59"/>
      <c r="LRD1044" s="59"/>
      <c r="LRE1044" s="59"/>
      <c r="LRF1044" s="59"/>
      <c r="LRG1044" s="59"/>
      <c r="LRH1044" s="59"/>
      <c r="LRI1044" s="59"/>
      <c r="LRJ1044" s="59"/>
      <c r="LRK1044" s="59"/>
      <c r="LRL1044" s="59"/>
      <c r="LRM1044" s="59"/>
      <c r="LRN1044" s="59"/>
      <c r="LRO1044" s="59"/>
      <c r="LRP1044" s="59"/>
      <c r="LRQ1044" s="59"/>
      <c r="LRR1044" s="59"/>
      <c r="LRS1044" s="59"/>
      <c r="LRT1044" s="59"/>
      <c r="LRU1044" s="59"/>
      <c r="LRV1044" s="59"/>
      <c r="LRW1044" s="59"/>
      <c r="LRX1044" s="59"/>
      <c r="LRY1044" s="59"/>
      <c r="LRZ1044" s="59"/>
      <c r="LSA1044" s="59"/>
      <c r="LSB1044" s="59"/>
      <c r="LSC1044" s="59"/>
      <c r="LSD1044" s="59"/>
      <c r="LSE1044" s="59"/>
      <c r="LSF1044" s="59"/>
      <c r="LSG1044" s="59"/>
      <c r="LSH1044" s="59"/>
      <c r="LSI1044" s="59"/>
      <c r="LSJ1044" s="59"/>
      <c r="LSK1044" s="59"/>
      <c r="LSL1044" s="59"/>
      <c r="LSM1044" s="59"/>
      <c r="LSN1044" s="59"/>
      <c r="LSO1044" s="59"/>
      <c r="LSP1044" s="59"/>
      <c r="LSQ1044" s="59"/>
      <c r="LSR1044" s="59"/>
      <c r="LSS1044" s="59"/>
      <c r="LST1044" s="59"/>
      <c r="LSU1044" s="59"/>
      <c r="LSV1044" s="59"/>
      <c r="LSW1044" s="59"/>
      <c r="LSX1044" s="59"/>
      <c r="LSY1044" s="59"/>
      <c r="LSZ1044" s="59"/>
      <c r="LTA1044" s="59"/>
      <c r="LTB1044" s="59"/>
      <c r="LTC1044" s="59"/>
      <c r="LTD1044" s="59"/>
      <c r="LTE1044" s="59"/>
      <c r="LTF1044" s="59"/>
      <c r="LTG1044" s="59"/>
      <c r="LTH1044" s="59"/>
      <c r="LTI1044" s="59"/>
      <c r="LTJ1044" s="59"/>
      <c r="LTK1044" s="59"/>
      <c r="LTL1044" s="59"/>
      <c r="LTM1044" s="59"/>
      <c r="LTN1044" s="59"/>
      <c r="LTO1044" s="59"/>
      <c r="LTP1044" s="59"/>
      <c r="LTQ1044" s="59"/>
      <c r="LTR1044" s="59"/>
      <c r="LTS1044" s="59"/>
      <c r="LTT1044" s="59"/>
      <c r="LTU1044" s="59"/>
      <c r="LTV1044" s="59"/>
      <c r="LTW1044" s="59"/>
      <c r="LTX1044" s="59"/>
      <c r="LTY1044" s="59"/>
      <c r="LTZ1044" s="59"/>
      <c r="LUA1044" s="59"/>
      <c r="LUB1044" s="59"/>
      <c r="LUC1044" s="59"/>
      <c r="LUD1044" s="59"/>
      <c r="LUE1044" s="59"/>
      <c r="LUF1044" s="59"/>
      <c r="LUG1044" s="59"/>
      <c r="LUH1044" s="59"/>
      <c r="LUI1044" s="59"/>
      <c r="LUJ1044" s="59"/>
      <c r="LUK1044" s="59"/>
      <c r="LUL1044" s="59"/>
      <c r="LUM1044" s="59"/>
      <c r="LUN1044" s="59"/>
      <c r="LUO1044" s="59"/>
      <c r="LUP1044" s="59"/>
      <c r="LUQ1044" s="59"/>
      <c r="LUR1044" s="59"/>
      <c r="LUS1044" s="59"/>
      <c r="LUT1044" s="59"/>
      <c r="LUU1044" s="59"/>
      <c r="LUV1044" s="59"/>
      <c r="LUW1044" s="59"/>
      <c r="LUX1044" s="59"/>
      <c r="LUY1044" s="59"/>
      <c r="LUZ1044" s="59"/>
      <c r="LVA1044" s="59"/>
      <c r="LVB1044" s="59"/>
      <c r="LVC1044" s="59"/>
      <c r="LVD1044" s="59"/>
      <c r="LVE1044" s="59"/>
      <c r="LVF1044" s="59"/>
      <c r="LVG1044" s="59"/>
      <c r="LVH1044" s="59"/>
      <c r="LVI1044" s="59"/>
      <c r="LVJ1044" s="59"/>
      <c r="LVK1044" s="59"/>
      <c r="LVL1044" s="59"/>
      <c r="LVM1044" s="59"/>
      <c r="LVN1044" s="59"/>
      <c r="LVO1044" s="59"/>
      <c r="LVP1044" s="59"/>
      <c r="LVQ1044" s="59"/>
      <c r="LVR1044" s="59"/>
      <c r="LVS1044" s="59"/>
      <c r="LVT1044" s="59"/>
      <c r="LVU1044" s="59"/>
      <c r="LVV1044" s="59"/>
      <c r="LVW1044" s="59"/>
      <c r="LVX1044" s="59"/>
      <c r="LVY1044" s="59"/>
      <c r="LVZ1044" s="59"/>
      <c r="LWA1044" s="59"/>
      <c r="LWB1044" s="59"/>
      <c r="LWC1044" s="59"/>
      <c r="LWD1044" s="59"/>
      <c r="LWE1044" s="59"/>
      <c r="LWF1044" s="59"/>
      <c r="LWG1044" s="59"/>
      <c r="LWH1044" s="59"/>
      <c r="LWI1044" s="59"/>
      <c r="LWJ1044" s="59"/>
      <c r="LWK1044" s="59"/>
      <c r="LWL1044" s="59"/>
      <c r="LWM1044" s="59"/>
      <c r="LWN1044" s="59"/>
      <c r="LWO1044" s="59"/>
      <c r="LWP1044" s="59"/>
      <c r="LWQ1044" s="59"/>
      <c r="LWR1044" s="59"/>
      <c r="LWS1044" s="59"/>
      <c r="LWT1044" s="59"/>
      <c r="LWU1044" s="59"/>
      <c r="LWV1044" s="59"/>
      <c r="LWW1044" s="59"/>
      <c r="LWX1044" s="59"/>
      <c r="LWY1044" s="59"/>
      <c r="LWZ1044" s="59"/>
      <c r="LXA1044" s="59"/>
      <c r="LXB1044" s="59"/>
      <c r="LXC1044" s="59"/>
      <c r="LXD1044" s="59"/>
      <c r="LXE1044" s="59"/>
      <c r="LXF1044" s="59"/>
      <c r="LXG1044" s="59"/>
      <c r="LXH1044" s="59"/>
      <c r="LXI1044" s="59"/>
      <c r="LXJ1044" s="59"/>
      <c r="LXK1044" s="59"/>
      <c r="LXL1044" s="59"/>
      <c r="LXM1044" s="59"/>
      <c r="LXN1044" s="59"/>
      <c r="LXO1044" s="59"/>
      <c r="LXP1044" s="59"/>
      <c r="LXQ1044" s="59"/>
      <c r="LXR1044" s="59"/>
      <c r="LXS1044" s="59"/>
      <c r="LXT1044" s="59"/>
      <c r="LXU1044" s="59"/>
      <c r="LXV1044" s="59"/>
      <c r="LXW1044" s="59"/>
      <c r="LXX1044" s="59"/>
      <c r="LXY1044" s="59"/>
      <c r="LXZ1044" s="59"/>
      <c r="LYA1044" s="59"/>
      <c r="LYB1044" s="59"/>
      <c r="LYC1044" s="59"/>
      <c r="LYD1044" s="59"/>
      <c r="LYE1044" s="59"/>
      <c r="LYF1044" s="59"/>
      <c r="LYG1044" s="59"/>
      <c r="LYH1044" s="59"/>
      <c r="LYI1044" s="59"/>
      <c r="LYJ1044" s="59"/>
      <c r="LYK1044" s="59"/>
      <c r="LYL1044" s="59"/>
      <c r="LYM1044" s="59"/>
      <c r="LYN1044" s="59"/>
      <c r="LYO1044" s="59"/>
      <c r="LYP1044" s="59"/>
      <c r="LYQ1044" s="59"/>
      <c r="LYR1044" s="59"/>
      <c r="LYS1044" s="59"/>
      <c r="LYT1044" s="59"/>
      <c r="LYU1044" s="59"/>
      <c r="LYV1044" s="59"/>
      <c r="LYW1044" s="59"/>
      <c r="LYX1044" s="59"/>
      <c r="LYY1044" s="59"/>
      <c r="LYZ1044" s="59"/>
      <c r="LZA1044" s="59"/>
      <c r="LZB1044" s="59"/>
      <c r="LZC1044" s="59"/>
      <c r="LZD1044" s="59"/>
      <c r="LZE1044" s="59"/>
      <c r="LZF1044" s="59"/>
      <c r="LZG1044" s="59"/>
      <c r="LZH1044" s="59"/>
      <c r="LZI1044" s="59"/>
      <c r="LZJ1044" s="59"/>
      <c r="LZK1044" s="59"/>
      <c r="LZL1044" s="59"/>
      <c r="LZM1044" s="59"/>
      <c r="LZN1044" s="59"/>
      <c r="LZO1044" s="59"/>
      <c r="LZP1044" s="59"/>
      <c r="LZQ1044" s="59"/>
      <c r="LZR1044" s="59"/>
      <c r="LZS1044" s="59"/>
      <c r="LZT1044" s="59"/>
      <c r="LZU1044" s="59"/>
      <c r="LZV1044" s="59"/>
      <c r="LZW1044" s="59"/>
      <c r="LZX1044" s="59"/>
      <c r="LZY1044" s="59"/>
      <c r="LZZ1044" s="59"/>
      <c r="MAA1044" s="59"/>
      <c r="MAB1044" s="59"/>
      <c r="MAC1044" s="59"/>
      <c r="MAD1044" s="59"/>
      <c r="MAE1044" s="59"/>
      <c r="MAF1044" s="59"/>
      <c r="MAG1044" s="59"/>
      <c r="MAH1044" s="59"/>
      <c r="MAI1044" s="59"/>
      <c r="MAJ1044" s="59"/>
      <c r="MAK1044" s="59"/>
      <c r="MAL1044" s="59"/>
      <c r="MAM1044" s="59"/>
      <c r="MAN1044" s="59"/>
      <c r="MAO1044" s="59"/>
      <c r="MAP1044" s="59"/>
      <c r="MAQ1044" s="59"/>
      <c r="MAR1044" s="59"/>
      <c r="MAS1044" s="59"/>
      <c r="MAT1044" s="59"/>
      <c r="MAU1044" s="59"/>
      <c r="MAV1044" s="59"/>
      <c r="MAW1044" s="59"/>
      <c r="MAX1044" s="59"/>
      <c r="MAY1044" s="59"/>
      <c r="MAZ1044" s="59"/>
      <c r="MBA1044" s="59"/>
      <c r="MBB1044" s="59"/>
      <c r="MBC1044" s="59"/>
      <c r="MBD1044" s="59"/>
      <c r="MBE1044" s="59"/>
      <c r="MBF1044" s="59"/>
      <c r="MBG1044" s="59"/>
      <c r="MBH1044" s="59"/>
      <c r="MBI1044" s="59"/>
      <c r="MBJ1044" s="59"/>
      <c r="MBK1044" s="59"/>
      <c r="MBL1044" s="59"/>
      <c r="MBM1044" s="59"/>
      <c r="MBN1044" s="59"/>
      <c r="MBO1044" s="59"/>
      <c r="MBP1044" s="59"/>
      <c r="MBQ1044" s="59"/>
      <c r="MBR1044" s="59"/>
      <c r="MBS1044" s="59"/>
      <c r="MBT1044" s="59"/>
      <c r="MBU1044" s="59"/>
      <c r="MBV1044" s="59"/>
      <c r="MBW1044" s="59"/>
      <c r="MBX1044" s="59"/>
      <c r="MBY1044" s="59"/>
      <c r="MBZ1044" s="59"/>
      <c r="MCA1044" s="59"/>
      <c r="MCB1044" s="59"/>
      <c r="MCC1044" s="59"/>
      <c r="MCD1044" s="59"/>
      <c r="MCE1044" s="59"/>
      <c r="MCF1044" s="59"/>
      <c r="MCG1044" s="59"/>
      <c r="MCH1044" s="59"/>
      <c r="MCI1044" s="59"/>
      <c r="MCJ1044" s="59"/>
      <c r="MCK1044" s="59"/>
      <c r="MCL1044" s="59"/>
      <c r="MCM1044" s="59"/>
      <c r="MCN1044" s="59"/>
      <c r="MCO1044" s="59"/>
      <c r="MCP1044" s="59"/>
      <c r="MCQ1044" s="59"/>
      <c r="MCR1044" s="59"/>
      <c r="MCS1044" s="59"/>
      <c r="MCT1044" s="59"/>
      <c r="MCU1044" s="59"/>
      <c r="MCV1044" s="59"/>
      <c r="MCW1044" s="59"/>
      <c r="MCX1044" s="59"/>
      <c r="MCY1044" s="59"/>
      <c r="MCZ1044" s="59"/>
      <c r="MDA1044" s="59"/>
      <c r="MDB1044" s="59"/>
      <c r="MDC1044" s="59"/>
      <c r="MDD1044" s="59"/>
      <c r="MDE1044" s="59"/>
      <c r="MDF1044" s="59"/>
      <c r="MDG1044" s="59"/>
      <c r="MDH1044" s="59"/>
      <c r="MDI1044" s="59"/>
      <c r="MDJ1044" s="59"/>
      <c r="MDK1044" s="59"/>
      <c r="MDL1044" s="59"/>
      <c r="MDM1044" s="59"/>
      <c r="MDN1044" s="59"/>
      <c r="MDO1044" s="59"/>
      <c r="MDP1044" s="59"/>
      <c r="MDQ1044" s="59"/>
      <c r="MDR1044" s="59"/>
      <c r="MDS1044" s="59"/>
      <c r="MDT1044" s="59"/>
      <c r="MDU1044" s="59"/>
      <c r="MDV1044" s="59"/>
      <c r="MDW1044" s="59"/>
      <c r="MDX1044" s="59"/>
      <c r="MDY1044" s="59"/>
      <c r="MDZ1044" s="59"/>
      <c r="MEA1044" s="59"/>
      <c r="MEB1044" s="59"/>
      <c r="MEC1044" s="59"/>
      <c r="MED1044" s="59"/>
      <c r="MEE1044" s="59"/>
      <c r="MEF1044" s="59"/>
      <c r="MEG1044" s="59"/>
      <c r="MEH1044" s="59"/>
      <c r="MEI1044" s="59"/>
      <c r="MEJ1044" s="59"/>
      <c r="MEK1044" s="59"/>
      <c r="MEL1044" s="59"/>
      <c r="MEM1044" s="59"/>
      <c r="MEN1044" s="59"/>
      <c r="MEO1044" s="59"/>
      <c r="MEP1044" s="59"/>
      <c r="MEQ1044" s="59"/>
      <c r="MER1044" s="59"/>
      <c r="MES1044" s="59"/>
      <c r="MET1044" s="59"/>
      <c r="MEU1044" s="59"/>
      <c r="MEV1044" s="59"/>
      <c r="MEW1044" s="59"/>
      <c r="MEX1044" s="59"/>
      <c r="MEY1044" s="59"/>
      <c r="MEZ1044" s="59"/>
      <c r="MFA1044" s="59"/>
      <c r="MFB1044" s="59"/>
      <c r="MFC1044" s="59"/>
      <c r="MFD1044" s="59"/>
      <c r="MFE1044" s="59"/>
      <c r="MFF1044" s="59"/>
      <c r="MFG1044" s="59"/>
      <c r="MFH1044" s="59"/>
      <c r="MFI1044" s="59"/>
      <c r="MFJ1044" s="59"/>
      <c r="MFK1044" s="59"/>
      <c r="MFL1044" s="59"/>
      <c r="MFM1044" s="59"/>
      <c r="MFN1044" s="59"/>
      <c r="MFO1044" s="59"/>
      <c r="MFP1044" s="59"/>
      <c r="MFQ1044" s="59"/>
      <c r="MFR1044" s="59"/>
      <c r="MFS1044" s="59"/>
      <c r="MFT1044" s="59"/>
      <c r="MFU1044" s="59"/>
      <c r="MFV1044" s="59"/>
      <c r="MFW1044" s="59"/>
      <c r="MFX1044" s="59"/>
      <c r="MFY1044" s="59"/>
      <c r="MFZ1044" s="59"/>
      <c r="MGA1044" s="59"/>
      <c r="MGB1044" s="59"/>
      <c r="MGC1044" s="59"/>
      <c r="MGD1044" s="59"/>
      <c r="MGE1044" s="59"/>
      <c r="MGF1044" s="59"/>
      <c r="MGG1044" s="59"/>
      <c r="MGH1044" s="59"/>
      <c r="MGI1044" s="59"/>
      <c r="MGJ1044" s="59"/>
      <c r="MGK1044" s="59"/>
      <c r="MGL1044" s="59"/>
      <c r="MGM1044" s="59"/>
      <c r="MGN1044" s="59"/>
      <c r="MGO1044" s="59"/>
      <c r="MGP1044" s="59"/>
      <c r="MGQ1044" s="59"/>
      <c r="MGR1044" s="59"/>
      <c r="MGS1044" s="59"/>
      <c r="MGT1044" s="59"/>
      <c r="MGU1044" s="59"/>
      <c r="MGV1044" s="59"/>
      <c r="MGW1044" s="59"/>
      <c r="MGX1044" s="59"/>
      <c r="MGY1044" s="59"/>
      <c r="MGZ1044" s="59"/>
      <c r="MHA1044" s="59"/>
      <c r="MHB1044" s="59"/>
      <c r="MHC1044" s="59"/>
      <c r="MHD1044" s="59"/>
      <c r="MHE1044" s="59"/>
      <c r="MHF1044" s="59"/>
      <c r="MHG1044" s="59"/>
      <c r="MHH1044" s="59"/>
      <c r="MHI1044" s="59"/>
      <c r="MHJ1044" s="59"/>
      <c r="MHK1044" s="59"/>
      <c r="MHL1044" s="59"/>
      <c r="MHM1044" s="59"/>
      <c r="MHN1044" s="59"/>
      <c r="MHO1044" s="59"/>
      <c r="MHP1044" s="59"/>
      <c r="MHQ1044" s="59"/>
      <c r="MHR1044" s="59"/>
      <c r="MHS1044" s="59"/>
      <c r="MHT1044" s="59"/>
      <c r="MHU1044" s="59"/>
      <c r="MHV1044" s="59"/>
      <c r="MHW1044" s="59"/>
      <c r="MHX1044" s="59"/>
      <c r="MHY1044" s="59"/>
      <c r="MHZ1044" s="59"/>
      <c r="MIA1044" s="59"/>
      <c r="MIB1044" s="59"/>
      <c r="MIC1044" s="59"/>
      <c r="MID1044" s="59"/>
      <c r="MIE1044" s="59"/>
      <c r="MIF1044" s="59"/>
      <c r="MIG1044" s="59"/>
      <c r="MIH1044" s="59"/>
      <c r="MII1044" s="59"/>
      <c r="MIJ1044" s="59"/>
      <c r="MIK1044" s="59"/>
      <c r="MIL1044" s="59"/>
      <c r="MIM1044" s="59"/>
      <c r="MIN1044" s="59"/>
      <c r="MIO1044" s="59"/>
      <c r="MIP1044" s="59"/>
      <c r="MIQ1044" s="59"/>
      <c r="MIR1044" s="59"/>
      <c r="MIS1044" s="59"/>
      <c r="MIT1044" s="59"/>
      <c r="MIU1044" s="59"/>
      <c r="MIV1044" s="59"/>
      <c r="MIW1044" s="59"/>
      <c r="MIX1044" s="59"/>
      <c r="MIY1044" s="59"/>
      <c r="MIZ1044" s="59"/>
      <c r="MJA1044" s="59"/>
      <c r="MJB1044" s="59"/>
      <c r="MJC1044" s="59"/>
      <c r="MJD1044" s="59"/>
      <c r="MJE1044" s="59"/>
      <c r="MJF1044" s="59"/>
      <c r="MJG1044" s="59"/>
      <c r="MJH1044" s="59"/>
      <c r="MJI1044" s="59"/>
      <c r="MJJ1044" s="59"/>
      <c r="MJK1044" s="59"/>
      <c r="MJL1044" s="59"/>
      <c r="MJM1044" s="59"/>
      <c r="MJN1044" s="59"/>
      <c r="MJO1044" s="59"/>
      <c r="MJP1044" s="59"/>
      <c r="MJQ1044" s="59"/>
      <c r="MJR1044" s="59"/>
      <c r="MJS1044" s="59"/>
      <c r="MJT1044" s="59"/>
      <c r="MJU1044" s="59"/>
      <c r="MJV1044" s="59"/>
      <c r="MJW1044" s="59"/>
      <c r="MJX1044" s="59"/>
      <c r="MJY1044" s="59"/>
      <c r="MJZ1044" s="59"/>
      <c r="MKA1044" s="59"/>
      <c r="MKB1044" s="59"/>
      <c r="MKC1044" s="59"/>
      <c r="MKD1044" s="59"/>
      <c r="MKE1044" s="59"/>
      <c r="MKF1044" s="59"/>
      <c r="MKG1044" s="59"/>
      <c r="MKH1044" s="59"/>
      <c r="MKI1044" s="59"/>
      <c r="MKJ1044" s="59"/>
      <c r="MKK1044" s="59"/>
      <c r="MKL1044" s="59"/>
      <c r="MKM1044" s="59"/>
      <c r="MKN1044" s="59"/>
      <c r="MKO1044" s="59"/>
      <c r="MKP1044" s="59"/>
      <c r="MKQ1044" s="59"/>
      <c r="MKR1044" s="59"/>
      <c r="MKS1044" s="59"/>
      <c r="MKT1044" s="59"/>
      <c r="MKU1044" s="59"/>
      <c r="MKV1044" s="59"/>
      <c r="MKW1044" s="59"/>
      <c r="MKX1044" s="59"/>
      <c r="MKY1044" s="59"/>
      <c r="MKZ1044" s="59"/>
      <c r="MLA1044" s="59"/>
      <c r="MLB1044" s="59"/>
      <c r="MLC1044" s="59"/>
      <c r="MLD1044" s="59"/>
      <c r="MLE1044" s="59"/>
      <c r="MLF1044" s="59"/>
      <c r="MLG1044" s="59"/>
      <c r="MLH1044" s="59"/>
      <c r="MLI1044" s="59"/>
      <c r="MLJ1044" s="59"/>
      <c r="MLK1044" s="59"/>
      <c r="MLL1044" s="59"/>
      <c r="MLM1044" s="59"/>
      <c r="MLN1044" s="59"/>
      <c r="MLO1044" s="59"/>
      <c r="MLP1044" s="59"/>
      <c r="MLQ1044" s="59"/>
      <c r="MLR1044" s="59"/>
      <c r="MLS1044" s="59"/>
      <c r="MLT1044" s="59"/>
      <c r="MLU1044" s="59"/>
      <c r="MLV1044" s="59"/>
      <c r="MLW1044" s="59"/>
      <c r="MLX1044" s="59"/>
      <c r="MLY1044" s="59"/>
      <c r="MLZ1044" s="59"/>
      <c r="MMA1044" s="59"/>
      <c r="MMB1044" s="59"/>
      <c r="MMC1044" s="59"/>
      <c r="MMD1044" s="59"/>
      <c r="MME1044" s="59"/>
      <c r="MMF1044" s="59"/>
      <c r="MMG1044" s="59"/>
      <c r="MMH1044" s="59"/>
      <c r="MMI1044" s="59"/>
      <c r="MMJ1044" s="59"/>
      <c r="MMK1044" s="59"/>
      <c r="MML1044" s="59"/>
      <c r="MMM1044" s="59"/>
      <c r="MMN1044" s="59"/>
      <c r="MMO1044" s="59"/>
      <c r="MMP1044" s="59"/>
      <c r="MMQ1044" s="59"/>
      <c r="MMR1044" s="59"/>
      <c r="MMS1044" s="59"/>
      <c r="MMT1044" s="59"/>
      <c r="MMU1044" s="59"/>
      <c r="MMV1044" s="59"/>
      <c r="MMW1044" s="59"/>
      <c r="MMX1044" s="59"/>
      <c r="MMY1044" s="59"/>
      <c r="MMZ1044" s="59"/>
      <c r="MNA1044" s="59"/>
      <c r="MNB1044" s="59"/>
      <c r="MNC1044" s="59"/>
      <c r="MND1044" s="59"/>
      <c r="MNE1044" s="59"/>
      <c r="MNF1044" s="59"/>
      <c r="MNG1044" s="59"/>
      <c r="MNH1044" s="59"/>
      <c r="MNI1044" s="59"/>
      <c r="MNJ1044" s="59"/>
      <c r="MNK1044" s="59"/>
      <c r="MNL1044" s="59"/>
      <c r="MNM1044" s="59"/>
      <c r="MNN1044" s="59"/>
      <c r="MNO1044" s="59"/>
      <c r="MNP1044" s="59"/>
      <c r="MNQ1044" s="59"/>
      <c r="MNR1044" s="59"/>
      <c r="MNS1044" s="59"/>
      <c r="MNT1044" s="59"/>
      <c r="MNU1044" s="59"/>
      <c r="MNV1044" s="59"/>
      <c r="MNW1044" s="59"/>
      <c r="MNX1044" s="59"/>
      <c r="MNY1044" s="59"/>
      <c r="MNZ1044" s="59"/>
      <c r="MOA1044" s="59"/>
      <c r="MOB1044" s="59"/>
      <c r="MOC1044" s="59"/>
      <c r="MOD1044" s="59"/>
      <c r="MOE1044" s="59"/>
      <c r="MOF1044" s="59"/>
      <c r="MOG1044" s="59"/>
      <c r="MOH1044" s="59"/>
      <c r="MOI1044" s="59"/>
      <c r="MOJ1044" s="59"/>
      <c r="MOK1044" s="59"/>
      <c r="MOL1044" s="59"/>
      <c r="MOM1044" s="59"/>
      <c r="MON1044" s="59"/>
      <c r="MOO1044" s="59"/>
      <c r="MOP1044" s="59"/>
      <c r="MOQ1044" s="59"/>
      <c r="MOR1044" s="59"/>
      <c r="MOS1044" s="59"/>
      <c r="MOT1044" s="59"/>
      <c r="MOU1044" s="59"/>
      <c r="MOV1044" s="59"/>
      <c r="MOW1044" s="59"/>
      <c r="MOX1044" s="59"/>
      <c r="MOY1044" s="59"/>
      <c r="MOZ1044" s="59"/>
      <c r="MPA1044" s="59"/>
      <c r="MPB1044" s="59"/>
      <c r="MPC1044" s="59"/>
      <c r="MPD1044" s="59"/>
      <c r="MPE1044" s="59"/>
      <c r="MPF1044" s="59"/>
      <c r="MPG1044" s="59"/>
      <c r="MPH1044" s="59"/>
      <c r="MPI1044" s="59"/>
      <c r="MPJ1044" s="59"/>
      <c r="MPK1044" s="59"/>
      <c r="MPL1044" s="59"/>
      <c r="MPM1044" s="59"/>
      <c r="MPN1044" s="59"/>
      <c r="MPO1044" s="59"/>
      <c r="MPP1044" s="59"/>
      <c r="MPQ1044" s="59"/>
      <c r="MPR1044" s="59"/>
      <c r="MPS1044" s="59"/>
      <c r="MPT1044" s="59"/>
      <c r="MPU1044" s="59"/>
      <c r="MPV1044" s="59"/>
      <c r="MPW1044" s="59"/>
      <c r="MPX1044" s="59"/>
      <c r="MPY1044" s="59"/>
      <c r="MPZ1044" s="59"/>
      <c r="MQA1044" s="59"/>
      <c r="MQB1044" s="59"/>
      <c r="MQC1044" s="59"/>
      <c r="MQD1044" s="59"/>
      <c r="MQE1044" s="59"/>
      <c r="MQF1044" s="59"/>
      <c r="MQG1044" s="59"/>
      <c r="MQH1044" s="59"/>
      <c r="MQI1044" s="59"/>
      <c r="MQJ1044" s="59"/>
      <c r="MQK1044" s="59"/>
      <c r="MQL1044" s="59"/>
      <c r="MQM1044" s="59"/>
      <c r="MQN1044" s="59"/>
      <c r="MQO1044" s="59"/>
      <c r="MQP1044" s="59"/>
      <c r="MQQ1044" s="59"/>
      <c r="MQR1044" s="59"/>
      <c r="MQS1044" s="59"/>
      <c r="MQT1044" s="59"/>
      <c r="MQU1044" s="59"/>
      <c r="MQV1044" s="59"/>
      <c r="MQW1044" s="59"/>
      <c r="MQX1044" s="59"/>
      <c r="MQY1044" s="59"/>
      <c r="MQZ1044" s="59"/>
      <c r="MRA1044" s="59"/>
      <c r="MRB1044" s="59"/>
      <c r="MRC1044" s="59"/>
      <c r="MRD1044" s="59"/>
      <c r="MRE1044" s="59"/>
      <c r="MRF1044" s="59"/>
      <c r="MRG1044" s="59"/>
      <c r="MRH1044" s="59"/>
      <c r="MRI1044" s="59"/>
      <c r="MRJ1044" s="59"/>
      <c r="MRK1044" s="59"/>
      <c r="MRL1044" s="59"/>
      <c r="MRM1044" s="59"/>
      <c r="MRN1044" s="59"/>
      <c r="MRO1044" s="59"/>
      <c r="MRP1044" s="59"/>
      <c r="MRQ1044" s="59"/>
      <c r="MRR1044" s="59"/>
      <c r="MRS1044" s="59"/>
      <c r="MRT1044" s="59"/>
      <c r="MRU1044" s="59"/>
      <c r="MRV1044" s="59"/>
      <c r="MRW1044" s="59"/>
      <c r="MRX1044" s="59"/>
      <c r="MRY1044" s="59"/>
      <c r="MRZ1044" s="59"/>
      <c r="MSA1044" s="59"/>
      <c r="MSB1044" s="59"/>
      <c r="MSC1044" s="59"/>
      <c r="MSD1044" s="59"/>
      <c r="MSE1044" s="59"/>
      <c r="MSF1044" s="59"/>
      <c r="MSG1044" s="59"/>
      <c r="MSH1044" s="59"/>
      <c r="MSI1044" s="59"/>
      <c r="MSJ1044" s="59"/>
      <c r="MSK1044" s="59"/>
      <c r="MSL1044" s="59"/>
      <c r="MSM1044" s="59"/>
      <c r="MSN1044" s="59"/>
      <c r="MSO1044" s="59"/>
      <c r="MSP1044" s="59"/>
      <c r="MSQ1044" s="59"/>
      <c r="MSR1044" s="59"/>
      <c r="MSS1044" s="59"/>
      <c r="MST1044" s="59"/>
      <c r="MSU1044" s="59"/>
      <c r="MSV1044" s="59"/>
      <c r="MSW1044" s="59"/>
      <c r="MSX1044" s="59"/>
      <c r="MSY1044" s="59"/>
      <c r="MSZ1044" s="59"/>
      <c r="MTA1044" s="59"/>
      <c r="MTB1044" s="59"/>
      <c r="MTC1044" s="59"/>
      <c r="MTD1044" s="59"/>
      <c r="MTE1044" s="59"/>
      <c r="MTF1044" s="59"/>
      <c r="MTG1044" s="59"/>
      <c r="MTH1044" s="59"/>
      <c r="MTI1044" s="59"/>
      <c r="MTJ1044" s="59"/>
      <c r="MTK1044" s="59"/>
      <c r="MTL1044" s="59"/>
      <c r="MTM1044" s="59"/>
      <c r="MTN1044" s="59"/>
      <c r="MTO1044" s="59"/>
      <c r="MTP1044" s="59"/>
      <c r="MTQ1044" s="59"/>
      <c r="MTR1044" s="59"/>
      <c r="MTS1044" s="59"/>
      <c r="MTT1044" s="59"/>
      <c r="MTU1044" s="59"/>
      <c r="MTV1044" s="59"/>
      <c r="MTW1044" s="59"/>
      <c r="MTX1044" s="59"/>
      <c r="MTY1044" s="59"/>
      <c r="MTZ1044" s="59"/>
      <c r="MUA1044" s="59"/>
      <c r="MUB1044" s="59"/>
      <c r="MUC1044" s="59"/>
      <c r="MUD1044" s="59"/>
      <c r="MUE1044" s="59"/>
      <c r="MUF1044" s="59"/>
      <c r="MUG1044" s="59"/>
      <c r="MUH1044" s="59"/>
      <c r="MUI1044" s="59"/>
      <c r="MUJ1044" s="59"/>
      <c r="MUK1044" s="59"/>
      <c r="MUL1044" s="59"/>
      <c r="MUM1044" s="59"/>
      <c r="MUN1044" s="59"/>
      <c r="MUO1044" s="59"/>
      <c r="MUP1044" s="59"/>
      <c r="MUQ1044" s="59"/>
      <c r="MUR1044" s="59"/>
      <c r="MUS1044" s="59"/>
      <c r="MUT1044" s="59"/>
      <c r="MUU1044" s="59"/>
      <c r="MUV1044" s="59"/>
      <c r="MUW1044" s="59"/>
      <c r="MUX1044" s="59"/>
      <c r="MUY1044" s="59"/>
      <c r="MUZ1044" s="59"/>
      <c r="MVA1044" s="59"/>
      <c r="MVB1044" s="59"/>
      <c r="MVC1044" s="59"/>
      <c r="MVD1044" s="59"/>
      <c r="MVE1044" s="59"/>
      <c r="MVF1044" s="59"/>
      <c r="MVG1044" s="59"/>
      <c r="MVH1044" s="59"/>
      <c r="MVI1044" s="59"/>
      <c r="MVJ1044" s="59"/>
      <c r="MVK1044" s="59"/>
      <c r="MVL1044" s="59"/>
      <c r="MVM1044" s="59"/>
      <c r="MVN1044" s="59"/>
      <c r="MVO1044" s="59"/>
      <c r="MVP1044" s="59"/>
      <c r="MVQ1044" s="59"/>
      <c r="MVR1044" s="59"/>
      <c r="MVS1044" s="59"/>
      <c r="MVT1044" s="59"/>
      <c r="MVU1044" s="59"/>
      <c r="MVV1044" s="59"/>
      <c r="MVW1044" s="59"/>
      <c r="MVX1044" s="59"/>
      <c r="MVY1044" s="59"/>
      <c r="MVZ1044" s="59"/>
      <c r="MWA1044" s="59"/>
      <c r="MWB1044" s="59"/>
      <c r="MWC1044" s="59"/>
      <c r="MWD1044" s="59"/>
      <c r="MWE1044" s="59"/>
      <c r="MWF1044" s="59"/>
      <c r="MWG1044" s="59"/>
      <c r="MWH1044" s="59"/>
      <c r="MWI1044" s="59"/>
      <c r="MWJ1044" s="59"/>
      <c r="MWK1044" s="59"/>
      <c r="MWL1044" s="59"/>
      <c r="MWM1044" s="59"/>
      <c r="MWN1044" s="59"/>
      <c r="MWO1044" s="59"/>
      <c r="MWP1044" s="59"/>
      <c r="MWQ1044" s="59"/>
      <c r="MWR1044" s="59"/>
      <c r="MWS1044" s="59"/>
      <c r="MWT1044" s="59"/>
      <c r="MWU1044" s="59"/>
      <c r="MWV1044" s="59"/>
      <c r="MWW1044" s="59"/>
      <c r="MWX1044" s="59"/>
      <c r="MWY1044" s="59"/>
      <c r="MWZ1044" s="59"/>
      <c r="MXA1044" s="59"/>
      <c r="MXB1044" s="59"/>
      <c r="MXC1044" s="59"/>
      <c r="MXD1044" s="59"/>
      <c r="MXE1044" s="59"/>
      <c r="MXF1044" s="59"/>
      <c r="MXG1044" s="59"/>
      <c r="MXH1044" s="59"/>
      <c r="MXI1044" s="59"/>
      <c r="MXJ1044" s="59"/>
      <c r="MXK1044" s="59"/>
      <c r="MXL1044" s="59"/>
      <c r="MXM1044" s="59"/>
      <c r="MXN1044" s="59"/>
      <c r="MXO1044" s="59"/>
      <c r="MXP1044" s="59"/>
      <c r="MXQ1044" s="59"/>
      <c r="MXR1044" s="59"/>
      <c r="MXS1044" s="59"/>
      <c r="MXT1044" s="59"/>
      <c r="MXU1044" s="59"/>
      <c r="MXV1044" s="59"/>
      <c r="MXW1044" s="59"/>
      <c r="MXX1044" s="59"/>
      <c r="MXY1044" s="59"/>
      <c r="MXZ1044" s="59"/>
      <c r="MYA1044" s="59"/>
      <c r="MYB1044" s="59"/>
      <c r="MYC1044" s="59"/>
      <c r="MYD1044" s="59"/>
      <c r="MYE1044" s="59"/>
      <c r="MYF1044" s="59"/>
      <c r="MYG1044" s="59"/>
      <c r="MYH1044" s="59"/>
      <c r="MYI1044" s="59"/>
      <c r="MYJ1044" s="59"/>
      <c r="MYK1044" s="59"/>
      <c r="MYL1044" s="59"/>
      <c r="MYM1044" s="59"/>
      <c r="MYN1044" s="59"/>
      <c r="MYO1044" s="59"/>
      <c r="MYP1044" s="59"/>
      <c r="MYQ1044" s="59"/>
      <c r="MYR1044" s="59"/>
      <c r="MYS1044" s="59"/>
      <c r="MYT1044" s="59"/>
      <c r="MYU1044" s="59"/>
      <c r="MYV1044" s="59"/>
      <c r="MYW1044" s="59"/>
      <c r="MYX1044" s="59"/>
      <c r="MYY1044" s="59"/>
      <c r="MYZ1044" s="59"/>
      <c r="MZA1044" s="59"/>
      <c r="MZB1044" s="59"/>
      <c r="MZC1044" s="59"/>
      <c r="MZD1044" s="59"/>
      <c r="MZE1044" s="59"/>
      <c r="MZF1044" s="59"/>
      <c r="MZG1044" s="59"/>
      <c r="MZH1044" s="59"/>
      <c r="MZI1044" s="59"/>
      <c r="MZJ1044" s="59"/>
      <c r="MZK1044" s="59"/>
      <c r="MZL1044" s="59"/>
      <c r="MZM1044" s="59"/>
      <c r="MZN1044" s="59"/>
      <c r="MZO1044" s="59"/>
      <c r="MZP1044" s="59"/>
      <c r="MZQ1044" s="59"/>
      <c r="MZR1044" s="59"/>
      <c r="MZS1044" s="59"/>
      <c r="MZT1044" s="59"/>
      <c r="MZU1044" s="59"/>
      <c r="MZV1044" s="59"/>
      <c r="MZW1044" s="59"/>
      <c r="MZX1044" s="59"/>
      <c r="MZY1044" s="59"/>
      <c r="MZZ1044" s="59"/>
      <c r="NAA1044" s="59"/>
      <c r="NAB1044" s="59"/>
      <c r="NAC1044" s="59"/>
      <c r="NAD1044" s="59"/>
      <c r="NAE1044" s="59"/>
      <c r="NAF1044" s="59"/>
      <c r="NAG1044" s="59"/>
      <c r="NAH1044" s="59"/>
      <c r="NAI1044" s="59"/>
      <c r="NAJ1044" s="59"/>
      <c r="NAK1044" s="59"/>
      <c r="NAL1044" s="59"/>
      <c r="NAM1044" s="59"/>
      <c r="NAN1044" s="59"/>
      <c r="NAO1044" s="59"/>
      <c r="NAP1044" s="59"/>
      <c r="NAQ1044" s="59"/>
      <c r="NAR1044" s="59"/>
      <c r="NAS1044" s="59"/>
      <c r="NAT1044" s="59"/>
      <c r="NAU1044" s="59"/>
      <c r="NAV1044" s="59"/>
      <c r="NAW1044" s="59"/>
      <c r="NAX1044" s="59"/>
      <c r="NAY1044" s="59"/>
      <c r="NAZ1044" s="59"/>
      <c r="NBA1044" s="59"/>
      <c r="NBB1044" s="59"/>
      <c r="NBC1044" s="59"/>
      <c r="NBD1044" s="59"/>
      <c r="NBE1044" s="59"/>
      <c r="NBF1044" s="59"/>
      <c r="NBG1044" s="59"/>
      <c r="NBH1044" s="59"/>
      <c r="NBI1044" s="59"/>
      <c r="NBJ1044" s="59"/>
      <c r="NBK1044" s="59"/>
      <c r="NBL1044" s="59"/>
      <c r="NBM1044" s="59"/>
      <c r="NBN1044" s="59"/>
      <c r="NBO1044" s="59"/>
      <c r="NBP1044" s="59"/>
      <c r="NBQ1044" s="59"/>
      <c r="NBR1044" s="59"/>
      <c r="NBS1044" s="59"/>
      <c r="NBT1044" s="59"/>
      <c r="NBU1044" s="59"/>
      <c r="NBV1044" s="59"/>
      <c r="NBW1044" s="59"/>
      <c r="NBX1044" s="59"/>
      <c r="NBY1044" s="59"/>
      <c r="NBZ1044" s="59"/>
      <c r="NCA1044" s="59"/>
      <c r="NCB1044" s="59"/>
      <c r="NCC1044" s="59"/>
      <c r="NCD1044" s="59"/>
      <c r="NCE1044" s="59"/>
      <c r="NCF1044" s="59"/>
      <c r="NCG1044" s="59"/>
      <c r="NCH1044" s="59"/>
      <c r="NCI1044" s="59"/>
      <c r="NCJ1044" s="59"/>
      <c r="NCK1044" s="59"/>
      <c r="NCL1044" s="59"/>
      <c r="NCM1044" s="59"/>
      <c r="NCN1044" s="59"/>
      <c r="NCO1044" s="59"/>
      <c r="NCP1044" s="59"/>
      <c r="NCQ1044" s="59"/>
      <c r="NCR1044" s="59"/>
      <c r="NCS1044" s="59"/>
      <c r="NCT1044" s="59"/>
      <c r="NCU1044" s="59"/>
      <c r="NCV1044" s="59"/>
      <c r="NCW1044" s="59"/>
      <c r="NCX1044" s="59"/>
      <c r="NCY1044" s="59"/>
      <c r="NCZ1044" s="59"/>
      <c r="NDA1044" s="59"/>
      <c r="NDB1044" s="59"/>
      <c r="NDC1044" s="59"/>
      <c r="NDD1044" s="59"/>
      <c r="NDE1044" s="59"/>
      <c r="NDF1044" s="59"/>
      <c r="NDG1044" s="59"/>
      <c r="NDH1044" s="59"/>
      <c r="NDI1044" s="59"/>
      <c r="NDJ1044" s="59"/>
      <c r="NDK1044" s="59"/>
      <c r="NDL1044" s="59"/>
      <c r="NDM1044" s="59"/>
      <c r="NDN1044" s="59"/>
      <c r="NDO1044" s="59"/>
      <c r="NDP1044" s="59"/>
      <c r="NDQ1044" s="59"/>
      <c r="NDR1044" s="59"/>
      <c r="NDS1044" s="59"/>
      <c r="NDT1044" s="59"/>
      <c r="NDU1044" s="59"/>
      <c r="NDV1044" s="59"/>
      <c r="NDW1044" s="59"/>
      <c r="NDX1044" s="59"/>
      <c r="NDY1044" s="59"/>
      <c r="NDZ1044" s="59"/>
      <c r="NEA1044" s="59"/>
      <c r="NEB1044" s="59"/>
      <c r="NEC1044" s="59"/>
      <c r="NED1044" s="59"/>
      <c r="NEE1044" s="59"/>
      <c r="NEF1044" s="59"/>
      <c r="NEG1044" s="59"/>
      <c r="NEH1044" s="59"/>
      <c r="NEI1044" s="59"/>
      <c r="NEJ1044" s="59"/>
      <c r="NEK1044" s="59"/>
      <c r="NEL1044" s="59"/>
      <c r="NEM1044" s="59"/>
      <c r="NEN1044" s="59"/>
      <c r="NEO1044" s="59"/>
      <c r="NEP1044" s="59"/>
      <c r="NEQ1044" s="59"/>
      <c r="NER1044" s="59"/>
      <c r="NES1044" s="59"/>
      <c r="NET1044" s="59"/>
      <c r="NEU1044" s="59"/>
      <c r="NEV1044" s="59"/>
      <c r="NEW1044" s="59"/>
      <c r="NEX1044" s="59"/>
      <c r="NEY1044" s="59"/>
      <c r="NEZ1044" s="59"/>
      <c r="NFA1044" s="59"/>
      <c r="NFB1044" s="59"/>
      <c r="NFC1044" s="59"/>
      <c r="NFD1044" s="59"/>
      <c r="NFE1044" s="59"/>
      <c r="NFF1044" s="59"/>
      <c r="NFG1044" s="59"/>
      <c r="NFH1044" s="59"/>
      <c r="NFI1044" s="59"/>
      <c r="NFJ1044" s="59"/>
      <c r="NFK1044" s="59"/>
      <c r="NFL1044" s="59"/>
      <c r="NFM1044" s="59"/>
      <c r="NFN1044" s="59"/>
      <c r="NFO1044" s="59"/>
      <c r="NFP1044" s="59"/>
      <c r="NFQ1044" s="59"/>
      <c r="NFR1044" s="59"/>
      <c r="NFS1044" s="59"/>
      <c r="NFT1044" s="59"/>
      <c r="NFU1044" s="59"/>
      <c r="NFV1044" s="59"/>
      <c r="NFW1044" s="59"/>
      <c r="NFX1044" s="59"/>
      <c r="NFY1044" s="59"/>
      <c r="NFZ1044" s="59"/>
      <c r="NGA1044" s="59"/>
      <c r="NGB1044" s="59"/>
      <c r="NGC1044" s="59"/>
      <c r="NGD1044" s="59"/>
      <c r="NGE1044" s="59"/>
      <c r="NGF1044" s="59"/>
      <c r="NGG1044" s="59"/>
      <c r="NGH1044" s="59"/>
      <c r="NGI1044" s="59"/>
      <c r="NGJ1044" s="59"/>
      <c r="NGK1044" s="59"/>
      <c r="NGL1044" s="59"/>
      <c r="NGM1044" s="59"/>
      <c r="NGN1044" s="59"/>
      <c r="NGO1044" s="59"/>
      <c r="NGP1044" s="59"/>
      <c r="NGQ1044" s="59"/>
      <c r="NGR1044" s="59"/>
      <c r="NGS1044" s="59"/>
      <c r="NGT1044" s="59"/>
      <c r="NGU1044" s="59"/>
      <c r="NGV1044" s="59"/>
      <c r="NGW1044" s="59"/>
      <c r="NGX1044" s="59"/>
      <c r="NGY1044" s="59"/>
      <c r="NGZ1044" s="59"/>
      <c r="NHA1044" s="59"/>
      <c r="NHB1044" s="59"/>
      <c r="NHC1044" s="59"/>
      <c r="NHD1044" s="59"/>
      <c r="NHE1044" s="59"/>
      <c r="NHF1044" s="59"/>
      <c r="NHG1044" s="59"/>
      <c r="NHH1044" s="59"/>
      <c r="NHI1044" s="59"/>
      <c r="NHJ1044" s="59"/>
      <c r="NHK1044" s="59"/>
      <c r="NHL1044" s="59"/>
      <c r="NHM1044" s="59"/>
      <c r="NHN1044" s="59"/>
      <c r="NHO1044" s="59"/>
      <c r="NHP1044" s="59"/>
      <c r="NHQ1044" s="59"/>
      <c r="NHR1044" s="59"/>
      <c r="NHS1044" s="59"/>
      <c r="NHT1044" s="59"/>
      <c r="NHU1044" s="59"/>
      <c r="NHV1044" s="59"/>
      <c r="NHW1044" s="59"/>
      <c r="NHX1044" s="59"/>
      <c r="NHY1044" s="59"/>
      <c r="NHZ1044" s="59"/>
      <c r="NIA1044" s="59"/>
      <c r="NIB1044" s="59"/>
      <c r="NIC1044" s="59"/>
      <c r="NID1044" s="59"/>
      <c r="NIE1044" s="59"/>
      <c r="NIF1044" s="59"/>
      <c r="NIG1044" s="59"/>
      <c r="NIH1044" s="59"/>
      <c r="NII1044" s="59"/>
      <c r="NIJ1044" s="59"/>
      <c r="NIK1044" s="59"/>
      <c r="NIL1044" s="59"/>
      <c r="NIM1044" s="59"/>
      <c r="NIN1044" s="59"/>
      <c r="NIO1044" s="59"/>
      <c r="NIP1044" s="59"/>
      <c r="NIQ1044" s="59"/>
      <c r="NIR1044" s="59"/>
      <c r="NIS1044" s="59"/>
      <c r="NIT1044" s="59"/>
      <c r="NIU1044" s="59"/>
      <c r="NIV1044" s="59"/>
      <c r="NIW1044" s="59"/>
      <c r="NIX1044" s="59"/>
      <c r="NIY1044" s="59"/>
      <c r="NIZ1044" s="59"/>
      <c r="NJA1044" s="59"/>
      <c r="NJB1044" s="59"/>
      <c r="NJC1044" s="59"/>
      <c r="NJD1044" s="59"/>
      <c r="NJE1044" s="59"/>
      <c r="NJF1044" s="59"/>
      <c r="NJG1044" s="59"/>
      <c r="NJH1044" s="59"/>
      <c r="NJI1044" s="59"/>
      <c r="NJJ1044" s="59"/>
      <c r="NJK1044" s="59"/>
      <c r="NJL1044" s="59"/>
      <c r="NJM1044" s="59"/>
      <c r="NJN1044" s="59"/>
      <c r="NJO1044" s="59"/>
      <c r="NJP1044" s="59"/>
      <c r="NJQ1044" s="59"/>
      <c r="NJR1044" s="59"/>
      <c r="NJS1044" s="59"/>
      <c r="NJT1044" s="59"/>
      <c r="NJU1044" s="59"/>
      <c r="NJV1044" s="59"/>
      <c r="NJW1044" s="59"/>
      <c r="NJX1044" s="59"/>
      <c r="NJY1044" s="59"/>
      <c r="NJZ1044" s="59"/>
      <c r="NKA1044" s="59"/>
      <c r="NKB1044" s="59"/>
      <c r="NKC1044" s="59"/>
      <c r="NKD1044" s="59"/>
      <c r="NKE1044" s="59"/>
      <c r="NKF1044" s="59"/>
      <c r="NKG1044" s="59"/>
      <c r="NKH1044" s="59"/>
      <c r="NKI1044" s="59"/>
      <c r="NKJ1044" s="59"/>
      <c r="NKK1044" s="59"/>
      <c r="NKL1044" s="59"/>
      <c r="NKM1044" s="59"/>
      <c r="NKN1044" s="59"/>
      <c r="NKO1044" s="59"/>
      <c r="NKP1044" s="59"/>
      <c r="NKQ1044" s="59"/>
      <c r="NKR1044" s="59"/>
      <c r="NKS1044" s="59"/>
      <c r="NKT1044" s="59"/>
      <c r="NKU1044" s="59"/>
      <c r="NKV1044" s="59"/>
      <c r="NKW1044" s="59"/>
      <c r="NKX1044" s="59"/>
      <c r="NKY1044" s="59"/>
      <c r="NKZ1044" s="59"/>
      <c r="NLA1044" s="59"/>
      <c r="NLB1044" s="59"/>
      <c r="NLC1044" s="59"/>
      <c r="NLD1044" s="59"/>
      <c r="NLE1044" s="59"/>
      <c r="NLF1044" s="59"/>
      <c r="NLG1044" s="59"/>
      <c r="NLH1044" s="59"/>
      <c r="NLI1044" s="59"/>
      <c r="NLJ1044" s="59"/>
      <c r="NLK1044" s="59"/>
      <c r="NLL1044" s="59"/>
      <c r="NLM1044" s="59"/>
      <c r="NLN1044" s="59"/>
      <c r="NLO1044" s="59"/>
      <c r="NLP1044" s="59"/>
      <c r="NLQ1044" s="59"/>
      <c r="NLR1044" s="59"/>
      <c r="NLS1044" s="59"/>
      <c r="NLT1044" s="59"/>
      <c r="NLU1044" s="59"/>
      <c r="NLV1044" s="59"/>
      <c r="NLW1044" s="59"/>
      <c r="NLX1044" s="59"/>
      <c r="NLY1044" s="59"/>
      <c r="NLZ1044" s="59"/>
      <c r="NMA1044" s="59"/>
      <c r="NMB1044" s="59"/>
      <c r="NMC1044" s="59"/>
      <c r="NMD1044" s="59"/>
      <c r="NME1044" s="59"/>
      <c r="NMF1044" s="59"/>
      <c r="NMG1044" s="59"/>
      <c r="NMH1044" s="59"/>
      <c r="NMI1044" s="59"/>
      <c r="NMJ1044" s="59"/>
      <c r="NMK1044" s="59"/>
      <c r="NML1044" s="59"/>
      <c r="NMM1044" s="59"/>
      <c r="NMN1044" s="59"/>
      <c r="NMO1044" s="59"/>
      <c r="NMP1044" s="59"/>
      <c r="NMQ1044" s="59"/>
      <c r="NMR1044" s="59"/>
      <c r="NMS1044" s="59"/>
      <c r="NMT1044" s="59"/>
      <c r="NMU1044" s="59"/>
      <c r="NMV1044" s="59"/>
      <c r="NMW1044" s="59"/>
      <c r="NMX1044" s="59"/>
      <c r="NMY1044" s="59"/>
      <c r="NMZ1044" s="59"/>
      <c r="NNA1044" s="59"/>
      <c r="NNB1044" s="59"/>
      <c r="NNC1044" s="59"/>
      <c r="NND1044" s="59"/>
      <c r="NNE1044" s="59"/>
      <c r="NNF1044" s="59"/>
      <c r="NNG1044" s="59"/>
      <c r="NNH1044" s="59"/>
      <c r="NNI1044" s="59"/>
      <c r="NNJ1044" s="59"/>
      <c r="NNK1044" s="59"/>
      <c r="NNL1044" s="59"/>
      <c r="NNM1044" s="59"/>
      <c r="NNN1044" s="59"/>
      <c r="NNO1044" s="59"/>
      <c r="NNP1044" s="59"/>
      <c r="NNQ1044" s="59"/>
      <c r="NNR1044" s="59"/>
      <c r="NNS1044" s="59"/>
      <c r="NNT1044" s="59"/>
      <c r="NNU1044" s="59"/>
      <c r="NNV1044" s="59"/>
      <c r="NNW1044" s="59"/>
      <c r="NNX1044" s="59"/>
      <c r="NNY1044" s="59"/>
      <c r="NNZ1044" s="59"/>
      <c r="NOA1044" s="59"/>
      <c r="NOB1044" s="59"/>
      <c r="NOC1044" s="59"/>
      <c r="NOD1044" s="59"/>
      <c r="NOE1044" s="59"/>
      <c r="NOF1044" s="59"/>
      <c r="NOG1044" s="59"/>
      <c r="NOH1044" s="59"/>
      <c r="NOI1044" s="59"/>
      <c r="NOJ1044" s="59"/>
      <c r="NOK1044" s="59"/>
      <c r="NOL1044" s="59"/>
      <c r="NOM1044" s="59"/>
      <c r="NON1044" s="59"/>
      <c r="NOO1044" s="59"/>
      <c r="NOP1044" s="59"/>
      <c r="NOQ1044" s="59"/>
      <c r="NOR1044" s="59"/>
      <c r="NOS1044" s="59"/>
      <c r="NOT1044" s="59"/>
      <c r="NOU1044" s="59"/>
      <c r="NOV1044" s="59"/>
      <c r="NOW1044" s="59"/>
      <c r="NOX1044" s="59"/>
      <c r="NOY1044" s="59"/>
      <c r="NOZ1044" s="59"/>
      <c r="NPA1044" s="59"/>
      <c r="NPB1044" s="59"/>
      <c r="NPC1044" s="59"/>
      <c r="NPD1044" s="59"/>
      <c r="NPE1044" s="59"/>
      <c r="NPF1044" s="59"/>
      <c r="NPG1044" s="59"/>
      <c r="NPH1044" s="59"/>
      <c r="NPI1044" s="59"/>
      <c r="NPJ1044" s="59"/>
      <c r="NPK1044" s="59"/>
      <c r="NPL1044" s="59"/>
      <c r="NPM1044" s="59"/>
      <c r="NPN1044" s="59"/>
      <c r="NPO1044" s="59"/>
      <c r="NPP1044" s="59"/>
      <c r="NPQ1044" s="59"/>
      <c r="NPR1044" s="59"/>
      <c r="NPS1044" s="59"/>
      <c r="NPT1044" s="59"/>
      <c r="NPU1044" s="59"/>
      <c r="NPV1044" s="59"/>
      <c r="NPW1044" s="59"/>
      <c r="NPX1044" s="59"/>
      <c r="NPY1044" s="59"/>
      <c r="NPZ1044" s="59"/>
      <c r="NQA1044" s="59"/>
      <c r="NQB1044" s="59"/>
      <c r="NQC1044" s="59"/>
      <c r="NQD1044" s="59"/>
      <c r="NQE1044" s="59"/>
      <c r="NQF1044" s="59"/>
      <c r="NQG1044" s="59"/>
      <c r="NQH1044" s="59"/>
      <c r="NQI1044" s="59"/>
      <c r="NQJ1044" s="59"/>
      <c r="NQK1044" s="59"/>
      <c r="NQL1044" s="59"/>
      <c r="NQM1044" s="59"/>
      <c r="NQN1044" s="59"/>
      <c r="NQO1044" s="59"/>
      <c r="NQP1044" s="59"/>
      <c r="NQQ1044" s="59"/>
      <c r="NQR1044" s="59"/>
      <c r="NQS1044" s="59"/>
      <c r="NQT1044" s="59"/>
      <c r="NQU1044" s="59"/>
      <c r="NQV1044" s="59"/>
      <c r="NQW1044" s="59"/>
      <c r="NQX1044" s="59"/>
      <c r="NQY1044" s="59"/>
      <c r="NQZ1044" s="59"/>
      <c r="NRA1044" s="59"/>
      <c r="NRB1044" s="59"/>
      <c r="NRC1044" s="59"/>
      <c r="NRD1044" s="59"/>
      <c r="NRE1044" s="59"/>
      <c r="NRF1044" s="59"/>
      <c r="NRG1044" s="59"/>
      <c r="NRH1044" s="59"/>
      <c r="NRI1044" s="59"/>
      <c r="NRJ1044" s="59"/>
      <c r="NRK1044" s="59"/>
      <c r="NRL1044" s="59"/>
      <c r="NRM1044" s="59"/>
      <c r="NRN1044" s="59"/>
      <c r="NRO1044" s="59"/>
      <c r="NRP1044" s="59"/>
      <c r="NRQ1044" s="59"/>
      <c r="NRR1044" s="59"/>
      <c r="NRS1044" s="59"/>
      <c r="NRT1044" s="59"/>
      <c r="NRU1044" s="59"/>
      <c r="NRV1044" s="59"/>
      <c r="NRW1044" s="59"/>
      <c r="NRX1044" s="59"/>
      <c r="NRY1044" s="59"/>
      <c r="NRZ1044" s="59"/>
      <c r="NSA1044" s="59"/>
      <c r="NSB1044" s="59"/>
      <c r="NSC1044" s="59"/>
      <c r="NSD1044" s="59"/>
      <c r="NSE1044" s="59"/>
      <c r="NSF1044" s="59"/>
      <c r="NSG1044" s="59"/>
      <c r="NSH1044" s="59"/>
      <c r="NSI1044" s="59"/>
      <c r="NSJ1044" s="59"/>
      <c r="NSK1044" s="59"/>
      <c r="NSL1044" s="59"/>
      <c r="NSM1044" s="59"/>
      <c r="NSN1044" s="59"/>
      <c r="NSO1044" s="59"/>
      <c r="NSP1044" s="59"/>
      <c r="NSQ1044" s="59"/>
      <c r="NSR1044" s="59"/>
      <c r="NSS1044" s="59"/>
      <c r="NST1044" s="59"/>
      <c r="NSU1044" s="59"/>
      <c r="NSV1044" s="59"/>
      <c r="NSW1044" s="59"/>
      <c r="NSX1044" s="59"/>
      <c r="NSY1044" s="59"/>
      <c r="NSZ1044" s="59"/>
      <c r="NTA1044" s="59"/>
      <c r="NTB1044" s="59"/>
      <c r="NTC1044" s="59"/>
      <c r="NTD1044" s="59"/>
      <c r="NTE1044" s="59"/>
      <c r="NTF1044" s="59"/>
      <c r="NTG1044" s="59"/>
      <c r="NTH1044" s="59"/>
      <c r="NTI1044" s="59"/>
      <c r="NTJ1044" s="59"/>
      <c r="NTK1044" s="59"/>
      <c r="NTL1044" s="59"/>
      <c r="NTM1044" s="59"/>
      <c r="NTN1044" s="59"/>
      <c r="NTO1044" s="59"/>
      <c r="NTP1044" s="59"/>
      <c r="NTQ1044" s="59"/>
      <c r="NTR1044" s="59"/>
      <c r="NTS1044" s="59"/>
      <c r="NTT1044" s="59"/>
      <c r="NTU1044" s="59"/>
      <c r="NTV1044" s="59"/>
      <c r="NTW1044" s="59"/>
      <c r="NTX1044" s="59"/>
      <c r="NTY1044" s="59"/>
      <c r="NTZ1044" s="59"/>
      <c r="NUA1044" s="59"/>
      <c r="NUB1044" s="59"/>
      <c r="NUC1044" s="59"/>
      <c r="NUD1044" s="59"/>
      <c r="NUE1044" s="59"/>
      <c r="NUF1044" s="59"/>
      <c r="NUG1044" s="59"/>
      <c r="NUH1044" s="59"/>
      <c r="NUI1044" s="59"/>
      <c r="NUJ1044" s="59"/>
      <c r="NUK1044" s="59"/>
      <c r="NUL1044" s="59"/>
      <c r="NUM1044" s="59"/>
      <c r="NUN1044" s="59"/>
      <c r="NUO1044" s="59"/>
      <c r="NUP1044" s="59"/>
      <c r="NUQ1044" s="59"/>
      <c r="NUR1044" s="59"/>
      <c r="NUS1044" s="59"/>
      <c r="NUT1044" s="59"/>
      <c r="NUU1044" s="59"/>
      <c r="NUV1044" s="59"/>
      <c r="NUW1044" s="59"/>
      <c r="NUX1044" s="59"/>
      <c r="NUY1044" s="59"/>
      <c r="NUZ1044" s="59"/>
      <c r="NVA1044" s="59"/>
      <c r="NVB1044" s="59"/>
      <c r="NVC1044" s="59"/>
      <c r="NVD1044" s="59"/>
      <c r="NVE1044" s="59"/>
      <c r="NVF1044" s="59"/>
      <c r="NVG1044" s="59"/>
      <c r="NVH1044" s="59"/>
      <c r="NVI1044" s="59"/>
      <c r="NVJ1044" s="59"/>
      <c r="NVK1044" s="59"/>
      <c r="NVL1044" s="59"/>
      <c r="NVM1044" s="59"/>
      <c r="NVN1044" s="59"/>
      <c r="NVO1044" s="59"/>
      <c r="NVP1044" s="59"/>
      <c r="NVQ1044" s="59"/>
      <c r="NVR1044" s="59"/>
      <c r="NVS1044" s="59"/>
      <c r="NVT1044" s="59"/>
      <c r="NVU1044" s="59"/>
      <c r="NVV1044" s="59"/>
      <c r="NVW1044" s="59"/>
      <c r="NVX1044" s="59"/>
      <c r="NVY1044" s="59"/>
      <c r="NVZ1044" s="59"/>
      <c r="NWA1044" s="59"/>
      <c r="NWB1044" s="59"/>
      <c r="NWC1044" s="59"/>
      <c r="NWD1044" s="59"/>
      <c r="NWE1044" s="59"/>
      <c r="NWF1044" s="59"/>
      <c r="NWG1044" s="59"/>
      <c r="NWH1044" s="59"/>
      <c r="NWI1044" s="59"/>
      <c r="NWJ1044" s="59"/>
      <c r="NWK1044" s="59"/>
      <c r="NWL1044" s="59"/>
      <c r="NWM1044" s="59"/>
      <c r="NWN1044" s="59"/>
      <c r="NWO1044" s="59"/>
      <c r="NWP1044" s="59"/>
      <c r="NWQ1044" s="59"/>
      <c r="NWR1044" s="59"/>
      <c r="NWS1044" s="59"/>
      <c r="NWT1044" s="59"/>
      <c r="NWU1044" s="59"/>
      <c r="NWV1044" s="59"/>
      <c r="NWW1044" s="59"/>
      <c r="NWX1044" s="59"/>
      <c r="NWY1044" s="59"/>
      <c r="NWZ1044" s="59"/>
      <c r="NXA1044" s="59"/>
      <c r="NXB1044" s="59"/>
      <c r="NXC1044" s="59"/>
      <c r="NXD1044" s="59"/>
      <c r="NXE1044" s="59"/>
      <c r="NXF1044" s="59"/>
      <c r="NXG1044" s="59"/>
      <c r="NXH1044" s="59"/>
      <c r="NXI1044" s="59"/>
      <c r="NXJ1044" s="59"/>
      <c r="NXK1044" s="59"/>
      <c r="NXL1044" s="59"/>
      <c r="NXM1044" s="59"/>
      <c r="NXN1044" s="59"/>
      <c r="NXO1044" s="59"/>
      <c r="NXP1044" s="59"/>
      <c r="NXQ1044" s="59"/>
      <c r="NXR1044" s="59"/>
      <c r="NXS1044" s="59"/>
      <c r="NXT1044" s="59"/>
      <c r="NXU1044" s="59"/>
      <c r="NXV1044" s="59"/>
      <c r="NXW1044" s="59"/>
      <c r="NXX1044" s="59"/>
      <c r="NXY1044" s="59"/>
      <c r="NXZ1044" s="59"/>
      <c r="NYA1044" s="59"/>
      <c r="NYB1044" s="59"/>
      <c r="NYC1044" s="59"/>
      <c r="NYD1044" s="59"/>
      <c r="NYE1044" s="59"/>
      <c r="NYF1044" s="59"/>
      <c r="NYG1044" s="59"/>
      <c r="NYH1044" s="59"/>
      <c r="NYI1044" s="59"/>
      <c r="NYJ1044" s="59"/>
      <c r="NYK1044" s="59"/>
      <c r="NYL1044" s="59"/>
      <c r="NYM1044" s="59"/>
      <c r="NYN1044" s="59"/>
      <c r="NYO1044" s="59"/>
      <c r="NYP1044" s="59"/>
      <c r="NYQ1044" s="59"/>
      <c r="NYR1044" s="59"/>
      <c r="NYS1044" s="59"/>
      <c r="NYT1044" s="59"/>
      <c r="NYU1044" s="59"/>
      <c r="NYV1044" s="59"/>
      <c r="NYW1044" s="59"/>
      <c r="NYX1044" s="59"/>
      <c r="NYY1044" s="59"/>
      <c r="NYZ1044" s="59"/>
      <c r="NZA1044" s="59"/>
      <c r="NZB1044" s="59"/>
      <c r="NZC1044" s="59"/>
      <c r="NZD1044" s="59"/>
      <c r="NZE1044" s="59"/>
      <c r="NZF1044" s="59"/>
      <c r="NZG1044" s="59"/>
      <c r="NZH1044" s="59"/>
      <c r="NZI1044" s="59"/>
      <c r="NZJ1044" s="59"/>
      <c r="NZK1044" s="59"/>
      <c r="NZL1044" s="59"/>
      <c r="NZM1044" s="59"/>
      <c r="NZN1044" s="59"/>
      <c r="NZO1044" s="59"/>
      <c r="NZP1044" s="59"/>
      <c r="NZQ1044" s="59"/>
      <c r="NZR1044" s="59"/>
      <c r="NZS1044" s="59"/>
      <c r="NZT1044" s="59"/>
      <c r="NZU1044" s="59"/>
      <c r="NZV1044" s="59"/>
      <c r="NZW1044" s="59"/>
      <c r="NZX1044" s="59"/>
      <c r="NZY1044" s="59"/>
      <c r="NZZ1044" s="59"/>
      <c r="OAA1044" s="59"/>
      <c r="OAB1044" s="59"/>
      <c r="OAC1044" s="59"/>
      <c r="OAD1044" s="59"/>
      <c r="OAE1044" s="59"/>
      <c r="OAF1044" s="59"/>
      <c r="OAG1044" s="59"/>
      <c r="OAH1044" s="59"/>
      <c r="OAI1044" s="59"/>
      <c r="OAJ1044" s="59"/>
      <c r="OAK1044" s="59"/>
      <c r="OAL1044" s="59"/>
      <c r="OAM1044" s="59"/>
      <c r="OAN1044" s="59"/>
      <c r="OAO1044" s="59"/>
      <c r="OAP1044" s="59"/>
      <c r="OAQ1044" s="59"/>
      <c r="OAR1044" s="59"/>
      <c r="OAS1044" s="59"/>
      <c r="OAT1044" s="59"/>
      <c r="OAU1044" s="59"/>
      <c r="OAV1044" s="59"/>
      <c r="OAW1044" s="59"/>
      <c r="OAX1044" s="59"/>
      <c r="OAY1044" s="59"/>
      <c r="OAZ1044" s="59"/>
      <c r="OBA1044" s="59"/>
      <c r="OBB1044" s="59"/>
      <c r="OBC1044" s="59"/>
      <c r="OBD1044" s="59"/>
      <c r="OBE1044" s="59"/>
      <c r="OBF1044" s="59"/>
      <c r="OBG1044" s="59"/>
      <c r="OBH1044" s="59"/>
      <c r="OBI1044" s="59"/>
      <c r="OBJ1044" s="59"/>
      <c r="OBK1044" s="59"/>
      <c r="OBL1044" s="59"/>
      <c r="OBM1044" s="59"/>
      <c r="OBN1044" s="59"/>
      <c r="OBO1044" s="59"/>
      <c r="OBP1044" s="59"/>
      <c r="OBQ1044" s="59"/>
      <c r="OBR1044" s="59"/>
      <c r="OBS1044" s="59"/>
      <c r="OBT1044" s="59"/>
      <c r="OBU1044" s="59"/>
      <c r="OBV1044" s="59"/>
      <c r="OBW1044" s="59"/>
      <c r="OBX1044" s="59"/>
      <c r="OBY1044" s="59"/>
      <c r="OBZ1044" s="59"/>
      <c r="OCA1044" s="59"/>
      <c r="OCB1044" s="59"/>
      <c r="OCC1044" s="59"/>
      <c r="OCD1044" s="59"/>
      <c r="OCE1044" s="59"/>
      <c r="OCF1044" s="59"/>
      <c r="OCG1044" s="59"/>
      <c r="OCH1044" s="59"/>
      <c r="OCI1044" s="59"/>
      <c r="OCJ1044" s="59"/>
      <c r="OCK1044" s="59"/>
      <c r="OCL1044" s="59"/>
      <c r="OCM1044" s="59"/>
      <c r="OCN1044" s="59"/>
      <c r="OCO1044" s="59"/>
      <c r="OCP1044" s="59"/>
      <c r="OCQ1044" s="59"/>
      <c r="OCR1044" s="59"/>
      <c r="OCS1044" s="59"/>
      <c r="OCT1044" s="59"/>
      <c r="OCU1044" s="59"/>
      <c r="OCV1044" s="59"/>
      <c r="OCW1044" s="59"/>
      <c r="OCX1044" s="59"/>
      <c r="OCY1044" s="59"/>
      <c r="OCZ1044" s="59"/>
      <c r="ODA1044" s="59"/>
      <c r="ODB1044" s="59"/>
      <c r="ODC1044" s="59"/>
      <c r="ODD1044" s="59"/>
      <c r="ODE1044" s="59"/>
      <c r="ODF1044" s="59"/>
      <c r="ODG1044" s="59"/>
      <c r="ODH1044" s="59"/>
      <c r="ODI1044" s="59"/>
      <c r="ODJ1044" s="59"/>
      <c r="ODK1044" s="59"/>
      <c r="ODL1044" s="59"/>
      <c r="ODM1044" s="59"/>
      <c r="ODN1044" s="59"/>
      <c r="ODO1044" s="59"/>
      <c r="ODP1044" s="59"/>
      <c r="ODQ1044" s="59"/>
      <c r="ODR1044" s="59"/>
      <c r="ODS1044" s="59"/>
      <c r="ODT1044" s="59"/>
      <c r="ODU1044" s="59"/>
      <c r="ODV1044" s="59"/>
      <c r="ODW1044" s="59"/>
      <c r="ODX1044" s="59"/>
      <c r="ODY1044" s="59"/>
      <c r="ODZ1044" s="59"/>
      <c r="OEA1044" s="59"/>
      <c r="OEB1044" s="59"/>
      <c r="OEC1044" s="59"/>
      <c r="OED1044" s="59"/>
      <c r="OEE1044" s="59"/>
      <c r="OEF1044" s="59"/>
      <c r="OEG1044" s="59"/>
      <c r="OEH1044" s="59"/>
      <c r="OEI1044" s="59"/>
      <c r="OEJ1044" s="59"/>
      <c r="OEK1044" s="59"/>
      <c r="OEL1044" s="59"/>
      <c r="OEM1044" s="59"/>
      <c r="OEN1044" s="59"/>
      <c r="OEO1044" s="59"/>
      <c r="OEP1044" s="59"/>
      <c r="OEQ1044" s="59"/>
      <c r="OER1044" s="59"/>
      <c r="OES1044" s="59"/>
      <c r="OET1044" s="59"/>
      <c r="OEU1044" s="59"/>
      <c r="OEV1044" s="59"/>
      <c r="OEW1044" s="59"/>
      <c r="OEX1044" s="59"/>
      <c r="OEY1044" s="59"/>
      <c r="OEZ1044" s="59"/>
      <c r="OFA1044" s="59"/>
      <c r="OFB1044" s="59"/>
      <c r="OFC1044" s="59"/>
      <c r="OFD1044" s="59"/>
      <c r="OFE1044" s="59"/>
      <c r="OFF1044" s="59"/>
      <c r="OFG1044" s="59"/>
      <c r="OFH1044" s="59"/>
      <c r="OFI1044" s="59"/>
      <c r="OFJ1044" s="59"/>
      <c r="OFK1044" s="59"/>
      <c r="OFL1044" s="59"/>
      <c r="OFM1044" s="59"/>
      <c r="OFN1044" s="59"/>
      <c r="OFO1044" s="59"/>
      <c r="OFP1044" s="59"/>
      <c r="OFQ1044" s="59"/>
      <c r="OFR1044" s="59"/>
      <c r="OFS1044" s="59"/>
      <c r="OFT1044" s="59"/>
      <c r="OFU1044" s="59"/>
      <c r="OFV1044" s="59"/>
      <c r="OFW1044" s="59"/>
      <c r="OFX1044" s="59"/>
      <c r="OFY1044" s="59"/>
      <c r="OFZ1044" s="59"/>
      <c r="OGA1044" s="59"/>
      <c r="OGB1044" s="59"/>
      <c r="OGC1044" s="59"/>
      <c r="OGD1044" s="59"/>
      <c r="OGE1044" s="59"/>
      <c r="OGF1044" s="59"/>
      <c r="OGG1044" s="59"/>
      <c r="OGH1044" s="59"/>
      <c r="OGI1044" s="59"/>
      <c r="OGJ1044" s="59"/>
      <c r="OGK1044" s="59"/>
      <c r="OGL1044" s="59"/>
      <c r="OGM1044" s="59"/>
      <c r="OGN1044" s="59"/>
      <c r="OGO1044" s="59"/>
      <c r="OGP1044" s="59"/>
      <c r="OGQ1044" s="59"/>
      <c r="OGR1044" s="59"/>
      <c r="OGS1044" s="59"/>
      <c r="OGT1044" s="59"/>
      <c r="OGU1044" s="59"/>
      <c r="OGV1044" s="59"/>
      <c r="OGW1044" s="59"/>
      <c r="OGX1044" s="59"/>
      <c r="OGY1044" s="59"/>
      <c r="OGZ1044" s="59"/>
      <c r="OHA1044" s="59"/>
      <c r="OHB1044" s="59"/>
      <c r="OHC1044" s="59"/>
      <c r="OHD1044" s="59"/>
      <c r="OHE1044" s="59"/>
      <c r="OHF1044" s="59"/>
      <c r="OHG1044" s="59"/>
      <c r="OHH1044" s="59"/>
      <c r="OHI1044" s="59"/>
      <c r="OHJ1044" s="59"/>
      <c r="OHK1044" s="59"/>
      <c r="OHL1044" s="59"/>
      <c r="OHM1044" s="59"/>
      <c r="OHN1044" s="59"/>
      <c r="OHO1044" s="59"/>
      <c r="OHP1044" s="59"/>
      <c r="OHQ1044" s="59"/>
      <c r="OHR1044" s="59"/>
      <c r="OHS1044" s="59"/>
      <c r="OHT1044" s="59"/>
      <c r="OHU1044" s="59"/>
      <c r="OHV1044" s="59"/>
      <c r="OHW1044" s="59"/>
      <c r="OHX1044" s="59"/>
      <c r="OHY1044" s="59"/>
      <c r="OHZ1044" s="59"/>
      <c r="OIA1044" s="59"/>
      <c r="OIB1044" s="59"/>
      <c r="OIC1044" s="59"/>
      <c r="OID1044" s="59"/>
      <c r="OIE1044" s="59"/>
      <c r="OIF1044" s="59"/>
      <c r="OIG1044" s="59"/>
      <c r="OIH1044" s="59"/>
      <c r="OII1044" s="59"/>
      <c r="OIJ1044" s="59"/>
      <c r="OIK1044" s="59"/>
      <c r="OIL1044" s="59"/>
      <c r="OIM1044" s="59"/>
      <c r="OIN1044" s="59"/>
      <c r="OIO1044" s="59"/>
      <c r="OIP1044" s="59"/>
      <c r="OIQ1044" s="59"/>
      <c r="OIR1044" s="59"/>
      <c r="OIS1044" s="59"/>
      <c r="OIT1044" s="59"/>
      <c r="OIU1044" s="59"/>
      <c r="OIV1044" s="59"/>
      <c r="OIW1044" s="59"/>
      <c r="OIX1044" s="59"/>
      <c r="OIY1044" s="59"/>
      <c r="OIZ1044" s="59"/>
      <c r="OJA1044" s="59"/>
      <c r="OJB1044" s="59"/>
      <c r="OJC1044" s="59"/>
      <c r="OJD1044" s="59"/>
      <c r="OJE1044" s="59"/>
      <c r="OJF1044" s="59"/>
      <c r="OJG1044" s="59"/>
      <c r="OJH1044" s="59"/>
      <c r="OJI1044" s="59"/>
      <c r="OJJ1044" s="59"/>
      <c r="OJK1044" s="59"/>
      <c r="OJL1044" s="59"/>
      <c r="OJM1044" s="59"/>
      <c r="OJN1044" s="59"/>
      <c r="OJO1044" s="59"/>
      <c r="OJP1044" s="59"/>
      <c r="OJQ1044" s="59"/>
      <c r="OJR1044" s="59"/>
      <c r="OJS1044" s="59"/>
      <c r="OJT1044" s="59"/>
      <c r="OJU1044" s="59"/>
      <c r="OJV1044" s="59"/>
      <c r="OJW1044" s="59"/>
      <c r="OJX1044" s="59"/>
      <c r="OJY1044" s="59"/>
      <c r="OJZ1044" s="59"/>
      <c r="OKA1044" s="59"/>
      <c r="OKB1044" s="59"/>
      <c r="OKC1044" s="59"/>
      <c r="OKD1044" s="59"/>
      <c r="OKE1044" s="59"/>
      <c r="OKF1044" s="59"/>
      <c r="OKG1044" s="59"/>
      <c r="OKH1044" s="59"/>
      <c r="OKI1044" s="59"/>
      <c r="OKJ1044" s="59"/>
      <c r="OKK1044" s="59"/>
      <c r="OKL1044" s="59"/>
      <c r="OKM1044" s="59"/>
      <c r="OKN1044" s="59"/>
      <c r="OKO1044" s="59"/>
      <c r="OKP1044" s="59"/>
      <c r="OKQ1044" s="59"/>
      <c r="OKR1044" s="59"/>
      <c r="OKS1044" s="59"/>
      <c r="OKT1044" s="59"/>
      <c r="OKU1044" s="59"/>
      <c r="OKV1044" s="59"/>
      <c r="OKW1044" s="59"/>
      <c r="OKX1044" s="59"/>
      <c r="OKY1044" s="59"/>
      <c r="OKZ1044" s="59"/>
      <c r="OLA1044" s="59"/>
      <c r="OLB1044" s="59"/>
      <c r="OLC1044" s="59"/>
      <c r="OLD1044" s="59"/>
      <c r="OLE1044" s="59"/>
      <c r="OLF1044" s="59"/>
      <c r="OLG1044" s="59"/>
      <c r="OLH1044" s="59"/>
      <c r="OLI1044" s="59"/>
      <c r="OLJ1044" s="59"/>
      <c r="OLK1044" s="59"/>
      <c r="OLL1044" s="59"/>
      <c r="OLM1044" s="59"/>
      <c r="OLN1044" s="59"/>
      <c r="OLO1044" s="59"/>
      <c r="OLP1044" s="59"/>
      <c r="OLQ1044" s="59"/>
      <c r="OLR1044" s="59"/>
      <c r="OLS1044" s="59"/>
      <c r="OLT1044" s="59"/>
      <c r="OLU1044" s="59"/>
      <c r="OLV1044" s="59"/>
      <c r="OLW1044" s="59"/>
      <c r="OLX1044" s="59"/>
      <c r="OLY1044" s="59"/>
      <c r="OLZ1044" s="59"/>
      <c r="OMA1044" s="59"/>
      <c r="OMB1044" s="59"/>
      <c r="OMC1044" s="59"/>
      <c r="OMD1044" s="59"/>
      <c r="OME1044" s="59"/>
      <c r="OMF1044" s="59"/>
      <c r="OMG1044" s="59"/>
      <c r="OMH1044" s="59"/>
      <c r="OMI1044" s="59"/>
      <c r="OMJ1044" s="59"/>
      <c r="OMK1044" s="59"/>
      <c r="OML1044" s="59"/>
      <c r="OMM1044" s="59"/>
      <c r="OMN1044" s="59"/>
      <c r="OMO1044" s="59"/>
      <c r="OMP1044" s="59"/>
      <c r="OMQ1044" s="59"/>
      <c r="OMR1044" s="59"/>
      <c r="OMS1044" s="59"/>
      <c r="OMT1044" s="59"/>
      <c r="OMU1044" s="59"/>
      <c r="OMV1044" s="59"/>
      <c r="OMW1044" s="59"/>
      <c r="OMX1044" s="59"/>
      <c r="OMY1044" s="59"/>
      <c r="OMZ1044" s="59"/>
      <c r="ONA1044" s="59"/>
      <c r="ONB1044" s="59"/>
      <c r="ONC1044" s="59"/>
      <c r="OND1044" s="59"/>
      <c r="ONE1044" s="59"/>
      <c r="ONF1044" s="59"/>
      <c r="ONG1044" s="59"/>
      <c r="ONH1044" s="59"/>
      <c r="ONI1044" s="59"/>
      <c r="ONJ1044" s="59"/>
      <c r="ONK1044" s="59"/>
      <c r="ONL1044" s="59"/>
      <c r="ONM1044" s="59"/>
      <c r="ONN1044" s="59"/>
      <c r="ONO1044" s="59"/>
      <c r="ONP1044" s="59"/>
      <c r="ONQ1044" s="59"/>
      <c r="ONR1044" s="59"/>
      <c r="ONS1044" s="59"/>
      <c r="ONT1044" s="59"/>
      <c r="ONU1044" s="59"/>
      <c r="ONV1044" s="59"/>
      <c r="ONW1044" s="59"/>
      <c r="ONX1044" s="59"/>
      <c r="ONY1044" s="59"/>
      <c r="ONZ1044" s="59"/>
      <c r="OOA1044" s="59"/>
      <c r="OOB1044" s="59"/>
      <c r="OOC1044" s="59"/>
      <c r="OOD1044" s="59"/>
      <c r="OOE1044" s="59"/>
      <c r="OOF1044" s="59"/>
      <c r="OOG1044" s="59"/>
      <c r="OOH1044" s="59"/>
      <c r="OOI1044" s="59"/>
      <c r="OOJ1044" s="59"/>
      <c r="OOK1044" s="59"/>
      <c r="OOL1044" s="59"/>
      <c r="OOM1044" s="59"/>
      <c r="OON1044" s="59"/>
      <c r="OOO1044" s="59"/>
      <c r="OOP1044" s="59"/>
      <c r="OOQ1044" s="59"/>
      <c r="OOR1044" s="59"/>
      <c r="OOS1044" s="59"/>
      <c r="OOT1044" s="59"/>
      <c r="OOU1044" s="59"/>
      <c r="OOV1044" s="59"/>
      <c r="OOW1044" s="59"/>
      <c r="OOX1044" s="59"/>
      <c r="OOY1044" s="59"/>
      <c r="OOZ1044" s="59"/>
      <c r="OPA1044" s="59"/>
      <c r="OPB1044" s="59"/>
      <c r="OPC1044" s="59"/>
      <c r="OPD1044" s="59"/>
      <c r="OPE1044" s="59"/>
      <c r="OPF1044" s="59"/>
      <c r="OPG1044" s="59"/>
      <c r="OPH1044" s="59"/>
      <c r="OPI1044" s="59"/>
      <c r="OPJ1044" s="59"/>
      <c r="OPK1044" s="59"/>
      <c r="OPL1044" s="59"/>
      <c r="OPM1044" s="59"/>
      <c r="OPN1044" s="59"/>
      <c r="OPO1044" s="59"/>
      <c r="OPP1044" s="59"/>
      <c r="OPQ1044" s="59"/>
      <c r="OPR1044" s="59"/>
      <c r="OPS1044" s="59"/>
      <c r="OPT1044" s="59"/>
      <c r="OPU1044" s="59"/>
      <c r="OPV1044" s="59"/>
      <c r="OPW1044" s="59"/>
      <c r="OPX1044" s="59"/>
      <c r="OPY1044" s="59"/>
      <c r="OPZ1044" s="59"/>
      <c r="OQA1044" s="59"/>
      <c r="OQB1044" s="59"/>
      <c r="OQC1044" s="59"/>
      <c r="OQD1044" s="59"/>
      <c r="OQE1044" s="59"/>
      <c r="OQF1044" s="59"/>
      <c r="OQG1044" s="59"/>
      <c r="OQH1044" s="59"/>
      <c r="OQI1044" s="59"/>
      <c r="OQJ1044" s="59"/>
      <c r="OQK1044" s="59"/>
      <c r="OQL1044" s="59"/>
      <c r="OQM1044" s="59"/>
      <c r="OQN1044" s="59"/>
      <c r="OQO1044" s="59"/>
      <c r="OQP1044" s="59"/>
      <c r="OQQ1044" s="59"/>
      <c r="OQR1044" s="59"/>
      <c r="OQS1044" s="59"/>
      <c r="OQT1044" s="59"/>
      <c r="OQU1044" s="59"/>
      <c r="OQV1044" s="59"/>
      <c r="OQW1044" s="59"/>
      <c r="OQX1044" s="59"/>
      <c r="OQY1044" s="59"/>
      <c r="OQZ1044" s="59"/>
      <c r="ORA1044" s="59"/>
      <c r="ORB1044" s="59"/>
      <c r="ORC1044" s="59"/>
      <c r="ORD1044" s="59"/>
      <c r="ORE1044" s="59"/>
      <c r="ORF1044" s="59"/>
      <c r="ORG1044" s="59"/>
      <c r="ORH1044" s="59"/>
      <c r="ORI1044" s="59"/>
      <c r="ORJ1044" s="59"/>
      <c r="ORK1044" s="59"/>
      <c r="ORL1044" s="59"/>
      <c r="ORM1044" s="59"/>
      <c r="ORN1044" s="59"/>
      <c r="ORO1044" s="59"/>
      <c r="ORP1044" s="59"/>
      <c r="ORQ1044" s="59"/>
      <c r="ORR1044" s="59"/>
      <c r="ORS1044" s="59"/>
      <c r="ORT1044" s="59"/>
      <c r="ORU1044" s="59"/>
      <c r="ORV1044" s="59"/>
      <c r="ORW1044" s="59"/>
      <c r="ORX1044" s="59"/>
      <c r="ORY1044" s="59"/>
      <c r="ORZ1044" s="59"/>
      <c r="OSA1044" s="59"/>
      <c r="OSB1044" s="59"/>
      <c r="OSC1044" s="59"/>
      <c r="OSD1044" s="59"/>
      <c r="OSE1044" s="59"/>
      <c r="OSF1044" s="59"/>
      <c r="OSG1044" s="59"/>
      <c r="OSH1044" s="59"/>
      <c r="OSI1044" s="59"/>
      <c r="OSJ1044" s="59"/>
      <c r="OSK1044" s="59"/>
      <c r="OSL1044" s="59"/>
      <c r="OSM1044" s="59"/>
      <c r="OSN1044" s="59"/>
      <c r="OSO1044" s="59"/>
      <c r="OSP1044" s="59"/>
      <c r="OSQ1044" s="59"/>
      <c r="OSR1044" s="59"/>
      <c r="OSS1044" s="59"/>
      <c r="OST1044" s="59"/>
      <c r="OSU1044" s="59"/>
      <c r="OSV1044" s="59"/>
      <c r="OSW1044" s="59"/>
      <c r="OSX1044" s="59"/>
      <c r="OSY1044" s="59"/>
      <c r="OSZ1044" s="59"/>
      <c r="OTA1044" s="59"/>
      <c r="OTB1044" s="59"/>
      <c r="OTC1044" s="59"/>
      <c r="OTD1044" s="59"/>
      <c r="OTE1044" s="59"/>
      <c r="OTF1044" s="59"/>
      <c r="OTG1044" s="59"/>
      <c r="OTH1044" s="59"/>
      <c r="OTI1044" s="59"/>
      <c r="OTJ1044" s="59"/>
      <c r="OTK1044" s="59"/>
      <c r="OTL1044" s="59"/>
      <c r="OTM1044" s="59"/>
      <c r="OTN1044" s="59"/>
      <c r="OTO1044" s="59"/>
      <c r="OTP1044" s="59"/>
      <c r="OTQ1044" s="59"/>
      <c r="OTR1044" s="59"/>
      <c r="OTS1044" s="59"/>
      <c r="OTT1044" s="59"/>
      <c r="OTU1044" s="59"/>
      <c r="OTV1044" s="59"/>
      <c r="OTW1044" s="59"/>
      <c r="OTX1044" s="59"/>
      <c r="OTY1044" s="59"/>
      <c r="OTZ1044" s="59"/>
      <c r="OUA1044" s="59"/>
      <c r="OUB1044" s="59"/>
      <c r="OUC1044" s="59"/>
      <c r="OUD1044" s="59"/>
      <c r="OUE1044" s="59"/>
      <c r="OUF1044" s="59"/>
      <c r="OUG1044" s="59"/>
      <c r="OUH1044" s="59"/>
      <c r="OUI1044" s="59"/>
      <c r="OUJ1044" s="59"/>
      <c r="OUK1044" s="59"/>
      <c r="OUL1044" s="59"/>
      <c r="OUM1044" s="59"/>
      <c r="OUN1044" s="59"/>
      <c r="OUO1044" s="59"/>
      <c r="OUP1044" s="59"/>
      <c r="OUQ1044" s="59"/>
      <c r="OUR1044" s="59"/>
      <c r="OUS1044" s="59"/>
      <c r="OUT1044" s="59"/>
      <c r="OUU1044" s="59"/>
      <c r="OUV1044" s="59"/>
      <c r="OUW1044" s="59"/>
      <c r="OUX1044" s="59"/>
      <c r="OUY1044" s="59"/>
      <c r="OUZ1044" s="59"/>
      <c r="OVA1044" s="59"/>
      <c r="OVB1044" s="59"/>
      <c r="OVC1044" s="59"/>
      <c r="OVD1044" s="59"/>
      <c r="OVE1044" s="59"/>
      <c r="OVF1044" s="59"/>
      <c r="OVG1044" s="59"/>
      <c r="OVH1044" s="59"/>
      <c r="OVI1044" s="59"/>
      <c r="OVJ1044" s="59"/>
      <c r="OVK1044" s="59"/>
      <c r="OVL1044" s="59"/>
      <c r="OVM1044" s="59"/>
      <c r="OVN1044" s="59"/>
      <c r="OVO1044" s="59"/>
      <c r="OVP1044" s="59"/>
      <c r="OVQ1044" s="59"/>
      <c r="OVR1044" s="59"/>
      <c r="OVS1044" s="59"/>
      <c r="OVT1044" s="59"/>
      <c r="OVU1044" s="59"/>
      <c r="OVV1044" s="59"/>
      <c r="OVW1044" s="59"/>
      <c r="OVX1044" s="59"/>
      <c r="OVY1044" s="59"/>
      <c r="OVZ1044" s="59"/>
      <c r="OWA1044" s="59"/>
      <c r="OWB1044" s="59"/>
      <c r="OWC1044" s="59"/>
      <c r="OWD1044" s="59"/>
      <c r="OWE1044" s="59"/>
      <c r="OWF1044" s="59"/>
      <c r="OWG1044" s="59"/>
      <c r="OWH1044" s="59"/>
      <c r="OWI1044" s="59"/>
      <c r="OWJ1044" s="59"/>
      <c r="OWK1044" s="59"/>
      <c r="OWL1044" s="59"/>
      <c r="OWM1044" s="59"/>
      <c r="OWN1044" s="59"/>
      <c r="OWO1044" s="59"/>
      <c r="OWP1044" s="59"/>
      <c r="OWQ1044" s="59"/>
      <c r="OWR1044" s="59"/>
      <c r="OWS1044" s="59"/>
      <c r="OWT1044" s="59"/>
      <c r="OWU1044" s="59"/>
      <c r="OWV1044" s="59"/>
      <c r="OWW1044" s="59"/>
      <c r="OWX1044" s="59"/>
      <c r="OWY1044" s="59"/>
      <c r="OWZ1044" s="59"/>
      <c r="OXA1044" s="59"/>
      <c r="OXB1044" s="59"/>
      <c r="OXC1044" s="59"/>
      <c r="OXD1044" s="59"/>
      <c r="OXE1044" s="59"/>
      <c r="OXF1044" s="59"/>
      <c r="OXG1044" s="59"/>
      <c r="OXH1044" s="59"/>
      <c r="OXI1044" s="59"/>
      <c r="OXJ1044" s="59"/>
      <c r="OXK1044" s="59"/>
      <c r="OXL1044" s="59"/>
      <c r="OXM1044" s="59"/>
      <c r="OXN1044" s="59"/>
      <c r="OXO1044" s="59"/>
      <c r="OXP1044" s="59"/>
      <c r="OXQ1044" s="59"/>
      <c r="OXR1044" s="59"/>
      <c r="OXS1044" s="59"/>
      <c r="OXT1044" s="59"/>
      <c r="OXU1044" s="59"/>
      <c r="OXV1044" s="59"/>
      <c r="OXW1044" s="59"/>
      <c r="OXX1044" s="59"/>
      <c r="OXY1044" s="59"/>
      <c r="OXZ1044" s="59"/>
      <c r="OYA1044" s="59"/>
      <c r="OYB1044" s="59"/>
      <c r="OYC1044" s="59"/>
      <c r="OYD1044" s="59"/>
      <c r="OYE1044" s="59"/>
      <c r="OYF1044" s="59"/>
      <c r="OYG1044" s="59"/>
      <c r="OYH1044" s="59"/>
      <c r="OYI1044" s="59"/>
      <c r="OYJ1044" s="59"/>
      <c r="OYK1044" s="59"/>
      <c r="OYL1044" s="59"/>
      <c r="OYM1044" s="59"/>
      <c r="OYN1044" s="59"/>
      <c r="OYO1044" s="59"/>
      <c r="OYP1044" s="59"/>
      <c r="OYQ1044" s="59"/>
      <c r="OYR1044" s="59"/>
      <c r="OYS1044" s="59"/>
      <c r="OYT1044" s="59"/>
      <c r="OYU1044" s="59"/>
      <c r="OYV1044" s="59"/>
      <c r="OYW1044" s="59"/>
      <c r="OYX1044" s="59"/>
      <c r="OYY1044" s="59"/>
      <c r="OYZ1044" s="59"/>
      <c r="OZA1044" s="59"/>
      <c r="OZB1044" s="59"/>
      <c r="OZC1044" s="59"/>
      <c r="OZD1044" s="59"/>
      <c r="OZE1044" s="59"/>
      <c r="OZF1044" s="59"/>
      <c r="OZG1044" s="59"/>
      <c r="OZH1044" s="59"/>
      <c r="OZI1044" s="59"/>
      <c r="OZJ1044" s="59"/>
      <c r="OZK1044" s="59"/>
      <c r="OZL1044" s="59"/>
      <c r="OZM1044" s="59"/>
      <c r="OZN1044" s="59"/>
      <c r="OZO1044" s="59"/>
      <c r="OZP1044" s="59"/>
      <c r="OZQ1044" s="59"/>
      <c r="OZR1044" s="59"/>
      <c r="OZS1044" s="59"/>
      <c r="OZT1044" s="59"/>
      <c r="OZU1044" s="59"/>
      <c r="OZV1044" s="59"/>
      <c r="OZW1044" s="59"/>
      <c r="OZX1044" s="59"/>
      <c r="OZY1044" s="59"/>
      <c r="OZZ1044" s="59"/>
      <c r="PAA1044" s="59"/>
      <c r="PAB1044" s="59"/>
      <c r="PAC1044" s="59"/>
      <c r="PAD1044" s="59"/>
      <c r="PAE1044" s="59"/>
      <c r="PAF1044" s="59"/>
      <c r="PAG1044" s="59"/>
      <c r="PAH1044" s="59"/>
      <c r="PAI1044" s="59"/>
      <c r="PAJ1044" s="59"/>
      <c r="PAK1044" s="59"/>
      <c r="PAL1044" s="59"/>
      <c r="PAM1044" s="59"/>
      <c r="PAN1044" s="59"/>
      <c r="PAO1044" s="59"/>
      <c r="PAP1044" s="59"/>
      <c r="PAQ1044" s="59"/>
      <c r="PAR1044" s="59"/>
      <c r="PAS1044" s="59"/>
      <c r="PAT1044" s="59"/>
      <c r="PAU1044" s="59"/>
      <c r="PAV1044" s="59"/>
      <c r="PAW1044" s="59"/>
      <c r="PAX1044" s="59"/>
      <c r="PAY1044" s="59"/>
      <c r="PAZ1044" s="59"/>
      <c r="PBA1044" s="59"/>
      <c r="PBB1044" s="59"/>
      <c r="PBC1044" s="59"/>
      <c r="PBD1044" s="59"/>
      <c r="PBE1044" s="59"/>
      <c r="PBF1044" s="59"/>
      <c r="PBG1044" s="59"/>
      <c r="PBH1044" s="59"/>
      <c r="PBI1044" s="59"/>
      <c r="PBJ1044" s="59"/>
      <c r="PBK1044" s="59"/>
      <c r="PBL1044" s="59"/>
      <c r="PBM1044" s="59"/>
      <c r="PBN1044" s="59"/>
      <c r="PBO1044" s="59"/>
      <c r="PBP1044" s="59"/>
      <c r="PBQ1044" s="59"/>
      <c r="PBR1044" s="59"/>
      <c r="PBS1044" s="59"/>
      <c r="PBT1044" s="59"/>
      <c r="PBU1044" s="59"/>
      <c r="PBV1044" s="59"/>
      <c r="PBW1044" s="59"/>
      <c r="PBX1044" s="59"/>
      <c r="PBY1044" s="59"/>
      <c r="PBZ1044" s="59"/>
      <c r="PCA1044" s="59"/>
      <c r="PCB1044" s="59"/>
      <c r="PCC1044" s="59"/>
      <c r="PCD1044" s="59"/>
      <c r="PCE1044" s="59"/>
      <c r="PCF1044" s="59"/>
      <c r="PCG1044" s="59"/>
      <c r="PCH1044" s="59"/>
      <c r="PCI1044" s="59"/>
      <c r="PCJ1044" s="59"/>
      <c r="PCK1044" s="59"/>
      <c r="PCL1044" s="59"/>
      <c r="PCM1044" s="59"/>
      <c r="PCN1044" s="59"/>
      <c r="PCO1044" s="59"/>
      <c r="PCP1044" s="59"/>
      <c r="PCQ1044" s="59"/>
      <c r="PCR1044" s="59"/>
      <c r="PCS1044" s="59"/>
      <c r="PCT1044" s="59"/>
      <c r="PCU1044" s="59"/>
      <c r="PCV1044" s="59"/>
      <c r="PCW1044" s="59"/>
      <c r="PCX1044" s="59"/>
      <c r="PCY1044" s="59"/>
      <c r="PCZ1044" s="59"/>
      <c r="PDA1044" s="59"/>
      <c r="PDB1044" s="59"/>
      <c r="PDC1044" s="59"/>
      <c r="PDD1044" s="59"/>
      <c r="PDE1044" s="59"/>
      <c r="PDF1044" s="59"/>
      <c r="PDG1044" s="59"/>
      <c r="PDH1044" s="59"/>
      <c r="PDI1044" s="59"/>
      <c r="PDJ1044" s="59"/>
      <c r="PDK1044" s="59"/>
      <c r="PDL1044" s="59"/>
      <c r="PDM1044" s="59"/>
      <c r="PDN1044" s="59"/>
      <c r="PDO1044" s="59"/>
      <c r="PDP1044" s="59"/>
      <c r="PDQ1044" s="59"/>
      <c r="PDR1044" s="59"/>
      <c r="PDS1044" s="59"/>
      <c r="PDT1044" s="59"/>
      <c r="PDU1044" s="59"/>
      <c r="PDV1044" s="59"/>
      <c r="PDW1044" s="59"/>
      <c r="PDX1044" s="59"/>
      <c r="PDY1044" s="59"/>
      <c r="PDZ1044" s="59"/>
      <c r="PEA1044" s="59"/>
      <c r="PEB1044" s="59"/>
      <c r="PEC1044" s="59"/>
      <c r="PED1044" s="59"/>
      <c r="PEE1044" s="59"/>
      <c r="PEF1044" s="59"/>
      <c r="PEG1044" s="59"/>
      <c r="PEH1044" s="59"/>
      <c r="PEI1044" s="59"/>
      <c r="PEJ1044" s="59"/>
      <c r="PEK1044" s="59"/>
      <c r="PEL1044" s="59"/>
      <c r="PEM1044" s="59"/>
      <c r="PEN1044" s="59"/>
      <c r="PEO1044" s="59"/>
      <c r="PEP1044" s="59"/>
      <c r="PEQ1044" s="59"/>
      <c r="PER1044" s="59"/>
      <c r="PES1044" s="59"/>
      <c r="PET1044" s="59"/>
      <c r="PEU1044" s="59"/>
      <c r="PEV1044" s="59"/>
      <c r="PEW1044" s="59"/>
      <c r="PEX1044" s="59"/>
      <c r="PEY1044" s="59"/>
      <c r="PEZ1044" s="59"/>
      <c r="PFA1044" s="59"/>
      <c r="PFB1044" s="59"/>
      <c r="PFC1044" s="59"/>
      <c r="PFD1044" s="59"/>
      <c r="PFE1044" s="59"/>
      <c r="PFF1044" s="59"/>
      <c r="PFG1044" s="59"/>
      <c r="PFH1044" s="59"/>
      <c r="PFI1044" s="59"/>
      <c r="PFJ1044" s="59"/>
      <c r="PFK1044" s="59"/>
      <c r="PFL1044" s="59"/>
      <c r="PFM1044" s="59"/>
      <c r="PFN1044" s="59"/>
      <c r="PFO1044" s="59"/>
      <c r="PFP1044" s="59"/>
      <c r="PFQ1044" s="59"/>
      <c r="PFR1044" s="59"/>
      <c r="PFS1044" s="59"/>
      <c r="PFT1044" s="59"/>
      <c r="PFU1044" s="59"/>
      <c r="PFV1044" s="59"/>
      <c r="PFW1044" s="59"/>
      <c r="PFX1044" s="59"/>
      <c r="PFY1044" s="59"/>
      <c r="PFZ1044" s="59"/>
      <c r="PGA1044" s="59"/>
      <c r="PGB1044" s="59"/>
      <c r="PGC1044" s="59"/>
      <c r="PGD1044" s="59"/>
      <c r="PGE1044" s="59"/>
      <c r="PGF1044" s="59"/>
      <c r="PGG1044" s="59"/>
      <c r="PGH1044" s="59"/>
      <c r="PGI1044" s="59"/>
      <c r="PGJ1044" s="59"/>
      <c r="PGK1044" s="59"/>
      <c r="PGL1044" s="59"/>
      <c r="PGM1044" s="59"/>
      <c r="PGN1044" s="59"/>
      <c r="PGO1044" s="59"/>
      <c r="PGP1044" s="59"/>
      <c r="PGQ1044" s="59"/>
      <c r="PGR1044" s="59"/>
      <c r="PGS1044" s="59"/>
      <c r="PGT1044" s="59"/>
      <c r="PGU1044" s="59"/>
      <c r="PGV1044" s="59"/>
      <c r="PGW1044" s="59"/>
      <c r="PGX1044" s="59"/>
      <c r="PGY1044" s="59"/>
      <c r="PGZ1044" s="59"/>
      <c r="PHA1044" s="59"/>
      <c r="PHB1044" s="59"/>
      <c r="PHC1044" s="59"/>
      <c r="PHD1044" s="59"/>
      <c r="PHE1044" s="59"/>
      <c r="PHF1044" s="59"/>
      <c r="PHG1044" s="59"/>
      <c r="PHH1044" s="59"/>
      <c r="PHI1044" s="59"/>
      <c r="PHJ1044" s="59"/>
      <c r="PHK1044" s="59"/>
      <c r="PHL1044" s="59"/>
      <c r="PHM1044" s="59"/>
      <c r="PHN1044" s="59"/>
      <c r="PHO1044" s="59"/>
      <c r="PHP1044" s="59"/>
      <c r="PHQ1044" s="59"/>
      <c r="PHR1044" s="59"/>
      <c r="PHS1044" s="59"/>
      <c r="PHT1044" s="59"/>
      <c r="PHU1044" s="59"/>
      <c r="PHV1044" s="59"/>
      <c r="PHW1044" s="59"/>
      <c r="PHX1044" s="59"/>
      <c r="PHY1044" s="59"/>
      <c r="PHZ1044" s="59"/>
      <c r="PIA1044" s="59"/>
      <c r="PIB1044" s="59"/>
      <c r="PIC1044" s="59"/>
      <c r="PID1044" s="59"/>
      <c r="PIE1044" s="59"/>
      <c r="PIF1044" s="59"/>
      <c r="PIG1044" s="59"/>
      <c r="PIH1044" s="59"/>
      <c r="PII1044" s="59"/>
      <c r="PIJ1044" s="59"/>
      <c r="PIK1044" s="59"/>
      <c r="PIL1044" s="59"/>
      <c r="PIM1044" s="59"/>
      <c r="PIN1044" s="59"/>
      <c r="PIO1044" s="59"/>
      <c r="PIP1044" s="59"/>
      <c r="PIQ1044" s="59"/>
      <c r="PIR1044" s="59"/>
      <c r="PIS1044" s="59"/>
      <c r="PIT1044" s="59"/>
      <c r="PIU1044" s="59"/>
      <c r="PIV1044" s="59"/>
      <c r="PIW1044" s="59"/>
      <c r="PIX1044" s="59"/>
      <c r="PIY1044" s="59"/>
      <c r="PIZ1044" s="59"/>
      <c r="PJA1044" s="59"/>
      <c r="PJB1044" s="59"/>
      <c r="PJC1044" s="59"/>
      <c r="PJD1044" s="59"/>
      <c r="PJE1044" s="59"/>
      <c r="PJF1044" s="59"/>
      <c r="PJG1044" s="59"/>
      <c r="PJH1044" s="59"/>
      <c r="PJI1044" s="59"/>
      <c r="PJJ1044" s="59"/>
      <c r="PJK1044" s="59"/>
      <c r="PJL1044" s="59"/>
      <c r="PJM1044" s="59"/>
      <c r="PJN1044" s="59"/>
      <c r="PJO1044" s="59"/>
      <c r="PJP1044" s="59"/>
      <c r="PJQ1044" s="59"/>
      <c r="PJR1044" s="59"/>
      <c r="PJS1044" s="59"/>
      <c r="PJT1044" s="59"/>
      <c r="PJU1044" s="59"/>
      <c r="PJV1044" s="59"/>
      <c r="PJW1044" s="59"/>
      <c r="PJX1044" s="59"/>
      <c r="PJY1044" s="59"/>
      <c r="PJZ1044" s="59"/>
      <c r="PKA1044" s="59"/>
      <c r="PKB1044" s="59"/>
      <c r="PKC1044" s="59"/>
      <c r="PKD1044" s="59"/>
      <c r="PKE1044" s="59"/>
      <c r="PKF1044" s="59"/>
      <c r="PKG1044" s="59"/>
      <c r="PKH1044" s="59"/>
      <c r="PKI1044" s="59"/>
      <c r="PKJ1044" s="59"/>
      <c r="PKK1044" s="59"/>
      <c r="PKL1044" s="59"/>
      <c r="PKM1044" s="59"/>
      <c r="PKN1044" s="59"/>
      <c r="PKO1044" s="59"/>
      <c r="PKP1044" s="59"/>
      <c r="PKQ1044" s="59"/>
      <c r="PKR1044" s="59"/>
      <c r="PKS1044" s="59"/>
      <c r="PKT1044" s="59"/>
      <c r="PKU1044" s="59"/>
      <c r="PKV1044" s="59"/>
      <c r="PKW1044" s="59"/>
      <c r="PKX1044" s="59"/>
      <c r="PKY1044" s="59"/>
      <c r="PKZ1044" s="59"/>
      <c r="PLA1044" s="59"/>
      <c r="PLB1044" s="59"/>
      <c r="PLC1044" s="59"/>
      <c r="PLD1044" s="59"/>
      <c r="PLE1044" s="59"/>
      <c r="PLF1044" s="59"/>
      <c r="PLG1044" s="59"/>
      <c r="PLH1044" s="59"/>
      <c r="PLI1044" s="59"/>
      <c r="PLJ1044" s="59"/>
      <c r="PLK1044" s="59"/>
      <c r="PLL1044" s="59"/>
      <c r="PLM1044" s="59"/>
      <c r="PLN1044" s="59"/>
      <c r="PLO1044" s="59"/>
      <c r="PLP1044" s="59"/>
      <c r="PLQ1044" s="59"/>
      <c r="PLR1044" s="59"/>
      <c r="PLS1044" s="59"/>
      <c r="PLT1044" s="59"/>
      <c r="PLU1044" s="59"/>
      <c r="PLV1044" s="59"/>
      <c r="PLW1044" s="59"/>
      <c r="PLX1044" s="59"/>
      <c r="PLY1044" s="59"/>
      <c r="PLZ1044" s="59"/>
      <c r="PMA1044" s="59"/>
      <c r="PMB1044" s="59"/>
      <c r="PMC1044" s="59"/>
      <c r="PMD1044" s="59"/>
      <c r="PME1044" s="59"/>
      <c r="PMF1044" s="59"/>
      <c r="PMG1044" s="59"/>
      <c r="PMH1044" s="59"/>
      <c r="PMI1044" s="59"/>
      <c r="PMJ1044" s="59"/>
      <c r="PMK1044" s="59"/>
      <c r="PML1044" s="59"/>
      <c r="PMM1044" s="59"/>
      <c r="PMN1044" s="59"/>
      <c r="PMO1044" s="59"/>
      <c r="PMP1044" s="59"/>
      <c r="PMQ1044" s="59"/>
      <c r="PMR1044" s="59"/>
      <c r="PMS1044" s="59"/>
      <c r="PMT1044" s="59"/>
      <c r="PMU1044" s="59"/>
      <c r="PMV1044" s="59"/>
      <c r="PMW1044" s="59"/>
      <c r="PMX1044" s="59"/>
      <c r="PMY1044" s="59"/>
      <c r="PMZ1044" s="59"/>
      <c r="PNA1044" s="59"/>
      <c r="PNB1044" s="59"/>
      <c r="PNC1044" s="59"/>
      <c r="PND1044" s="59"/>
      <c r="PNE1044" s="59"/>
      <c r="PNF1044" s="59"/>
      <c r="PNG1044" s="59"/>
      <c r="PNH1044" s="59"/>
      <c r="PNI1044" s="59"/>
      <c r="PNJ1044" s="59"/>
      <c r="PNK1044" s="59"/>
      <c r="PNL1044" s="59"/>
      <c r="PNM1044" s="59"/>
      <c r="PNN1044" s="59"/>
      <c r="PNO1044" s="59"/>
      <c r="PNP1044" s="59"/>
      <c r="PNQ1044" s="59"/>
      <c r="PNR1044" s="59"/>
      <c r="PNS1044" s="59"/>
      <c r="PNT1044" s="59"/>
      <c r="PNU1044" s="59"/>
      <c r="PNV1044" s="59"/>
      <c r="PNW1044" s="59"/>
      <c r="PNX1044" s="59"/>
      <c r="PNY1044" s="59"/>
      <c r="PNZ1044" s="59"/>
      <c r="POA1044" s="59"/>
      <c r="POB1044" s="59"/>
      <c r="POC1044" s="59"/>
      <c r="POD1044" s="59"/>
      <c r="POE1044" s="59"/>
      <c r="POF1044" s="59"/>
      <c r="POG1044" s="59"/>
      <c r="POH1044" s="59"/>
      <c r="POI1044" s="59"/>
      <c r="POJ1044" s="59"/>
      <c r="POK1044" s="59"/>
      <c r="POL1044" s="59"/>
      <c r="POM1044" s="59"/>
      <c r="PON1044" s="59"/>
      <c r="POO1044" s="59"/>
      <c r="POP1044" s="59"/>
      <c r="POQ1044" s="59"/>
      <c r="POR1044" s="59"/>
      <c r="POS1044" s="59"/>
      <c r="POT1044" s="59"/>
      <c r="POU1044" s="59"/>
      <c r="POV1044" s="59"/>
      <c r="POW1044" s="59"/>
      <c r="POX1044" s="59"/>
      <c r="POY1044" s="59"/>
      <c r="POZ1044" s="59"/>
      <c r="PPA1044" s="59"/>
      <c r="PPB1044" s="59"/>
      <c r="PPC1044" s="59"/>
      <c r="PPD1044" s="59"/>
      <c r="PPE1044" s="59"/>
      <c r="PPF1044" s="59"/>
      <c r="PPG1044" s="59"/>
      <c r="PPH1044" s="59"/>
      <c r="PPI1044" s="59"/>
      <c r="PPJ1044" s="59"/>
      <c r="PPK1044" s="59"/>
      <c r="PPL1044" s="59"/>
      <c r="PPM1044" s="59"/>
      <c r="PPN1044" s="59"/>
      <c r="PPO1044" s="59"/>
      <c r="PPP1044" s="59"/>
      <c r="PPQ1044" s="59"/>
      <c r="PPR1044" s="59"/>
      <c r="PPS1044" s="59"/>
      <c r="PPT1044" s="59"/>
      <c r="PPU1044" s="59"/>
      <c r="PPV1044" s="59"/>
      <c r="PPW1044" s="59"/>
      <c r="PPX1044" s="59"/>
      <c r="PPY1044" s="59"/>
      <c r="PPZ1044" s="59"/>
      <c r="PQA1044" s="59"/>
      <c r="PQB1044" s="59"/>
      <c r="PQC1044" s="59"/>
      <c r="PQD1044" s="59"/>
      <c r="PQE1044" s="59"/>
      <c r="PQF1044" s="59"/>
      <c r="PQG1044" s="59"/>
      <c r="PQH1044" s="59"/>
      <c r="PQI1044" s="59"/>
      <c r="PQJ1044" s="59"/>
      <c r="PQK1044" s="59"/>
      <c r="PQL1044" s="59"/>
      <c r="PQM1044" s="59"/>
      <c r="PQN1044" s="59"/>
      <c r="PQO1044" s="59"/>
      <c r="PQP1044" s="59"/>
      <c r="PQQ1044" s="59"/>
      <c r="PQR1044" s="59"/>
      <c r="PQS1044" s="59"/>
      <c r="PQT1044" s="59"/>
      <c r="PQU1044" s="59"/>
      <c r="PQV1044" s="59"/>
      <c r="PQW1044" s="59"/>
      <c r="PQX1044" s="59"/>
      <c r="PQY1044" s="59"/>
      <c r="PQZ1044" s="59"/>
      <c r="PRA1044" s="59"/>
      <c r="PRB1044" s="59"/>
      <c r="PRC1044" s="59"/>
      <c r="PRD1044" s="59"/>
      <c r="PRE1044" s="59"/>
      <c r="PRF1044" s="59"/>
      <c r="PRG1044" s="59"/>
      <c r="PRH1044" s="59"/>
      <c r="PRI1044" s="59"/>
      <c r="PRJ1044" s="59"/>
      <c r="PRK1044" s="59"/>
      <c r="PRL1044" s="59"/>
      <c r="PRM1044" s="59"/>
      <c r="PRN1044" s="59"/>
      <c r="PRO1044" s="59"/>
      <c r="PRP1044" s="59"/>
      <c r="PRQ1044" s="59"/>
      <c r="PRR1044" s="59"/>
      <c r="PRS1044" s="59"/>
      <c r="PRT1044" s="59"/>
      <c r="PRU1044" s="59"/>
      <c r="PRV1044" s="59"/>
      <c r="PRW1044" s="59"/>
      <c r="PRX1044" s="59"/>
      <c r="PRY1044" s="59"/>
      <c r="PRZ1044" s="59"/>
      <c r="PSA1044" s="59"/>
      <c r="PSB1044" s="59"/>
      <c r="PSC1044" s="59"/>
      <c r="PSD1044" s="59"/>
      <c r="PSE1044" s="59"/>
      <c r="PSF1044" s="59"/>
      <c r="PSG1044" s="59"/>
      <c r="PSH1044" s="59"/>
      <c r="PSI1044" s="59"/>
      <c r="PSJ1044" s="59"/>
      <c r="PSK1044" s="59"/>
      <c r="PSL1044" s="59"/>
      <c r="PSM1044" s="59"/>
      <c r="PSN1044" s="59"/>
      <c r="PSO1044" s="59"/>
      <c r="PSP1044" s="59"/>
      <c r="PSQ1044" s="59"/>
      <c r="PSR1044" s="59"/>
      <c r="PSS1044" s="59"/>
      <c r="PST1044" s="59"/>
      <c r="PSU1044" s="59"/>
      <c r="PSV1044" s="59"/>
      <c r="PSW1044" s="59"/>
      <c r="PSX1044" s="59"/>
      <c r="PSY1044" s="59"/>
      <c r="PSZ1044" s="59"/>
      <c r="PTA1044" s="59"/>
      <c r="PTB1044" s="59"/>
      <c r="PTC1044" s="59"/>
      <c r="PTD1044" s="59"/>
      <c r="PTE1044" s="59"/>
      <c r="PTF1044" s="59"/>
      <c r="PTG1044" s="59"/>
      <c r="PTH1044" s="59"/>
      <c r="PTI1044" s="59"/>
      <c r="PTJ1044" s="59"/>
      <c r="PTK1044" s="59"/>
      <c r="PTL1044" s="59"/>
      <c r="PTM1044" s="59"/>
      <c r="PTN1044" s="59"/>
      <c r="PTO1044" s="59"/>
      <c r="PTP1044" s="59"/>
      <c r="PTQ1044" s="59"/>
      <c r="PTR1044" s="59"/>
      <c r="PTS1044" s="59"/>
      <c r="PTT1044" s="59"/>
      <c r="PTU1044" s="59"/>
      <c r="PTV1044" s="59"/>
      <c r="PTW1044" s="59"/>
      <c r="PTX1044" s="59"/>
      <c r="PTY1044" s="59"/>
      <c r="PTZ1044" s="59"/>
      <c r="PUA1044" s="59"/>
      <c r="PUB1044" s="59"/>
      <c r="PUC1044" s="59"/>
      <c r="PUD1044" s="59"/>
      <c r="PUE1044" s="59"/>
      <c r="PUF1044" s="59"/>
      <c r="PUG1044" s="59"/>
      <c r="PUH1044" s="59"/>
      <c r="PUI1044" s="59"/>
      <c r="PUJ1044" s="59"/>
      <c r="PUK1044" s="59"/>
      <c r="PUL1044" s="59"/>
      <c r="PUM1044" s="59"/>
      <c r="PUN1044" s="59"/>
      <c r="PUO1044" s="59"/>
      <c r="PUP1044" s="59"/>
      <c r="PUQ1044" s="59"/>
      <c r="PUR1044" s="59"/>
      <c r="PUS1044" s="59"/>
      <c r="PUT1044" s="59"/>
      <c r="PUU1044" s="59"/>
      <c r="PUV1044" s="59"/>
      <c r="PUW1044" s="59"/>
      <c r="PUX1044" s="59"/>
      <c r="PUY1044" s="59"/>
      <c r="PUZ1044" s="59"/>
      <c r="PVA1044" s="59"/>
      <c r="PVB1044" s="59"/>
      <c r="PVC1044" s="59"/>
      <c r="PVD1044" s="59"/>
      <c r="PVE1044" s="59"/>
      <c r="PVF1044" s="59"/>
      <c r="PVG1044" s="59"/>
      <c r="PVH1044" s="59"/>
      <c r="PVI1044" s="59"/>
      <c r="PVJ1044" s="59"/>
      <c r="PVK1044" s="59"/>
      <c r="PVL1044" s="59"/>
      <c r="PVM1044" s="59"/>
      <c r="PVN1044" s="59"/>
      <c r="PVO1044" s="59"/>
      <c r="PVP1044" s="59"/>
      <c r="PVQ1044" s="59"/>
      <c r="PVR1044" s="59"/>
      <c r="PVS1044" s="59"/>
      <c r="PVT1044" s="59"/>
      <c r="PVU1044" s="59"/>
      <c r="PVV1044" s="59"/>
      <c r="PVW1044" s="59"/>
      <c r="PVX1044" s="59"/>
      <c r="PVY1044" s="59"/>
      <c r="PVZ1044" s="59"/>
      <c r="PWA1044" s="59"/>
      <c r="PWB1044" s="59"/>
      <c r="PWC1044" s="59"/>
      <c r="PWD1044" s="59"/>
      <c r="PWE1044" s="59"/>
      <c r="PWF1044" s="59"/>
      <c r="PWG1044" s="59"/>
      <c r="PWH1044" s="59"/>
      <c r="PWI1044" s="59"/>
      <c r="PWJ1044" s="59"/>
      <c r="PWK1044" s="59"/>
      <c r="PWL1044" s="59"/>
      <c r="PWM1044" s="59"/>
      <c r="PWN1044" s="59"/>
      <c r="PWO1044" s="59"/>
      <c r="PWP1044" s="59"/>
      <c r="PWQ1044" s="59"/>
      <c r="PWR1044" s="59"/>
      <c r="PWS1044" s="59"/>
      <c r="PWT1044" s="59"/>
      <c r="PWU1044" s="59"/>
      <c r="PWV1044" s="59"/>
      <c r="PWW1044" s="59"/>
      <c r="PWX1044" s="59"/>
      <c r="PWY1044" s="59"/>
      <c r="PWZ1044" s="59"/>
      <c r="PXA1044" s="59"/>
      <c r="PXB1044" s="59"/>
      <c r="PXC1044" s="59"/>
      <c r="PXD1044" s="59"/>
      <c r="PXE1044" s="59"/>
      <c r="PXF1044" s="59"/>
      <c r="PXG1044" s="59"/>
      <c r="PXH1044" s="59"/>
      <c r="PXI1044" s="59"/>
      <c r="PXJ1044" s="59"/>
      <c r="PXK1044" s="59"/>
      <c r="PXL1044" s="59"/>
      <c r="PXM1044" s="59"/>
      <c r="PXN1044" s="59"/>
      <c r="PXO1044" s="59"/>
      <c r="PXP1044" s="59"/>
      <c r="PXQ1044" s="59"/>
      <c r="PXR1044" s="59"/>
      <c r="PXS1044" s="59"/>
      <c r="PXT1044" s="59"/>
      <c r="PXU1044" s="59"/>
      <c r="PXV1044" s="59"/>
      <c r="PXW1044" s="59"/>
      <c r="PXX1044" s="59"/>
      <c r="PXY1044" s="59"/>
      <c r="PXZ1044" s="59"/>
      <c r="PYA1044" s="59"/>
      <c r="PYB1044" s="59"/>
      <c r="PYC1044" s="59"/>
      <c r="PYD1044" s="59"/>
      <c r="PYE1044" s="59"/>
      <c r="PYF1044" s="59"/>
      <c r="PYG1044" s="59"/>
      <c r="PYH1044" s="59"/>
      <c r="PYI1044" s="59"/>
      <c r="PYJ1044" s="59"/>
      <c r="PYK1044" s="59"/>
      <c r="PYL1044" s="59"/>
      <c r="PYM1044" s="59"/>
      <c r="PYN1044" s="59"/>
      <c r="PYO1044" s="59"/>
      <c r="PYP1044" s="59"/>
      <c r="PYQ1044" s="59"/>
      <c r="PYR1044" s="59"/>
      <c r="PYS1044" s="59"/>
      <c r="PYT1044" s="59"/>
      <c r="PYU1044" s="59"/>
      <c r="PYV1044" s="59"/>
      <c r="PYW1044" s="59"/>
      <c r="PYX1044" s="59"/>
      <c r="PYY1044" s="59"/>
      <c r="PYZ1044" s="59"/>
      <c r="PZA1044" s="59"/>
      <c r="PZB1044" s="59"/>
      <c r="PZC1044" s="59"/>
      <c r="PZD1044" s="59"/>
      <c r="PZE1044" s="59"/>
      <c r="PZF1044" s="59"/>
      <c r="PZG1044" s="59"/>
      <c r="PZH1044" s="59"/>
      <c r="PZI1044" s="59"/>
      <c r="PZJ1044" s="59"/>
      <c r="PZK1044" s="59"/>
      <c r="PZL1044" s="59"/>
      <c r="PZM1044" s="59"/>
      <c r="PZN1044" s="59"/>
      <c r="PZO1044" s="59"/>
      <c r="PZP1044" s="59"/>
      <c r="PZQ1044" s="59"/>
      <c r="PZR1044" s="59"/>
      <c r="PZS1044" s="59"/>
      <c r="PZT1044" s="59"/>
      <c r="PZU1044" s="59"/>
      <c r="PZV1044" s="59"/>
      <c r="PZW1044" s="59"/>
      <c r="PZX1044" s="59"/>
      <c r="PZY1044" s="59"/>
      <c r="PZZ1044" s="59"/>
      <c r="QAA1044" s="59"/>
      <c r="QAB1044" s="59"/>
      <c r="QAC1044" s="59"/>
      <c r="QAD1044" s="59"/>
      <c r="QAE1044" s="59"/>
      <c r="QAF1044" s="59"/>
      <c r="QAG1044" s="59"/>
      <c r="QAH1044" s="59"/>
      <c r="QAI1044" s="59"/>
      <c r="QAJ1044" s="59"/>
      <c r="QAK1044" s="59"/>
      <c r="QAL1044" s="59"/>
      <c r="QAM1044" s="59"/>
      <c r="QAN1044" s="59"/>
      <c r="QAO1044" s="59"/>
      <c r="QAP1044" s="59"/>
      <c r="QAQ1044" s="59"/>
      <c r="QAR1044" s="59"/>
      <c r="QAS1044" s="59"/>
      <c r="QAT1044" s="59"/>
      <c r="QAU1044" s="59"/>
      <c r="QAV1044" s="59"/>
      <c r="QAW1044" s="59"/>
      <c r="QAX1044" s="59"/>
      <c r="QAY1044" s="59"/>
      <c r="QAZ1044" s="59"/>
      <c r="QBA1044" s="59"/>
      <c r="QBB1044" s="59"/>
      <c r="QBC1044" s="59"/>
      <c r="QBD1044" s="59"/>
      <c r="QBE1044" s="59"/>
      <c r="QBF1044" s="59"/>
      <c r="QBG1044" s="59"/>
      <c r="QBH1044" s="59"/>
      <c r="QBI1044" s="59"/>
      <c r="QBJ1044" s="59"/>
      <c r="QBK1044" s="59"/>
      <c r="QBL1044" s="59"/>
      <c r="QBM1044" s="59"/>
      <c r="QBN1044" s="59"/>
      <c r="QBO1044" s="59"/>
      <c r="QBP1044" s="59"/>
      <c r="QBQ1044" s="59"/>
      <c r="QBR1044" s="59"/>
      <c r="QBS1044" s="59"/>
      <c r="QBT1044" s="59"/>
      <c r="QBU1044" s="59"/>
      <c r="QBV1044" s="59"/>
      <c r="QBW1044" s="59"/>
      <c r="QBX1044" s="59"/>
      <c r="QBY1044" s="59"/>
      <c r="QBZ1044" s="59"/>
      <c r="QCA1044" s="59"/>
      <c r="QCB1044" s="59"/>
      <c r="QCC1044" s="59"/>
      <c r="QCD1044" s="59"/>
      <c r="QCE1044" s="59"/>
      <c r="QCF1044" s="59"/>
      <c r="QCG1044" s="59"/>
      <c r="QCH1044" s="59"/>
      <c r="QCI1044" s="59"/>
      <c r="QCJ1044" s="59"/>
      <c r="QCK1044" s="59"/>
      <c r="QCL1044" s="59"/>
      <c r="QCM1044" s="59"/>
      <c r="QCN1044" s="59"/>
      <c r="QCO1044" s="59"/>
      <c r="QCP1044" s="59"/>
      <c r="QCQ1044" s="59"/>
      <c r="QCR1044" s="59"/>
      <c r="QCS1044" s="59"/>
      <c r="QCT1044" s="59"/>
      <c r="QCU1044" s="59"/>
      <c r="QCV1044" s="59"/>
      <c r="QCW1044" s="59"/>
      <c r="QCX1044" s="59"/>
      <c r="QCY1044" s="59"/>
      <c r="QCZ1044" s="59"/>
      <c r="QDA1044" s="59"/>
      <c r="QDB1044" s="59"/>
      <c r="QDC1044" s="59"/>
      <c r="QDD1044" s="59"/>
      <c r="QDE1044" s="59"/>
      <c r="QDF1044" s="59"/>
      <c r="QDG1044" s="59"/>
      <c r="QDH1044" s="59"/>
      <c r="QDI1044" s="59"/>
      <c r="QDJ1044" s="59"/>
      <c r="QDK1044" s="59"/>
      <c r="QDL1044" s="59"/>
      <c r="QDM1044" s="59"/>
      <c r="QDN1044" s="59"/>
      <c r="QDO1044" s="59"/>
      <c r="QDP1044" s="59"/>
      <c r="QDQ1044" s="59"/>
      <c r="QDR1044" s="59"/>
      <c r="QDS1044" s="59"/>
      <c r="QDT1044" s="59"/>
      <c r="QDU1044" s="59"/>
      <c r="QDV1044" s="59"/>
      <c r="QDW1044" s="59"/>
      <c r="QDX1044" s="59"/>
      <c r="QDY1044" s="59"/>
      <c r="QDZ1044" s="59"/>
      <c r="QEA1044" s="59"/>
      <c r="QEB1044" s="59"/>
      <c r="QEC1044" s="59"/>
      <c r="QED1044" s="59"/>
      <c r="QEE1044" s="59"/>
      <c r="QEF1044" s="59"/>
      <c r="QEG1044" s="59"/>
      <c r="QEH1044" s="59"/>
      <c r="QEI1044" s="59"/>
      <c r="QEJ1044" s="59"/>
      <c r="QEK1044" s="59"/>
      <c r="QEL1044" s="59"/>
      <c r="QEM1044" s="59"/>
      <c r="QEN1044" s="59"/>
      <c r="QEO1044" s="59"/>
      <c r="QEP1044" s="59"/>
      <c r="QEQ1044" s="59"/>
      <c r="QER1044" s="59"/>
      <c r="QES1044" s="59"/>
      <c r="QET1044" s="59"/>
      <c r="QEU1044" s="59"/>
      <c r="QEV1044" s="59"/>
      <c r="QEW1044" s="59"/>
      <c r="QEX1044" s="59"/>
      <c r="QEY1044" s="59"/>
      <c r="QEZ1044" s="59"/>
      <c r="QFA1044" s="59"/>
      <c r="QFB1044" s="59"/>
      <c r="QFC1044" s="59"/>
      <c r="QFD1044" s="59"/>
      <c r="QFE1044" s="59"/>
      <c r="QFF1044" s="59"/>
      <c r="QFG1044" s="59"/>
      <c r="QFH1044" s="59"/>
      <c r="QFI1044" s="59"/>
      <c r="QFJ1044" s="59"/>
      <c r="QFK1044" s="59"/>
      <c r="QFL1044" s="59"/>
      <c r="QFM1044" s="59"/>
      <c r="QFN1044" s="59"/>
      <c r="QFO1044" s="59"/>
      <c r="QFP1044" s="59"/>
      <c r="QFQ1044" s="59"/>
      <c r="QFR1044" s="59"/>
      <c r="QFS1044" s="59"/>
      <c r="QFT1044" s="59"/>
      <c r="QFU1044" s="59"/>
      <c r="QFV1044" s="59"/>
      <c r="QFW1044" s="59"/>
      <c r="QFX1044" s="59"/>
      <c r="QFY1044" s="59"/>
      <c r="QFZ1044" s="59"/>
      <c r="QGA1044" s="59"/>
      <c r="QGB1044" s="59"/>
      <c r="QGC1044" s="59"/>
      <c r="QGD1044" s="59"/>
      <c r="QGE1044" s="59"/>
      <c r="QGF1044" s="59"/>
      <c r="QGG1044" s="59"/>
      <c r="QGH1044" s="59"/>
      <c r="QGI1044" s="59"/>
      <c r="QGJ1044" s="59"/>
      <c r="QGK1044" s="59"/>
      <c r="QGL1044" s="59"/>
      <c r="QGM1044" s="59"/>
      <c r="QGN1044" s="59"/>
      <c r="QGO1044" s="59"/>
      <c r="QGP1044" s="59"/>
      <c r="QGQ1044" s="59"/>
      <c r="QGR1044" s="59"/>
      <c r="QGS1044" s="59"/>
      <c r="QGT1044" s="59"/>
      <c r="QGU1044" s="59"/>
      <c r="QGV1044" s="59"/>
      <c r="QGW1044" s="59"/>
      <c r="QGX1044" s="59"/>
      <c r="QGY1044" s="59"/>
      <c r="QGZ1044" s="59"/>
      <c r="QHA1044" s="59"/>
      <c r="QHB1044" s="59"/>
      <c r="QHC1044" s="59"/>
      <c r="QHD1044" s="59"/>
      <c r="QHE1044" s="59"/>
      <c r="QHF1044" s="59"/>
      <c r="QHG1044" s="59"/>
      <c r="QHH1044" s="59"/>
      <c r="QHI1044" s="59"/>
      <c r="QHJ1044" s="59"/>
      <c r="QHK1044" s="59"/>
      <c r="QHL1044" s="59"/>
      <c r="QHM1044" s="59"/>
      <c r="QHN1044" s="59"/>
      <c r="QHO1044" s="59"/>
      <c r="QHP1044" s="59"/>
      <c r="QHQ1044" s="59"/>
      <c r="QHR1044" s="59"/>
      <c r="QHS1044" s="59"/>
      <c r="QHT1044" s="59"/>
      <c r="QHU1044" s="59"/>
      <c r="QHV1044" s="59"/>
      <c r="QHW1044" s="59"/>
      <c r="QHX1044" s="59"/>
      <c r="QHY1044" s="59"/>
      <c r="QHZ1044" s="59"/>
      <c r="QIA1044" s="59"/>
      <c r="QIB1044" s="59"/>
      <c r="QIC1044" s="59"/>
      <c r="QID1044" s="59"/>
      <c r="QIE1044" s="59"/>
      <c r="QIF1044" s="59"/>
      <c r="QIG1044" s="59"/>
      <c r="QIH1044" s="59"/>
      <c r="QII1044" s="59"/>
      <c r="QIJ1044" s="59"/>
      <c r="QIK1044" s="59"/>
      <c r="QIL1044" s="59"/>
      <c r="QIM1044" s="59"/>
      <c r="QIN1044" s="59"/>
      <c r="QIO1044" s="59"/>
      <c r="QIP1044" s="59"/>
      <c r="QIQ1044" s="59"/>
      <c r="QIR1044" s="59"/>
      <c r="QIS1044" s="59"/>
      <c r="QIT1044" s="59"/>
      <c r="QIU1044" s="59"/>
      <c r="QIV1044" s="59"/>
      <c r="QIW1044" s="59"/>
      <c r="QIX1044" s="59"/>
      <c r="QIY1044" s="59"/>
      <c r="QIZ1044" s="59"/>
      <c r="QJA1044" s="59"/>
      <c r="QJB1044" s="59"/>
      <c r="QJC1044" s="59"/>
      <c r="QJD1044" s="59"/>
      <c r="QJE1044" s="59"/>
      <c r="QJF1044" s="59"/>
      <c r="QJG1044" s="59"/>
      <c r="QJH1044" s="59"/>
      <c r="QJI1044" s="59"/>
      <c r="QJJ1044" s="59"/>
      <c r="QJK1044" s="59"/>
      <c r="QJL1044" s="59"/>
      <c r="QJM1044" s="59"/>
      <c r="QJN1044" s="59"/>
      <c r="QJO1044" s="59"/>
      <c r="QJP1044" s="59"/>
      <c r="QJQ1044" s="59"/>
      <c r="QJR1044" s="59"/>
      <c r="QJS1044" s="59"/>
      <c r="QJT1044" s="59"/>
      <c r="QJU1044" s="59"/>
      <c r="QJV1044" s="59"/>
      <c r="QJW1044" s="59"/>
      <c r="QJX1044" s="59"/>
      <c r="QJY1044" s="59"/>
      <c r="QJZ1044" s="59"/>
      <c r="QKA1044" s="59"/>
      <c r="QKB1044" s="59"/>
      <c r="QKC1044" s="59"/>
      <c r="QKD1044" s="59"/>
      <c r="QKE1044" s="59"/>
      <c r="QKF1044" s="59"/>
      <c r="QKG1044" s="59"/>
      <c r="QKH1044" s="59"/>
      <c r="QKI1044" s="59"/>
      <c r="QKJ1044" s="59"/>
      <c r="QKK1044" s="59"/>
      <c r="QKL1044" s="59"/>
      <c r="QKM1044" s="59"/>
      <c r="QKN1044" s="59"/>
      <c r="QKO1044" s="59"/>
      <c r="QKP1044" s="59"/>
      <c r="QKQ1044" s="59"/>
      <c r="QKR1044" s="59"/>
      <c r="QKS1044" s="59"/>
      <c r="QKT1044" s="59"/>
      <c r="QKU1044" s="59"/>
      <c r="QKV1044" s="59"/>
      <c r="QKW1044" s="59"/>
      <c r="QKX1044" s="59"/>
      <c r="QKY1044" s="59"/>
      <c r="QKZ1044" s="59"/>
      <c r="QLA1044" s="59"/>
      <c r="QLB1044" s="59"/>
      <c r="QLC1044" s="59"/>
      <c r="QLD1044" s="59"/>
      <c r="QLE1044" s="59"/>
      <c r="QLF1044" s="59"/>
      <c r="QLG1044" s="59"/>
      <c r="QLH1044" s="59"/>
      <c r="QLI1044" s="59"/>
      <c r="QLJ1044" s="59"/>
      <c r="QLK1044" s="59"/>
      <c r="QLL1044" s="59"/>
      <c r="QLM1044" s="59"/>
      <c r="QLN1044" s="59"/>
      <c r="QLO1044" s="59"/>
      <c r="QLP1044" s="59"/>
      <c r="QLQ1044" s="59"/>
      <c r="QLR1044" s="59"/>
      <c r="QLS1044" s="59"/>
      <c r="QLT1044" s="59"/>
      <c r="QLU1044" s="59"/>
      <c r="QLV1044" s="59"/>
      <c r="QLW1044" s="59"/>
      <c r="QLX1044" s="59"/>
      <c r="QLY1044" s="59"/>
      <c r="QLZ1044" s="59"/>
      <c r="QMA1044" s="59"/>
      <c r="QMB1044" s="59"/>
      <c r="QMC1044" s="59"/>
      <c r="QMD1044" s="59"/>
      <c r="QME1044" s="59"/>
      <c r="QMF1044" s="59"/>
      <c r="QMG1044" s="59"/>
      <c r="QMH1044" s="59"/>
      <c r="QMI1044" s="59"/>
      <c r="QMJ1044" s="59"/>
      <c r="QMK1044" s="59"/>
      <c r="QML1044" s="59"/>
      <c r="QMM1044" s="59"/>
      <c r="QMN1044" s="59"/>
      <c r="QMO1044" s="59"/>
      <c r="QMP1044" s="59"/>
      <c r="QMQ1044" s="59"/>
      <c r="QMR1044" s="59"/>
      <c r="QMS1044" s="59"/>
      <c r="QMT1044" s="59"/>
      <c r="QMU1044" s="59"/>
      <c r="QMV1044" s="59"/>
      <c r="QMW1044" s="59"/>
      <c r="QMX1044" s="59"/>
      <c r="QMY1044" s="59"/>
      <c r="QMZ1044" s="59"/>
      <c r="QNA1044" s="59"/>
      <c r="QNB1044" s="59"/>
      <c r="QNC1044" s="59"/>
      <c r="QND1044" s="59"/>
      <c r="QNE1044" s="59"/>
      <c r="QNF1044" s="59"/>
      <c r="QNG1044" s="59"/>
      <c r="QNH1044" s="59"/>
      <c r="QNI1044" s="59"/>
      <c r="QNJ1044" s="59"/>
      <c r="QNK1044" s="59"/>
      <c r="QNL1044" s="59"/>
      <c r="QNM1044" s="59"/>
      <c r="QNN1044" s="59"/>
      <c r="QNO1044" s="59"/>
      <c r="QNP1044" s="59"/>
      <c r="QNQ1044" s="59"/>
      <c r="QNR1044" s="59"/>
      <c r="QNS1044" s="59"/>
      <c r="QNT1044" s="59"/>
      <c r="QNU1044" s="59"/>
      <c r="QNV1044" s="59"/>
      <c r="QNW1044" s="59"/>
      <c r="QNX1044" s="59"/>
      <c r="QNY1044" s="59"/>
      <c r="QNZ1044" s="59"/>
      <c r="QOA1044" s="59"/>
      <c r="QOB1044" s="59"/>
      <c r="QOC1044" s="59"/>
      <c r="QOD1044" s="59"/>
      <c r="QOE1044" s="59"/>
      <c r="QOF1044" s="59"/>
      <c r="QOG1044" s="59"/>
      <c r="QOH1044" s="59"/>
      <c r="QOI1044" s="59"/>
      <c r="QOJ1044" s="59"/>
      <c r="QOK1044" s="59"/>
      <c r="QOL1044" s="59"/>
      <c r="QOM1044" s="59"/>
      <c r="QON1044" s="59"/>
      <c r="QOO1044" s="59"/>
      <c r="QOP1044" s="59"/>
      <c r="QOQ1044" s="59"/>
      <c r="QOR1044" s="59"/>
      <c r="QOS1044" s="59"/>
      <c r="QOT1044" s="59"/>
      <c r="QOU1044" s="59"/>
      <c r="QOV1044" s="59"/>
      <c r="QOW1044" s="59"/>
      <c r="QOX1044" s="59"/>
      <c r="QOY1044" s="59"/>
      <c r="QOZ1044" s="59"/>
      <c r="QPA1044" s="59"/>
      <c r="QPB1044" s="59"/>
      <c r="QPC1044" s="59"/>
      <c r="QPD1044" s="59"/>
      <c r="QPE1044" s="59"/>
      <c r="QPF1044" s="59"/>
      <c r="QPG1044" s="59"/>
      <c r="QPH1044" s="59"/>
      <c r="QPI1044" s="59"/>
      <c r="QPJ1044" s="59"/>
      <c r="QPK1044" s="59"/>
      <c r="QPL1044" s="59"/>
      <c r="QPM1044" s="59"/>
      <c r="QPN1044" s="59"/>
      <c r="QPO1044" s="59"/>
      <c r="QPP1044" s="59"/>
      <c r="QPQ1044" s="59"/>
      <c r="QPR1044" s="59"/>
      <c r="QPS1044" s="59"/>
      <c r="QPT1044" s="59"/>
      <c r="QPU1044" s="59"/>
      <c r="QPV1044" s="59"/>
      <c r="QPW1044" s="59"/>
      <c r="QPX1044" s="59"/>
      <c r="QPY1044" s="59"/>
      <c r="QPZ1044" s="59"/>
      <c r="QQA1044" s="59"/>
      <c r="QQB1044" s="59"/>
      <c r="QQC1044" s="59"/>
      <c r="QQD1044" s="59"/>
      <c r="QQE1044" s="59"/>
      <c r="QQF1044" s="59"/>
      <c r="QQG1044" s="59"/>
      <c r="QQH1044" s="59"/>
      <c r="QQI1044" s="59"/>
      <c r="QQJ1044" s="59"/>
      <c r="QQK1044" s="59"/>
      <c r="QQL1044" s="59"/>
      <c r="QQM1044" s="59"/>
      <c r="QQN1044" s="59"/>
      <c r="QQO1044" s="59"/>
      <c r="QQP1044" s="59"/>
      <c r="QQQ1044" s="59"/>
      <c r="QQR1044" s="59"/>
      <c r="QQS1044" s="59"/>
      <c r="QQT1044" s="59"/>
      <c r="QQU1044" s="59"/>
      <c r="QQV1044" s="59"/>
      <c r="QQW1044" s="59"/>
      <c r="QQX1044" s="59"/>
      <c r="QQY1044" s="59"/>
      <c r="QQZ1044" s="59"/>
      <c r="QRA1044" s="59"/>
      <c r="QRB1044" s="59"/>
      <c r="QRC1044" s="59"/>
      <c r="QRD1044" s="59"/>
      <c r="QRE1044" s="59"/>
      <c r="QRF1044" s="59"/>
      <c r="QRG1044" s="59"/>
      <c r="QRH1044" s="59"/>
      <c r="QRI1044" s="59"/>
      <c r="QRJ1044" s="59"/>
      <c r="QRK1044" s="59"/>
      <c r="QRL1044" s="59"/>
      <c r="QRM1044" s="59"/>
      <c r="QRN1044" s="59"/>
      <c r="QRO1044" s="59"/>
      <c r="QRP1044" s="59"/>
      <c r="QRQ1044" s="59"/>
      <c r="QRR1044" s="59"/>
      <c r="QRS1044" s="59"/>
      <c r="QRT1044" s="59"/>
      <c r="QRU1044" s="59"/>
      <c r="QRV1044" s="59"/>
      <c r="QRW1044" s="59"/>
      <c r="QRX1044" s="59"/>
      <c r="QRY1044" s="59"/>
      <c r="QRZ1044" s="59"/>
      <c r="QSA1044" s="59"/>
      <c r="QSB1044" s="59"/>
      <c r="QSC1044" s="59"/>
      <c r="QSD1044" s="59"/>
      <c r="QSE1044" s="59"/>
      <c r="QSF1044" s="59"/>
      <c r="QSG1044" s="59"/>
      <c r="QSH1044" s="59"/>
      <c r="QSI1044" s="59"/>
      <c r="QSJ1044" s="59"/>
      <c r="QSK1044" s="59"/>
      <c r="QSL1044" s="59"/>
      <c r="QSM1044" s="59"/>
      <c r="QSN1044" s="59"/>
      <c r="QSO1044" s="59"/>
      <c r="QSP1044" s="59"/>
      <c r="QSQ1044" s="59"/>
      <c r="QSR1044" s="59"/>
      <c r="QSS1044" s="59"/>
      <c r="QST1044" s="59"/>
      <c r="QSU1044" s="59"/>
      <c r="QSV1044" s="59"/>
      <c r="QSW1044" s="59"/>
      <c r="QSX1044" s="59"/>
      <c r="QSY1044" s="59"/>
      <c r="QSZ1044" s="59"/>
      <c r="QTA1044" s="59"/>
      <c r="QTB1044" s="59"/>
      <c r="QTC1044" s="59"/>
      <c r="QTD1044" s="59"/>
      <c r="QTE1044" s="59"/>
      <c r="QTF1044" s="59"/>
      <c r="QTG1044" s="59"/>
      <c r="QTH1044" s="59"/>
      <c r="QTI1044" s="59"/>
      <c r="QTJ1044" s="59"/>
      <c r="QTK1044" s="59"/>
      <c r="QTL1044" s="59"/>
      <c r="QTM1044" s="59"/>
      <c r="QTN1044" s="59"/>
      <c r="QTO1044" s="59"/>
      <c r="QTP1044" s="59"/>
      <c r="QTQ1044" s="59"/>
      <c r="QTR1044" s="59"/>
      <c r="QTS1044" s="59"/>
      <c r="QTT1044" s="59"/>
      <c r="QTU1044" s="59"/>
      <c r="QTV1044" s="59"/>
      <c r="QTW1044" s="59"/>
      <c r="QTX1044" s="59"/>
      <c r="QTY1044" s="59"/>
      <c r="QTZ1044" s="59"/>
      <c r="QUA1044" s="59"/>
      <c r="QUB1044" s="59"/>
      <c r="QUC1044" s="59"/>
      <c r="QUD1044" s="59"/>
      <c r="QUE1044" s="59"/>
      <c r="QUF1044" s="59"/>
      <c r="QUG1044" s="59"/>
      <c r="QUH1044" s="59"/>
      <c r="QUI1044" s="59"/>
      <c r="QUJ1044" s="59"/>
      <c r="QUK1044" s="59"/>
      <c r="QUL1044" s="59"/>
      <c r="QUM1044" s="59"/>
      <c r="QUN1044" s="59"/>
      <c r="QUO1044" s="59"/>
      <c r="QUP1044" s="59"/>
      <c r="QUQ1044" s="59"/>
      <c r="QUR1044" s="59"/>
      <c r="QUS1044" s="59"/>
      <c r="QUT1044" s="59"/>
      <c r="QUU1044" s="59"/>
      <c r="QUV1044" s="59"/>
      <c r="QUW1044" s="59"/>
      <c r="QUX1044" s="59"/>
      <c r="QUY1044" s="59"/>
      <c r="QUZ1044" s="59"/>
      <c r="QVA1044" s="59"/>
      <c r="QVB1044" s="59"/>
      <c r="QVC1044" s="59"/>
      <c r="QVD1044" s="59"/>
      <c r="QVE1044" s="59"/>
      <c r="QVF1044" s="59"/>
      <c r="QVG1044" s="59"/>
      <c r="QVH1044" s="59"/>
      <c r="QVI1044" s="59"/>
      <c r="QVJ1044" s="59"/>
      <c r="QVK1044" s="59"/>
      <c r="QVL1044" s="59"/>
      <c r="QVM1044" s="59"/>
      <c r="QVN1044" s="59"/>
      <c r="QVO1044" s="59"/>
      <c r="QVP1044" s="59"/>
      <c r="QVQ1044" s="59"/>
      <c r="QVR1044" s="59"/>
      <c r="QVS1044" s="59"/>
      <c r="QVT1044" s="59"/>
      <c r="QVU1044" s="59"/>
      <c r="QVV1044" s="59"/>
      <c r="QVW1044" s="59"/>
      <c r="QVX1044" s="59"/>
      <c r="QVY1044" s="59"/>
      <c r="QVZ1044" s="59"/>
      <c r="QWA1044" s="59"/>
      <c r="QWB1044" s="59"/>
      <c r="QWC1044" s="59"/>
      <c r="QWD1044" s="59"/>
      <c r="QWE1044" s="59"/>
      <c r="QWF1044" s="59"/>
      <c r="QWG1044" s="59"/>
      <c r="QWH1044" s="59"/>
      <c r="QWI1044" s="59"/>
      <c r="QWJ1044" s="59"/>
      <c r="QWK1044" s="59"/>
      <c r="QWL1044" s="59"/>
      <c r="QWM1044" s="59"/>
      <c r="QWN1044" s="59"/>
      <c r="QWO1044" s="59"/>
      <c r="QWP1044" s="59"/>
      <c r="QWQ1044" s="59"/>
      <c r="QWR1044" s="59"/>
      <c r="QWS1044" s="59"/>
      <c r="QWT1044" s="59"/>
      <c r="QWU1044" s="59"/>
      <c r="QWV1044" s="59"/>
      <c r="QWW1044" s="59"/>
      <c r="QWX1044" s="59"/>
      <c r="QWY1044" s="59"/>
      <c r="QWZ1044" s="59"/>
      <c r="QXA1044" s="59"/>
      <c r="QXB1044" s="59"/>
      <c r="QXC1044" s="59"/>
      <c r="QXD1044" s="59"/>
      <c r="QXE1044" s="59"/>
      <c r="QXF1044" s="59"/>
      <c r="QXG1044" s="59"/>
      <c r="QXH1044" s="59"/>
      <c r="QXI1044" s="59"/>
      <c r="QXJ1044" s="59"/>
      <c r="QXK1044" s="59"/>
      <c r="QXL1044" s="59"/>
      <c r="QXM1044" s="59"/>
      <c r="QXN1044" s="59"/>
      <c r="QXO1044" s="59"/>
      <c r="QXP1044" s="59"/>
      <c r="QXQ1044" s="59"/>
      <c r="QXR1044" s="59"/>
      <c r="QXS1044" s="59"/>
      <c r="QXT1044" s="59"/>
      <c r="QXU1044" s="59"/>
      <c r="QXV1044" s="59"/>
      <c r="QXW1044" s="59"/>
      <c r="QXX1044" s="59"/>
      <c r="QXY1044" s="59"/>
      <c r="QXZ1044" s="59"/>
      <c r="QYA1044" s="59"/>
      <c r="QYB1044" s="59"/>
      <c r="QYC1044" s="59"/>
      <c r="QYD1044" s="59"/>
      <c r="QYE1044" s="59"/>
      <c r="QYF1044" s="59"/>
      <c r="QYG1044" s="59"/>
      <c r="QYH1044" s="59"/>
      <c r="QYI1044" s="59"/>
      <c r="QYJ1044" s="59"/>
      <c r="QYK1044" s="59"/>
      <c r="QYL1044" s="59"/>
      <c r="QYM1044" s="59"/>
      <c r="QYN1044" s="59"/>
      <c r="QYO1044" s="59"/>
      <c r="QYP1044" s="59"/>
      <c r="QYQ1044" s="59"/>
      <c r="QYR1044" s="59"/>
      <c r="QYS1044" s="59"/>
      <c r="QYT1044" s="59"/>
      <c r="QYU1044" s="59"/>
      <c r="QYV1044" s="59"/>
      <c r="QYW1044" s="59"/>
      <c r="QYX1044" s="59"/>
      <c r="QYY1044" s="59"/>
      <c r="QYZ1044" s="59"/>
      <c r="QZA1044" s="59"/>
      <c r="QZB1044" s="59"/>
      <c r="QZC1044" s="59"/>
      <c r="QZD1044" s="59"/>
      <c r="QZE1044" s="59"/>
      <c r="QZF1044" s="59"/>
      <c r="QZG1044" s="59"/>
      <c r="QZH1044" s="59"/>
      <c r="QZI1044" s="59"/>
      <c r="QZJ1044" s="59"/>
      <c r="QZK1044" s="59"/>
      <c r="QZL1044" s="59"/>
      <c r="QZM1044" s="59"/>
      <c r="QZN1044" s="59"/>
      <c r="QZO1044" s="59"/>
      <c r="QZP1044" s="59"/>
      <c r="QZQ1044" s="59"/>
      <c r="QZR1044" s="59"/>
      <c r="QZS1044" s="59"/>
      <c r="QZT1044" s="59"/>
      <c r="QZU1044" s="59"/>
      <c r="QZV1044" s="59"/>
      <c r="QZW1044" s="59"/>
      <c r="QZX1044" s="59"/>
      <c r="QZY1044" s="59"/>
      <c r="QZZ1044" s="59"/>
      <c r="RAA1044" s="59"/>
      <c r="RAB1044" s="59"/>
      <c r="RAC1044" s="59"/>
      <c r="RAD1044" s="59"/>
      <c r="RAE1044" s="59"/>
      <c r="RAF1044" s="59"/>
      <c r="RAG1044" s="59"/>
      <c r="RAH1044" s="59"/>
      <c r="RAI1044" s="59"/>
      <c r="RAJ1044" s="59"/>
      <c r="RAK1044" s="59"/>
      <c r="RAL1044" s="59"/>
      <c r="RAM1044" s="59"/>
      <c r="RAN1044" s="59"/>
      <c r="RAO1044" s="59"/>
      <c r="RAP1044" s="59"/>
      <c r="RAQ1044" s="59"/>
      <c r="RAR1044" s="59"/>
      <c r="RAS1044" s="59"/>
      <c r="RAT1044" s="59"/>
      <c r="RAU1044" s="59"/>
      <c r="RAV1044" s="59"/>
      <c r="RAW1044" s="59"/>
      <c r="RAX1044" s="59"/>
      <c r="RAY1044" s="59"/>
      <c r="RAZ1044" s="59"/>
      <c r="RBA1044" s="59"/>
      <c r="RBB1044" s="59"/>
      <c r="RBC1044" s="59"/>
      <c r="RBD1044" s="59"/>
      <c r="RBE1044" s="59"/>
      <c r="RBF1044" s="59"/>
      <c r="RBG1044" s="59"/>
      <c r="RBH1044" s="59"/>
      <c r="RBI1044" s="59"/>
      <c r="RBJ1044" s="59"/>
      <c r="RBK1044" s="59"/>
      <c r="RBL1044" s="59"/>
      <c r="RBM1044" s="59"/>
      <c r="RBN1044" s="59"/>
      <c r="RBO1044" s="59"/>
      <c r="RBP1044" s="59"/>
      <c r="RBQ1044" s="59"/>
      <c r="RBR1044" s="59"/>
      <c r="RBS1044" s="59"/>
      <c r="RBT1044" s="59"/>
      <c r="RBU1044" s="59"/>
      <c r="RBV1044" s="59"/>
      <c r="RBW1044" s="59"/>
      <c r="RBX1044" s="59"/>
      <c r="RBY1044" s="59"/>
      <c r="RBZ1044" s="59"/>
      <c r="RCA1044" s="59"/>
      <c r="RCB1044" s="59"/>
      <c r="RCC1044" s="59"/>
      <c r="RCD1044" s="59"/>
      <c r="RCE1044" s="59"/>
      <c r="RCF1044" s="59"/>
      <c r="RCG1044" s="59"/>
      <c r="RCH1044" s="59"/>
      <c r="RCI1044" s="59"/>
      <c r="RCJ1044" s="59"/>
      <c r="RCK1044" s="59"/>
      <c r="RCL1044" s="59"/>
      <c r="RCM1044" s="59"/>
      <c r="RCN1044" s="59"/>
      <c r="RCO1044" s="59"/>
      <c r="RCP1044" s="59"/>
      <c r="RCQ1044" s="59"/>
      <c r="RCR1044" s="59"/>
      <c r="RCS1044" s="59"/>
      <c r="RCT1044" s="59"/>
      <c r="RCU1044" s="59"/>
      <c r="RCV1044" s="59"/>
      <c r="RCW1044" s="59"/>
      <c r="RCX1044" s="59"/>
      <c r="RCY1044" s="59"/>
      <c r="RCZ1044" s="59"/>
      <c r="RDA1044" s="59"/>
      <c r="RDB1044" s="59"/>
      <c r="RDC1044" s="59"/>
      <c r="RDD1044" s="59"/>
      <c r="RDE1044" s="59"/>
      <c r="RDF1044" s="59"/>
      <c r="RDG1044" s="59"/>
      <c r="RDH1044" s="59"/>
      <c r="RDI1044" s="59"/>
      <c r="RDJ1044" s="59"/>
      <c r="RDK1044" s="59"/>
      <c r="RDL1044" s="59"/>
      <c r="RDM1044" s="59"/>
      <c r="RDN1044" s="59"/>
      <c r="RDO1044" s="59"/>
      <c r="RDP1044" s="59"/>
      <c r="RDQ1044" s="59"/>
      <c r="RDR1044" s="59"/>
      <c r="RDS1044" s="59"/>
      <c r="RDT1044" s="59"/>
      <c r="RDU1044" s="59"/>
      <c r="RDV1044" s="59"/>
      <c r="RDW1044" s="59"/>
      <c r="RDX1044" s="59"/>
      <c r="RDY1044" s="59"/>
      <c r="RDZ1044" s="59"/>
      <c r="REA1044" s="59"/>
      <c r="REB1044" s="59"/>
      <c r="REC1044" s="59"/>
      <c r="RED1044" s="59"/>
      <c r="REE1044" s="59"/>
      <c r="REF1044" s="59"/>
      <c r="REG1044" s="59"/>
      <c r="REH1044" s="59"/>
      <c r="REI1044" s="59"/>
      <c r="REJ1044" s="59"/>
      <c r="REK1044" s="59"/>
      <c r="REL1044" s="59"/>
      <c r="REM1044" s="59"/>
      <c r="REN1044" s="59"/>
      <c r="REO1044" s="59"/>
      <c r="REP1044" s="59"/>
      <c r="REQ1044" s="59"/>
      <c r="RER1044" s="59"/>
      <c r="RES1044" s="59"/>
      <c r="RET1044" s="59"/>
      <c r="REU1044" s="59"/>
      <c r="REV1044" s="59"/>
      <c r="REW1044" s="59"/>
      <c r="REX1044" s="59"/>
      <c r="REY1044" s="59"/>
      <c r="REZ1044" s="59"/>
      <c r="RFA1044" s="59"/>
      <c r="RFB1044" s="59"/>
      <c r="RFC1044" s="59"/>
      <c r="RFD1044" s="59"/>
      <c r="RFE1044" s="59"/>
      <c r="RFF1044" s="59"/>
      <c r="RFG1044" s="59"/>
      <c r="RFH1044" s="59"/>
      <c r="RFI1044" s="59"/>
      <c r="RFJ1044" s="59"/>
      <c r="RFK1044" s="59"/>
      <c r="RFL1044" s="59"/>
      <c r="RFM1044" s="59"/>
      <c r="RFN1044" s="59"/>
      <c r="RFO1044" s="59"/>
      <c r="RFP1044" s="59"/>
      <c r="RFQ1044" s="59"/>
      <c r="RFR1044" s="59"/>
      <c r="RFS1044" s="59"/>
      <c r="RFT1044" s="59"/>
      <c r="RFU1044" s="59"/>
      <c r="RFV1044" s="59"/>
      <c r="RFW1044" s="59"/>
      <c r="RFX1044" s="59"/>
      <c r="RFY1044" s="59"/>
      <c r="RFZ1044" s="59"/>
      <c r="RGA1044" s="59"/>
      <c r="RGB1044" s="59"/>
      <c r="RGC1044" s="59"/>
      <c r="RGD1044" s="59"/>
      <c r="RGE1044" s="59"/>
      <c r="RGF1044" s="59"/>
      <c r="RGG1044" s="59"/>
      <c r="RGH1044" s="59"/>
      <c r="RGI1044" s="59"/>
      <c r="RGJ1044" s="59"/>
      <c r="RGK1044" s="59"/>
      <c r="RGL1044" s="59"/>
      <c r="RGM1044" s="59"/>
      <c r="RGN1044" s="59"/>
      <c r="RGO1044" s="59"/>
      <c r="RGP1044" s="59"/>
      <c r="RGQ1044" s="59"/>
      <c r="RGR1044" s="59"/>
      <c r="RGS1044" s="59"/>
      <c r="RGT1044" s="59"/>
      <c r="RGU1044" s="59"/>
      <c r="RGV1044" s="59"/>
      <c r="RGW1044" s="59"/>
      <c r="RGX1044" s="59"/>
      <c r="RGY1044" s="59"/>
      <c r="RGZ1044" s="59"/>
      <c r="RHA1044" s="59"/>
      <c r="RHB1044" s="59"/>
      <c r="RHC1044" s="59"/>
      <c r="RHD1044" s="59"/>
      <c r="RHE1044" s="59"/>
      <c r="RHF1044" s="59"/>
      <c r="RHG1044" s="59"/>
      <c r="RHH1044" s="59"/>
      <c r="RHI1044" s="59"/>
      <c r="RHJ1044" s="59"/>
      <c r="RHK1044" s="59"/>
      <c r="RHL1044" s="59"/>
      <c r="RHM1044" s="59"/>
      <c r="RHN1044" s="59"/>
      <c r="RHO1044" s="59"/>
      <c r="RHP1044" s="59"/>
      <c r="RHQ1044" s="59"/>
      <c r="RHR1044" s="59"/>
      <c r="RHS1044" s="59"/>
      <c r="RHT1044" s="59"/>
      <c r="RHU1044" s="59"/>
      <c r="RHV1044" s="59"/>
      <c r="RHW1044" s="59"/>
      <c r="RHX1044" s="59"/>
      <c r="RHY1044" s="59"/>
      <c r="RHZ1044" s="59"/>
      <c r="RIA1044" s="59"/>
      <c r="RIB1044" s="59"/>
      <c r="RIC1044" s="59"/>
      <c r="RID1044" s="59"/>
      <c r="RIE1044" s="59"/>
      <c r="RIF1044" s="59"/>
      <c r="RIG1044" s="59"/>
      <c r="RIH1044" s="59"/>
      <c r="RII1044" s="59"/>
      <c r="RIJ1044" s="59"/>
      <c r="RIK1044" s="59"/>
      <c r="RIL1044" s="59"/>
      <c r="RIM1044" s="59"/>
      <c r="RIN1044" s="59"/>
      <c r="RIO1044" s="59"/>
      <c r="RIP1044" s="59"/>
      <c r="RIQ1044" s="59"/>
      <c r="RIR1044" s="59"/>
      <c r="RIS1044" s="59"/>
      <c r="RIT1044" s="59"/>
      <c r="RIU1044" s="59"/>
      <c r="RIV1044" s="59"/>
      <c r="RIW1044" s="59"/>
      <c r="RIX1044" s="59"/>
      <c r="RIY1044" s="59"/>
      <c r="RIZ1044" s="59"/>
      <c r="RJA1044" s="59"/>
      <c r="RJB1044" s="59"/>
      <c r="RJC1044" s="59"/>
      <c r="RJD1044" s="59"/>
      <c r="RJE1044" s="59"/>
      <c r="RJF1044" s="59"/>
      <c r="RJG1044" s="59"/>
      <c r="RJH1044" s="59"/>
      <c r="RJI1044" s="59"/>
      <c r="RJJ1044" s="59"/>
      <c r="RJK1044" s="59"/>
      <c r="RJL1044" s="59"/>
      <c r="RJM1044" s="59"/>
      <c r="RJN1044" s="59"/>
      <c r="RJO1044" s="59"/>
      <c r="RJP1044" s="59"/>
      <c r="RJQ1044" s="59"/>
      <c r="RJR1044" s="59"/>
      <c r="RJS1044" s="59"/>
      <c r="RJT1044" s="59"/>
      <c r="RJU1044" s="59"/>
      <c r="RJV1044" s="59"/>
      <c r="RJW1044" s="59"/>
      <c r="RJX1044" s="59"/>
      <c r="RJY1044" s="59"/>
      <c r="RJZ1044" s="59"/>
      <c r="RKA1044" s="59"/>
      <c r="RKB1044" s="59"/>
      <c r="RKC1044" s="59"/>
      <c r="RKD1044" s="59"/>
      <c r="RKE1044" s="59"/>
      <c r="RKF1044" s="59"/>
      <c r="RKG1044" s="59"/>
      <c r="RKH1044" s="59"/>
      <c r="RKI1044" s="59"/>
      <c r="RKJ1044" s="59"/>
      <c r="RKK1044" s="59"/>
      <c r="RKL1044" s="59"/>
      <c r="RKM1044" s="59"/>
      <c r="RKN1044" s="59"/>
      <c r="RKO1044" s="59"/>
      <c r="RKP1044" s="59"/>
      <c r="RKQ1044" s="59"/>
      <c r="RKR1044" s="59"/>
      <c r="RKS1044" s="59"/>
      <c r="RKT1044" s="59"/>
      <c r="RKU1044" s="59"/>
      <c r="RKV1044" s="59"/>
      <c r="RKW1044" s="59"/>
      <c r="RKX1044" s="59"/>
      <c r="RKY1044" s="59"/>
      <c r="RKZ1044" s="59"/>
      <c r="RLA1044" s="59"/>
      <c r="RLB1044" s="59"/>
      <c r="RLC1044" s="59"/>
      <c r="RLD1044" s="59"/>
      <c r="RLE1044" s="59"/>
      <c r="RLF1044" s="59"/>
      <c r="RLG1044" s="59"/>
      <c r="RLH1044" s="59"/>
      <c r="RLI1044" s="59"/>
      <c r="RLJ1044" s="59"/>
      <c r="RLK1044" s="59"/>
      <c r="RLL1044" s="59"/>
      <c r="RLM1044" s="59"/>
      <c r="RLN1044" s="59"/>
      <c r="RLO1044" s="59"/>
      <c r="RLP1044" s="59"/>
      <c r="RLQ1044" s="59"/>
      <c r="RLR1044" s="59"/>
      <c r="RLS1044" s="59"/>
      <c r="RLT1044" s="59"/>
      <c r="RLU1044" s="59"/>
      <c r="RLV1044" s="59"/>
      <c r="RLW1044" s="59"/>
      <c r="RLX1044" s="59"/>
      <c r="RLY1044" s="59"/>
      <c r="RLZ1044" s="59"/>
      <c r="RMA1044" s="59"/>
      <c r="RMB1044" s="59"/>
      <c r="RMC1044" s="59"/>
      <c r="RMD1044" s="59"/>
      <c r="RME1044" s="59"/>
      <c r="RMF1044" s="59"/>
      <c r="RMG1044" s="59"/>
      <c r="RMH1044" s="59"/>
      <c r="RMI1044" s="59"/>
      <c r="RMJ1044" s="59"/>
      <c r="RMK1044" s="59"/>
      <c r="RML1044" s="59"/>
      <c r="RMM1044" s="59"/>
      <c r="RMN1044" s="59"/>
      <c r="RMO1044" s="59"/>
      <c r="RMP1044" s="59"/>
      <c r="RMQ1044" s="59"/>
      <c r="RMR1044" s="59"/>
      <c r="RMS1044" s="59"/>
      <c r="RMT1044" s="59"/>
      <c r="RMU1044" s="59"/>
      <c r="RMV1044" s="59"/>
      <c r="RMW1044" s="59"/>
      <c r="RMX1044" s="59"/>
      <c r="RMY1044" s="59"/>
      <c r="RMZ1044" s="59"/>
      <c r="RNA1044" s="59"/>
      <c r="RNB1044" s="59"/>
      <c r="RNC1044" s="59"/>
      <c r="RND1044" s="59"/>
      <c r="RNE1044" s="59"/>
      <c r="RNF1044" s="59"/>
      <c r="RNG1044" s="59"/>
      <c r="RNH1044" s="59"/>
      <c r="RNI1044" s="59"/>
      <c r="RNJ1044" s="59"/>
      <c r="RNK1044" s="59"/>
      <c r="RNL1044" s="59"/>
      <c r="RNM1044" s="59"/>
      <c r="RNN1044" s="59"/>
      <c r="RNO1044" s="59"/>
      <c r="RNP1044" s="59"/>
      <c r="RNQ1044" s="59"/>
      <c r="RNR1044" s="59"/>
      <c r="RNS1044" s="59"/>
      <c r="RNT1044" s="59"/>
      <c r="RNU1044" s="59"/>
      <c r="RNV1044" s="59"/>
      <c r="RNW1044" s="59"/>
      <c r="RNX1044" s="59"/>
      <c r="RNY1044" s="59"/>
      <c r="RNZ1044" s="59"/>
      <c r="ROA1044" s="59"/>
      <c r="ROB1044" s="59"/>
      <c r="ROC1044" s="59"/>
      <c r="ROD1044" s="59"/>
      <c r="ROE1044" s="59"/>
      <c r="ROF1044" s="59"/>
      <c r="ROG1044" s="59"/>
      <c r="ROH1044" s="59"/>
      <c r="ROI1044" s="59"/>
      <c r="ROJ1044" s="59"/>
      <c r="ROK1044" s="59"/>
      <c r="ROL1044" s="59"/>
      <c r="ROM1044" s="59"/>
      <c r="RON1044" s="59"/>
      <c r="ROO1044" s="59"/>
      <c r="ROP1044" s="59"/>
      <c r="ROQ1044" s="59"/>
      <c r="ROR1044" s="59"/>
      <c r="ROS1044" s="59"/>
      <c r="ROT1044" s="59"/>
      <c r="ROU1044" s="59"/>
      <c r="ROV1044" s="59"/>
      <c r="ROW1044" s="59"/>
      <c r="ROX1044" s="59"/>
      <c r="ROY1044" s="59"/>
      <c r="ROZ1044" s="59"/>
      <c r="RPA1044" s="59"/>
      <c r="RPB1044" s="59"/>
      <c r="RPC1044" s="59"/>
      <c r="RPD1044" s="59"/>
      <c r="RPE1044" s="59"/>
      <c r="RPF1044" s="59"/>
      <c r="RPG1044" s="59"/>
      <c r="RPH1044" s="59"/>
      <c r="RPI1044" s="59"/>
      <c r="RPJ1044" s="59"/>
      <c r="RPK1044" s="59"/>
      <c r="RPL1044" s="59"/>
      <c r="RPM1044" s="59"/>
      <c r="RPN1044" s="59"/>
      <c r="RPO1044" s="59"/>
      <c r="RPP1044" s="59"/>
      <c r="RPQ1044" s="59"/>
      <c r="RPR1044" s="59"/>
      <c r="RPS1044" s="59"/>
      <c r="RPT1044" s="59"/>
      <c r="RPU1044" s="59"/>
      <c r="RPV1044" s="59"/>
      <c r="RPW1044" s="59"/>
      <c r="RPX1044" s="59"/>
      <c r="RPY1044" s="59"/>
      <c r="RPZ1044" s="59"/>
      <c r="RQA1044" s="59"/>
      <c r="RQB1044" s="59"/>
      <c r="RQC1044" s="59"/>
      <c r="RQD1044" s="59"/>
      <c r="RQE1044" s="59"/>
      <c r="RQF1044" s="59"/>
      <c r="RQG1044" s="59"/>
      <c r="RQH1044" s="59"/>
      <c r="RQI1044" s="59"/>
      <c r="RQJ1044" s="59"/>
      <c r="RQK1044" s="59"/>
      <c r="RQL1044" s="59"/>
      <c r="RQM1044" s="59"/>
      <c r="RQN1044" s="59"/>
      <c r="RQO1044" s="59"/>
      <c r="RQP1044" s="59"/>
      <c r="RQQ1044" s="59"/>
      <c r="RQR1044" s="59"/>
      <c r="RQS1044" s="59"/>
      <c r="RQT1044" s="59"/>
      <c r="RQU1044" s="59"/>
      <c r="RQV1044" s="59"/>
      <c r="RQW1044" s="59"/>
      <c r="RQX1044" s="59"/>
      <c r="RQY1044" s="59"/>
      <c r="RQZ1044" s="59"/>
      <c r="RRA1044" s="59"/>
      <c r="RRB1044" s="59"/>
      <c r="RRC1044" s="59"/>
      <c r="RRD1044" s="59"/>
      <c r="RRE1044" s="59"/>
      <c r="RRF1044" s="59"/>
      <c r="RRG1044" s="59"/>
      <c r="RRH1044" s="59"/>
      <c r="RRI1044" s="59"/>
      <c r="RRJ1044" s="59"/>
      <c r="RRK1044" s="59"/>
      <c r="RRL1044" s="59"/>
      <c r="RRM1044" s="59"/>
      <c r="RRN1044" s="59"/>
      <c r="RRO1044" s="59"/>
      <c r="RRP1044" s="59"/>
      <c r="RRQ1044" s="59"/>
      <c r="RRR1044" s="59"/>
      <c r="RRS1044" s="59"/>
      <c r="RRT1044" s="59"/>
      <c r="RRU1044" s="59"/>
      <c r="RRV1044" s="59"/>
      <c r="RRW1044" s="59"/>
      <c r="RRX1044" s="59"/>
      <c r="RRY1044" s="59"/>
      <c r="RRZ1044" s="59"/>
      <c r="RSA1044" s="59"/>
      <c r="RSB1044" s="59"/>
      <c r="RSC1044" s="59"/>
      <c r="RSD1044" s="59"/>
      <c r="RSE1044" s="59"/>
      <c r="RSF1044" s="59"/>
      <c r="RSG1044" s="59"/>
      <c r="RSH1044" s="59"/>
      <c r="RSI1044" s="59"/>
      <c r="RSJ1044" s="59"/>
      <c r="RSK1044" s="59"/>
      <c r="RSL1044" s="59"/>
      <c r="RSM1044" s="59"/>
      <c r="RSN1044" s="59"/>
      <c r="RSO1044" s="59"/>
      <c r="RSP1044" s="59"/>
      <c r="RSQ1044" s="59"/>
      <c r="RSR1044" s="59"/>
      <c r="RSS1044" s="59"/>
      <c r="RST1044" s="59"/>
      <c r="RSU1044" s="59"/>
      <c r="RSV1044" s="59"/>
      <c r="RSW1044" s="59"/>
      <c r="RSX1044" s="59"/>
      <c r="RSY1044" s="59"/>
      <c r="RSZ1044" s="59"/>
      <c r="RTA1044" s="59"/>
      <c r="RTB1044" s="59"/>
      <c r="RTC1044" s="59"/>
      <c r="RTD1044" s="59"/>
      <c r="RTE1044" s="59"/>
      <c r="RTF1044" s="59"/>
      <c r="RTG1044" s="59"/>
      <c r="RTH1044" s="59"/>
      <c r="RTI1044" s="59"/>
      <c r="RTJ1044" s="59"/>
      <c r="RTK1044" s="59"/>
      <c r="RTL1044" s="59"/>
      <c r="RTM1044" s="59"/>
      <c r="RTN1044" s="59"/>
      <c r="RTO1044" s="59"/>
      <c r="RTP1044" s="59"/>
      <c r="RTQ1044" s="59"/>
      <c r="RTR1044" s="59"/>
      <c r="RTS1044" s="59"/>
      <c r="RTT1044" s="59"/>
      <c r="RTU1044" s="59"/>
      <c r="RTV1044" s="59"/>
      <c r="RTW1044" s="59"/>
      <c r="RTX1044" s="59"/>
      <c r="RTY1044" s="59"/>
      <c r="RTZ1044" s="59"/>
      <c r="RUA1044" s="59"/>
      <c r="RUB1044" s="59"/>
      <c r="RUC1044" s="59"/>
      <c r="RUD1044" s="59"/>
      <c r="RUE1044" s="59"/>
      <c r="RUF1044" s="59"/>
      <c r="RUG1044" s="59"/>
      <c r="RUH1044" s="59"/>
      <c r="RUI1044" s="59"/>
      <c r="RUJ1044" s="59"/>
      <c r="RUK1044" s="59"/>
      <c r="RUL1044" s="59"/>
      <c r="RUM1044" s="59"/>
      <c r="RUN1044" s="59"/>
      <c r="RUO1044" s="59"/>
      <c r="RUP1044" s="59"/>
      <c r="RUQ1044" s="59"/>
      <c r="RUR1044" s="59"/>
      <c r="RUS1044" s="59"/>
      <c r="RUT1044" s="59"/>
      <c r="RUU1044" s="59"/>
      <c r="RUV1044" s="59"/>
      <c r="RUW1044" s="59"/>
      <c r="RUX1044" s="59"/>
      <c r="RUY1044" s="59"/>
      <c r="RUZ1044" s="59"/>
      <c r="RVA1044" s="59"/>
      <c r="RVB1044" s="59"/>
      <c r="RVC1044" s="59"/>
      <c r="RVD1044" s="59"/>
      <c r="RVE1044" s="59"/>
      <c r="RVF1044" s="59"/>
      <c r="RVG1044" s="59"/>
      <c r="RVH1044" s="59"/>
      <c r="RVI1044" s="59"/>
      <c r="RVJ1044" s="59"/>
      <c r="RVK1044" s="59"/>
      <c r="RVL1044" s="59"/>
      <c r="RVM1044" s="59"/>
      <c r="RVN1044" s="59"/>
      <c r="RVO1044" s="59"/>
      <c r="RVP1044" s="59"/>
      <c r="RVQ1044" s="59"/>
      <c r="RVR1044" s="59"/>
      <c r="RVS1044" s="59"/>
      <c r="RVT1044" s="59"/>
      <c r="RVU1044" s="59"/>
      <c r="RVV1044" s="59"/>
      <c r="RVW1044" s="59"/>
      <c r="RVX1044" s="59"/>
      <c r="RVY1044" s="59"/>
      <c r="RVZ1044" s="59"/>
      <c r="RWA1044" s="59"/>
      <c r="RWB1044" s="59"/>
      <c r="RWC1044" s="59"/>
      <c r="RWD1044" s="59"/>
      <c r="RWE1044" s="59"/>
      <c r="RWF1044" s="59"/>
      <c r="RWG1044" s="59"/>
      <c r="RWH1044" s="59"/>
      <c r="RWI1044" s="59"/>
      <c r="RWJ1044" s="59"/>
      <c r="RWK1044" s="59"/>
      <c r="RWL1044" s="59"/>
      <c r="RWM1044" s="59"/>
      <c r="RWN1044" s="59"/>
      <c r="RWO1044" s="59"/>
      <c r="RWP1044" s="59"/>
      <c r="RWQ1044" s="59"/>
      <c r="RWR1044" s="59"/>
      <c r="RWS1044" s="59"/>
      <c r="RWT1044" s="59"/>
      <c r="RWU1044" s="59"/>
      <c r="RWV1044" s="59"/>
      <c r="RWW1044" s="59"/>
      <c r="RWX1044" s="59"/>
      <c r="RWY1044" s="59"/>
      <c r="RWZ1044" s="59"/>
      <c r="RXA1044" s="59"/>
      <c r="RXB1044" s="59"/>
      <c r="RXC1044" s="59"/>
      <c r="RXD1044" s="59"/>
      <c r="RXE1044" s="59"/>
      <c r="RXF1044" s="59"/>
      <c r="RXG1044" s="59"/>
      <c r="RXH1044" s="59"/>
      <c r="RXI1044" s="59"/>
      <c r="RXJ1044" s="59"/>
      <c r="RXK1044" s="59"/>
      <c r="RXL1044" s="59"/>
      <c r="RXM1044" s="59"/>
      <c r="RXN1044" s="59"/>
      <c r="RXO1044" s="59"/>
      <c r="RXP1044" s="59"/>
      <c r="RXQ1044" s="59"/>
      <c r="RXR1044" s="59"/>
      <c r="RXS1044" s="59"/>
      <c r="RXT1044" s="59"/>
      <c r="RXU1044" s="59"/>
      <c r="RXV1044" s="59"/>
      <c r="RXW1044" s="59"/>
      <c r="RXX1044" s="59"/>
      <c r="RXY1044" s="59"/>
      <c r="RXZ1044" s="59"/>
      <c r="RYA1044" s="59"/>
      <c r="RYB1044" s="59"/>
      <c r="RYC1044" s="59"/>
      <c r="RYD1044" s="59"/>
      <c r="RYE1044" s="59"/>
      <c r="RYF1044" s="59"/>
      <c r="RYG1044" s="59"/>
      <c r="RYH1044" s="59"/>
      <c r="RYI1044" s="59"/>
      <c r="RYJ1044" s="59"/>
      <c r="RYK1044" s="59"/>
      <c r="RYL1044" s="59"/>
      <c r="RYM1044" s="59"/>
      <c r="RYN1044" s="59"/>
      <c r="RYO1044" s="59"/>
      <c r="RYP1044" s="59"/>
      <c r="RYQ1044" s="59"/>
      <c r="RYR1044" s="59"/>
      <c r="RYS1044" s="59"/>
      <c r="RYT1044" s="59"/>
      <c r="RYU1044" s="59"/>
      <c r="RYV1044" s="59"/>
      <c r="RYW1044" s="59"/>
      <c r="RYX1044" s="59"/>
      <c r="RYY1044" s="59"/>
      <c r="RYZ1044" s="59"/>
      <c r="RZA1044" s="59"/>
      <c r="RZB1044" s="59"/>
      <c r="RZC1044" s="59"/>
      <c r="RZD1044" s="59"/>
      <c r="RZE1044" s="59"/>
      <c r="RZF1044" s="59"/>
      <c r="RZG1044" s="59"/>
      <c r="RZH1044" s="59"/>
      <c r="RZI1044" s="59"/>
      <c r="RZJ1044" s="59"/>
      <c r="RZK1044" s="59"/>
      <c r="RZL1044" s="59"/>
      <c r="RZM1044" s="59"/>
      <c r="RZN1044" s="59"/>
      <c r="RZO1044" s="59"/>
      <c r="RZP1044" s="59"/>
      <c r="RZQ1044" s="59"/>
      <c r="RZR1044" s="59"/>
      <c r="RZS1044" s="59"/>
      <c r="RZT1044" s="59"/>
      <c r="RZU1044" s="59"/>
      <c r="RZV1044" s="59"/>
      <c r="RZW1044" s="59"/>
      <c r="RZX1044" s="59"/>
      <c r="RZY1044" s="59"/>
      <c r="RZZ1044" s="59"/>
      <c r="SAA1044" s="59"/>
      <c r="SAB1044" s="59"/>
      <c r="SAC1044" s="59"/>
      <c r="SAD1044" s="59"/>
      <c r="SAE1044" s="59"/>
      <c r="SAF1044" s="59"/>
      <c r="SAG1044" s="59"/>
      <c r="SAH1044" s="59"/>
      <c r="SAI1044" s="59"/>
      <c r="SAJ1044" s="59"/>
      <c r="SAK1044" s="59"/>
      <c r="SAL1044" s="59"/>
      <c r="SAM1044" s="59"/>
      <c r="SAN1044" s="59"/>
      <c r="SAO1044" s="59"/>
      <c r="SAP1044" s="59"/>
      <c r="SAQ1044" s="59"/>
      <c r="SAR1044" s="59"/>
      <c r="SAS1044" s="59"/>
      <c r="SAT1044" s="59"/>
      <c r="SAU1044" s="59"/>
      <c r="SAV1044" s="59"/>
      <c r="SAW1044" s="59"/>
      <c r="SAX1044" s="59"/>
      <c r="SAY1044" s="59"/>
      <c r="SAZ1044" s="59"/>
      <c r="SBA1044" s="59"/>
      <c r="SBB1044" s="59"/>
      <c r="SBC1044" s="59"/>
      <c r="SBD1044" s="59"/>
      <c r="SBE1044" s="59"/>
      <c r="SBF1044" s="59"/>
      <c r="SBG1044" s="59"/>
      <c r="SBH1044" s="59"/>
      <c r="SBI1044" s="59"/>
      <c r="SBJ1044" s="59"/>
      <c r="SBK1044" s="59"/>
      <c r="SBL1044" s="59"/>
      <c r="SBM1044" s="59"/>
      <c r="SBN1044" s="59"/>
      <c r="SBO1044" s="59"/>
      <c r="SBP1044" s="59"/>
      <c r="SBQ1044" s="59"/>
      <c r="SBR1044" s="59"/>
      <c r="SBS1044" s="59"/>
      <c r="SBT1044" s="59"/>
      <c r="SBU1044" s="59"/>
      <c r="SBV1044" s="59"/>
      <c r="SBW1044" s="59"/>
      <c r="SBX1044" s="59"/>
      <c r="SBY1044" s="59"/>
      <c r="SBZ1044" s="59"/>
      <c r="SCA1044" s="59"/>
      <c r="SCB1044" s="59"/>
      <c r="SCC1044" s="59"/>
      <c r="SCD1044" s="59"/>
      <c r="SCE1044" s="59"/>
      <c r="SCF1044" s="59"/>
      <c r="SCG1044" s="59"/>
      <c r="SCH1044" s="59"/>
      <c r="SCI1044" s="59"/>
      <c r="SCJ1044" s="59"/>
      <c r="SCK1044" s="59"/>
      <c r="SCL1044" s="59"/>
      <c r="SCM1044" s="59"/>
      <c r="SCN1044" s="59"/>
      <c r="SCO1044" s="59"/>
      <c r="SCP1044" s="59"/>
      <c r="SCQ1044" s="59"/>
      <c r="SCR1044" s="59"/>
      <c r="SCS1044" s="59"/>
      <c r="SCT1044" s="59"/>
      <c r="SCU1044" s="59"/>
      <c r="SCV1044" s="59"/>
      <c r="SCW1044" s="59"/>
      <c r="SCX1044" s="59"/>
      <c r="SCY1044" s="59"/>
      <c r="SCZ1044" s="59"/>
      <c r="SDA1044" s="59"/>
      <c r="SDB1044" s="59"/>
      <c r="SDC1044" s="59"/>
      <c r="SDD1044" s="59"/>
      <c r="SDE1044" s="59"/>
      <c r="SDF1044" s="59"/>
      <c r="SDG1044" s="59"/>
      <c r="SDH1044" s="59"/>
      <c r="SDI1044" s="59"/>
      <c r="SDJ1044" s="59"/>
      <c r="SDK1044" s="59"/>
      <c r="SDL1044" s="59"/>
      <c r="SDM1044" s="59"/>
      <c r="SDN1044" s="59"/>
      <c r="SDO1044" s="59"/>
      <c r="SDP1044" s="59"/>
      <c r="SDQ1044" s="59"/>
      <c r="SDR1044" s="59"/>
      <c r="SDS1044" s="59"/>
      <c r="SDT1044" s="59"/>
      <c r="SDU1044" s="59"/>
      <c r="SDV1044" s="59"/>
      <c r="SDW1044" s="59"/>
      <c r="SDX1044" s="59"/>
      <c r="SDY1044" s="59"/>
      <c r="SDZ1044" s="59"/>
      <c r="SEA1044" s="59"/>
      <c r="SEB1044" s="59"/>
      <c r="SEC1044" s="59"/>
      <c r="SED1044" s="59"/>
      <c r="SEE1044" s="59"/>
      <c r="SEF1044" s="59"/>
      <c r="SEG1044" s="59"/>
      <c r="SEH1044" s="59"/>
      <c r="SEI1044" s="59"/>
      <c r="SEJ1044" s="59"/>
      <c r="SEK1044" s="59"/>
      <c r="SEL1044" s="59"/>
      <c r="SEM1044" s="59"/>
      <c r="SEN1044" s="59"/>
      <c r="SEO1044" s="59"/>
      <c r="SEP1044" s="59"/>
      <c r="SEQ1044" s="59"/>
      <c r="SER1044" s="59"/>
      <c r="SES1044" s="59"/>
      <c r="SET1044" s="59"/>
      <c r="SEU1044" s="59"/>
      <c r="SEV1044" s="59"/>
      <c r="SEW1044" s="59"/>
      <c r="SEX1044" s="59"/>
      <c r="SEY1044" s="59"/>
      <c r="SEZ1044" s="59"/>
      <c r="SFA1044" s="59"/>
      <c r="SFB1044" s="59"/>
      <c r="SFC1044" s="59"/>
      <c r="SFD1044" s="59"/>
      <c r="SFE1044" s="59"/>
      <c r="SFF1044" s="59"/>
      <c r="SFG1044" s="59"/>
      <c r="SFH1044" s="59"/>
      <c r="SFI1044" s="59"/>
      <c r="SFJ1044" s="59"/>
      <c r="SFK1044" s="59"/>
      <c r="SFL1044" s="59"/>
      <c r="SFM1044" s="59"/>
      <c r="SFN1044" s="59"/>
      <c r="SFO1044" s="59"/>
      <c r="SFP1044" s="59"/>
      <c r="SFQ1044" s="59"/>
      <c r="SFR1044" s="59"/>
      <c r="SFS1044" s="59"/>
      <c r="SFT1044" s="59"/>
      <c r="SFU1044" s="59"/>
      <c r="SFV1044" s="59"/>
      <c r="SFW1044" s="59"/>
      <c r="SFX1044" s="59"/>
      <c r="SFY1044" s="59"/>
      <c r="SFZ1044" s="59"/>
      <c r="SGA1044" s="59"/>
      <c r="SGB1044" s="59"/>
      <c r="SGC1044" s="59"/>
      <c r="SGD1044" s="59"/>
      <c r="SGE1044" s="59"/>
      <c r="SGF1044" s="59"/>
      <c r="SGG1044" s="59"/>
      <c r="SGH1044" s="59"/>
      <c r="SGI1044" s="59"/>
      <c r="SGJ1044" s="59"/>
      <c r="SGK1044" s="59"/>
      <c r="SGL1044" s="59"/>
      <c r="SGM1044" s="59"/>
      <c r="SGN1044" s="59"/>
      <c r="SGO1044" s="59"/>
      <c r="SGP1044" s="59"/>
      <c r="SGQ1044" s="59"/>
      <c r="SGR1044" s="59"/>
      <c r="SGS1044" s="59"/>
      <c r="SGT1044" s="59"/>
      <c r="SGU1044" s="59"/>
      <c r="SGV1044" s="59"/>
      <c r="SGW1044" s="59"/>
      <c r="SGX1044" s="59"/>
      <c r="SGY1044" s="59"/>
      <c r="SGZ1044" s="59"/>
      <c r="SHA1044" s="59"/>
      <c r="SHB1044" s="59"/>
      <c r="SHC1044" s="59"/>
      <c r="SHD1044" s="59"/>
      <c r="SHE1044" s="59"/>
      <c r="SHF1044" s="59"/>
      <c r="SHG1044" s="59"/>
      <c r="SHH1044" s="59"/>
      <c r="SHI1044" s="59"/>
      <c r="SHJ1044" s="59"/>
      <c r="SHK1044" s="59"/>
      <c r="SHL1044" s="59"/>
      <c r="SHM1044" s="59"/>
      <c r="SHN1044" s="59"/>
      <c r="SHO1044" s="59"/>
      <c r="SHP1044" s="59"/>
      <c r="SHQ1044" s="59"/>
      <c r="SHR1044" s="59"/>
      <c r="SHS1044" s="59"/>
      <c r="SHT1044" s="59"/>
      <c r="SHU1044" s="59"/>
      <c r="SHV1044" s="59"/>
      <c r="SHW1044" s="59"/>
      <c r="SHX1044" s="59"/>
      <c r="SHY1044" s="59"/>
      <c r="SHZ1044" s="59"/>
      <c r="SIA1044" s="59"/>
      <c r="SIB1044" s="59"/>
      <c r="SIC1044" s="59"/>
      <c r="SID1044" s="59"/>
      <c r="SIE1044" s="59"/>
      <c r="SIF1044" s="59"/>
      <c r="SIG1044" s="59"/>
      <c r="SIH1044" s="59"/>
      <c r="SII1044" s="59"/>
      <c r="SIJ1044" s="59"/>
      <c r="SIK1044" s="59"/>
      <c r="SIL1044" s="59"/>
      <c r="SIM1044" s="59"/>
      <c r="SIN1044" s="59"/>
      <c r="SIO1044" s="59"/>
      <c r="SIP1044" s="59"/>
      <c r="SIQ1044" s="59"/>
      <c r="SIR1044" s="59"/>
      <c r="SIS1044" s="59"/>
      <c r="SIT1044" s="59"/>
      <c r="SIU1044" s="59"/>
      <c r="SIV1044" s="59"/>
      <c r="SIW1044" s="59"/>
      <c r="SIX1044" s="59"/>
      <c r="SIY1044" s="59"/>
      <c r="SIZ1044" s="59"/>
      <c r="SJA1044" s="59"/>
      <c r="SJB1044" s="59"/>
      <c r="SJC1044" s="59"/>
      <c r="SJD1044" s="59"/>
      <c r="SJE1044" s="59"/>
      <c r="SJF1044" s="59"/>
      <c r="SJG1044" s="59"/>
      <c r="SJH1044" s="59"/>
      <c r="SJI1044" s="59"/>
      <c r="SJJ1044" s="59"/>
      <c r="SJK1044" s="59"/>
      <c r="SJL1044" s="59"/>
      <c r="SJM1044" s="59"/>
      <c r="SJN1044" s="59"/>
      <c r="SJO1044" s="59"/>
      <c r="SJP1044" s="59"/>
      <c r="SJQ1044" s="59"/>
      <c r="SJR1044" s="59"/>
      <c r="SJS1044" s="59"/>
      <c r="SJT1044" s="59"/>
      <c r="SJU1044" s="59"/>
      <c r="SJV1044" s="59"/>
      <c r="SJW1044" s="59"/>
      <c r="SJX1044" s="59"/>
      <c r="SJY1044" s="59"/>
      <c r="SJZ1044" s="59"/>
      <c r="SKA1044" s="59"/>
      <c r="SKB1044" s="59"/>
      <c r="SKC1044" s="59"/>
      <c r="SKD1044" s="59"/>
      <c r="SKE1044" s="59"/>
      <c r="SKF1044" s="59"/>
      <c r="SKG1044" s="59"/>
      <c r="SKH1044" s="59"/>
      <c r="SKI1044" s="59"/>
      <c r="SKJ1044" s="59"/>
      <c r="SKK1044" s="59"/>
      <c r="SKL1044" s="59"/>
      <c r="SKM1044" s="59"/>
      <c r="SKN1044" s="59"/>
      <c r="SKO1044" s="59"/>
      <c r="SKP1044" s="59"/>
      <c r="SKQ1044" s="59"/>
      <c r="SKR1044" s="59"/>
      <c r="SKS1044" s="59"/>
      <c r="SKT1044" s="59"/>
      <c r="SKU1044" s="59"/>
      <c r="SKV1044" s="59"/>
      <c r="SKW1044" s="59"/>
      <c r="SKX1044" s="59"/>
      <c r="SKY1044" s="59"/>
      <c r="SKZ1044" s="59"/>
      <c r="SLA1044" s="59"/>
      <c r="SLB1044" s="59"/>
      <c r="SLC1044" s="59"/>
      <c r="SLD1044" s="59"/>
      <c r="SLE1044" s="59"/>
      <c r="SLF1044" s="59"/>
      <c r="SLG1044" s="59"/>
      <c r="SLH1044" s="59"/>
      <c r="SLI1044" s="59"/>
      <c r="SLJ1044" s="59"/>
      <c r="SLK1044" s="59"/>
      <c r="SLL1044" s="59"/>
      <c r="SLM1044" s="59"/>
      <c r="SLN1044" s="59"/>
      <c r="SLO1044" s="59"/>
      <c r="SLP1044" s="59"/>
      <c r="SLQ1044" s="59"/>
      <c r="SLR1044" s="59"/>
      <c r="SLS1044" s="59"/>
      <c r="SLT1044" s="59"/>
      <c r="SLU1044" s="59"/>
      <c r="SLV1044" s="59"/>
      <c r="SLW1044" s="59"/>
      <c r="SLX1044" s="59"/>
      <c r="SLY1044" s="59"/>
      <c r="SLZ1044" s="59"/>
      <c r="SMA1044" s="59"/>
      <c r="SMB1044" s="59"/>
      <c r="SMC1044" s="59"/>
      <c r="SMD1044" s="59"/>
      <c r="SME1044" s="59"/>
      <c r="SMF1044" s="59"/>
      <c r="SMG1044" s="59"/>
      <c r="SMH1044" s="59"/>
      <c r="SMI1044" s="59"/>
      <c r="SMJ1044" s="59"/>
      <c r="SMK1044" s="59"/>
      <c r="SML1044" s="59"/>
      <c r="SMM1044" s="59"/>
      <c r="SMN1044" s="59"/>
      <c r="SMO1044" s="59"/>
      <c r="SMP1044" s="59"/>
      <c r="SMQ1044" s="59"/>
      <c r="SMR1044" s="59"/>
      <c r="SMS1044" s="59"/>
      <c r="SMT1044" s="59"/>
      <c r="SMU1044" s="59"/>
      <c r="SMV1044" s="59"/>
      <c r="SMW1044" s="59"/>
      <c r="SMX1044" s="59"/>
      <c r="SMY1044" s="59"/>
      <c r="SMZ1044" s="59"/>
      <c r="SNA1044" s="59"/>
      <c r="SNB1044" s="59"/>
      <c r="SNC1044" s="59"/>
      <c r="SND1044" s="59"/>
      <c r="SNE1044" s="59"/>
      <c r="SNF1044" s="59"/>
      <c r="SNG1044" s="59"/>
      <c r="SNH1044" s="59"/>
      <c r="SNI1044" s="59"/>
      <c r="SNJ1044" s="59"/>
      <c r="SNK1044" s="59"/>
      <c r="SNL1044" s="59"/>
      <c r="SNM1044" s="59"/>
      <c r="SNN1044" s="59"/>
      <c r="SNO1044" s="59"/>
      <c r="SNP1044" s="59"/>
      <c r="SNQ1044" s="59"/>
      <c r="SNR1044" s="59"/>
      <c r="SNS1044" s="59"/>
      <c r="SNT1044" s="59"/>
      <c r="SNU1044" s="59"/>
      <c r="SNV1044" s="59"/>
      <c r="SNW1044" s="59"/>
      <c r="SNX1044" s="59"/>
      <c r="SNY1044" s="59"/>
      <c r="SNZ1044" s="59"/>
      <c r="SOA1044" s="59"/>
      <c r="SOB1044" s="59"/>
      <c r="SOC1044" s="59"/>
      <c r="SOD1044" s="59"/>
      <c r="SOE1044" s="59"/>
      <c r="SOF1044" s="59"/>
      <c r="SOG1044" s="59"/>
      <c r="SOH1044" s="59"/>
      <c r="SOI1044" s="59"/>
      <c r="SOJ1044" s="59"/>
      <c r="SOK1044" s="59"/>
      <c r="SOL1044" s="59"/>
      <c r="SOM1044" s="59"/>
      <c r="SON1044" s="59"/>
      <c r="SOO1044" s="59"/>
      <c r="SOP1044" s="59"/>
      <c r="SOQ1044" s="59"/>
      <c r="SOR1044" s="59"/>
      <c r="SOS1044" s="59"/>
      <c r="SOT1044" s="59"/>
      <c r="SOU1044" s="59"/>
      <c r="SOV1044" s="59"/>
      <c r="SOW1044" s="59"/>
      <c r="SOX1044" s="59"/>
      <c r="SOY1044" s="59"/>
      <c r="SOZ1044" s="59"/>
      <c r="SPA1044" s="59"/>
      <c r="SPB1044" s="59"/>
      <c r="SPC1044" s="59"/>
      <c r="SPD1044" s="59"/>
      <c r="SPE1044" s="59"/>
      <c r="SPF1044" s="59"/>
      <c r="SPG1044" s="59"/>
      <c r="SPH1044" s="59"/>
      <c r="SPI1044" s="59"/>
      <c r="SPJ1044" s="59"/>
      <c r="SPK1044" s="59"/>
      <c r="SPL1044" s="59"/>
      <c r="SPM1044" s="59"/>
      <c r="SPN1044" s="59"/>
      <c r="SPO1044" s="59"/>
      <c r="SPP1044" s="59"/>
      <c r="SPQ1044" s="59"/>
      <c r="SPR1044" s="59"/>
      <c r="SPS1044" s="59"/>
      <c r="SPT1044" s="59"/>
      <c r="SPU1044" s="59"/>
      <c r="SPV1044" s="59"/>
      <c r="SPW1044" s="59"/>
      <c r="SPX1044" s="59"/>
      <c r="SPY1044" s="59"/>
      <c r="SPZ1044" s="59"/>
      <c r="SQA1044" s="59"/>
      <c r="SQB1044" s="59"/>
      <c r="SQC1044" s="59"/>
      <c r="SQD1044" s="59"/>
      <c r="SQE1044" s="59"/>
      <c r="SQF1044" s="59"/>
      <c r="SQG1044" s="59"/>
      <c r="SQH1044" s="59"/>
      <c r="SQI1044" s="59"/>
      <c r="SQJ1044" s="59"/>
      <c r="SQK1044" s="59"/>
      <c r="SQL1044" s="59"/>
      <c r="SQM1044" s="59"/>
      <c r="SQN1044" s="59"/>
      <c r="SQO1044" s="59"/>
      <c r="SQP1044" s="59"/>
      <c r="SQQ1044" s="59"/>
      <c r="SQR1044" s="59"/>
      <c r="SQS1044" s="59"/>
      <c r="SQT1044" s="59"/>
      <c r="SQU1044" s="59"/>
      <c r="SQV1044" s="59"/>
      <c r="SQW1044" s="59"/>
      <c r="SQX1044" s="59"/>
      <c r="SQY1044" s="59"/>
      <c r="SQZ1044" s="59"/>
      <c r="SRA1044" s="59"/>
      <c r="SRB1044" s="59"/>
      <c r="SRC1044" s="59"/>
      <c r="SRD1044" s="59"/>
      <c r="SRE1044" s="59"/>
      <c r="SRF1044" s="59"/>
      <c r="SRG1044" s="59"/>
      <c r="SRH1044" s="59"/>
      <c r="SRI1044" s="59"/>
      <c r="SRJ1044" s="59"/>
      <c r="SRK1044" s="59"/>
      <c r="SRL1044" s="59"/>
      <c r="SRM1044" s="59"/>
      <c r="SRN1044" s="59"/>
      <c r="SRO1044" s="59"/>
      <c r="SRP1044" s="59"/>
      <c r="SRQ1044" s="59"/>
      <c r="SRR1044" s="59"/>
      <c r="SRS1044" s="59"/>
      <c r="SRT1044" s="59"/>
      <c r="SRU1044" s="59"/>
      <c r="SRV1044" s="59"/>
      <c r="SRW1044" s="59"/>
      <c r="SRX1044" s="59"/>
      <c r="SRY1044" s="59"/>
      <c r="SRZ1044" s="59"/>
      <c r="SSA1044" s="59"/>
      <c r="SSB1044" s="59"/>
      <c r="SSC1044" s="59"/>
      <c r="SSD1044" s="59"/>
      <c r="SSE1044" s="59"/>
      <c r="SSF1044" s="59"/>
      <c r="SSG1044" s="59"/>
      <c r="SSH1044" s="59"/>
      <c r="SSI1044" s="59"/>
      <c r="SSJ1044" s="59"/>
      <c r="SSK1044" s="59"/>
      <c r="SSL1044" s="59"/>
      <c r="SSM1044" s="59"/>
      <c r="SSN1044" s="59"/>
      <c r="SSO1044" s="59"/>
      <c r="SSP1044" s="59"/>
      <c r="SSQ1044" s="59"/>
      <c r="SSR1044" s="59"/>
      <c r="SSS1044" s="59"/>
      <c r="SST1044" s="59"/>
      <c r="SSU1044" s="59"/>
      <c r="SSV1044" s="59"/>
      <c r="SSW1044" s="59"/>
      <c r="SSX1044" s="59"/>
      <c r="SSY1044" s="59"/>
      <c r="SSZ1044" s="59"/>
      <c r="STA1044" s="59"/>
      <c r="STB1044" s="59"/>
      <c r="STC1044" s="59"/>
      <c r="STD1044" s="59"/>
      <c r="STE1044" s="59"/>
      <c r="STF1044" s="59"/>
      <c r="STG1044" s="59"/>
      <c r="STH1044" s="59"/>
      <c r="STI1044" s="59"/>
      <c r="STJ1044" s="59"/>
      <c r="STK1044" s="59"/>
      <c r="STL1044" s="59"/>
      <c r="STM1044" s="59"/>
      <c r="STN1044" s="59"/>
      <c r="STO1044" s="59"/>
      <c r="STP1044" s="59"/>
      <c r="STQ1044" s="59"/>
      <c r="STR1044" s="59"/>
      <c r="STS1044" s="59"/>
      <c r="STT1044" s="59"/>
      <c r="STU1044" s="59"/>
      <c r="STV1044" s="59"/>
      <c r="STW1044" s="59"/>
      <c r="STX1044" s="59"/>
      <c r="STY1044" s="59"/>
      <c r="STZ1044" s="59"/>
      <c r="SUA1044" s="59"/>
      <c r="SUB1044" s="59"/>
      <c r="SUC1044" s="59"/>
      <c r="SUD1044" s="59"/>
      <c r="SUE1044" s="59"/>
      <c r="SUF1044" s="59"/>
      <c r="SUG1044" s="59"/>
      <c r="SUH1044" s="59"/>
      <c r="SUI1044" s="59"/>
      <c r="SUJ1044" s="59"/>
      <c r="SUK1044" s="59"/>
      <c r="SUL1044" s="59"/>
      <c r="SUM1044" s="59"/>
      <c r="SUN1044" s="59"/>
      <c r="SUO1044" s="59"/>
      <c r="SUP1044" s="59"/>
      <c r="SUQ1044" s="59"/>
      <c r="SUR1044" s="59"/>
      <c r="SUS1044" s="59"/>
      <c r="SUT1044" s="59"/>
      <c r="SUU1044" s="59"/>
      <c r="SUV1044" s="59"/>
      <c r="SUW1044" s="59"/>
      <c r="SUX1044" s="59"/>
      <c r="SUY1044" s="59"/>
      <c r="SUZ1044" s="59"/>
      <c r="SVA1044" s="59"/>
      <c r="SVB1044" s="59"/>
      <c r="SVC1044" s="59"/>
      <c r="SVD1044" s="59"/>
      <c r="SVE1044" s="59"/>
      <c r="SVF1044" s="59"/>
      <c r="SVG1044" s="59"/>
      <c r="SVH1044" s="59"/>
      <c r="SVI1044" s="59"/>
      <c r="SVJ1044" s="59"/>
      <c r="SVK1044" s="59"/>
      <c r="SVL1044" s="59"/>
      <c r="SVM1044" s="59"/>
      <c r="SVN1044" s="59"/>
      <c r="SVO1044" s="59"/>
      <c r="SVP1044" s="59"/>
      <c r="SVQ1044" s="59"/>
      <c r="SVR1044" s="59"/>
      <c r="SVS1044" s="59"/>
      <c r="SVT1044" s="59"/>
      <c r="SVU1044" s="59"/>
      <c r="SVV1044" s="59"/>
      <c r="SVW1044" s="59"/>
      <c r="SVX1044" s="59"/>
      <c r="SVY1044" s="59"/>
      <c r="SVZ1044" s="59"/>
      <c r="SWA1044" s="59"/>
      <c r="SWB1044" s="59"/>
      <c r="SWC1044" s="59"/>
      <c r="SWD1044" s="59"/>
      <c r="SWE1044" s="59"/>
      <c r="SWF1044" s="59"/>
      <c r="SWG1044" s="59"/>
      <c r="SWH1044" s="59"/>
      <c r="SWI1044" s="59"/>
      <c r="SWJ1044" s="59"/>
      <c r="SWK1044" s="59"/>
      <c r="SWL1044" s="59"/>
      <c r="SWM1044" s="59"/>
      <c r="SWN1044" s="59"/>
      <c r="SWO1044" s="59"/>
      <c r="SWP1044" s="59"/>
      <c r="SWQ1044" s="59"/>
      <c r="SWR1044" s="59"/>
      <c r="SWS1044" s="59"/>
      <c r="SWT1044" s="59"/>
      <c r="SWU1044" s="59"/>
      <c r="SWV1044" s="59"/>
      <c r="SWW1044" s="59"/>
      <c r="SWX1044" s="59"/>
      <c r="SWY1044" s="59"/>
      <c r="SWZ1044" s="59"/>
      <c r="SXA1044" s="59"/>
      <c r="SXB1044" s="59"/>
      <c r="SXC1044" s="59"/>
      <c r="SXD1044" s="59"/>
      <c r="SXE1044" s="59"/>
      <c r="SXF1044" s="59"/>
      <c r="SXG1044" s="59"/>
      <c r="SXH1044" s="59"/>
      <c r="SXI1044" s="59"/>
      <c r="SXJ1044" s="59"/>
      <c r="SXK1044" s="59"/>
      <c r="SXL1044" s="59"/>
      <c r="SXM1044" s="59"/>
      <c r="SXN1044" s="59"/>
      <c r="SXO1044" s="59"/>
      <c r="SXP1044" s="59"/>
      <c r="SXQ1044" s="59"/>
      <c r="SXR1044" s="59"/>
      <c r="SXS1044" s="59"/>
      <c r="SXT1044" s="59"/>
      <c r="SXU1044" s="59"/>
      <c r="SXV1044" s="59"/>
      <c r="SXW1044" s="59"/>
      <c r="SXX1044" s="59"/>
      <c r="SXY1044" s="59"/>
      <c r="SXZ1044" s="59"/>
      <c r="SYA1044" s="59"/>
      <c r="SYB1044" s="59"/>
      <c r="SYC1044" s="59"/>
      <c r="SYD1044" s="59"/>
      <c r="SYE1044" s="59"/>
      <c r="SYF1044" s="59"/>
      <c r="SYG1044" s="59"/>
      <c r="SYH1044" s="59"/>
      <c r="SYI1044" s="59"/>
      <c r="SYJ1044" s="59"/>
      <c r="SYK1044" s="59"/>
      <c r="SYL1044" s="59"/>
      <c r="SYM1044" s="59"/>
      <c r="SYN1044" s="59"/>
      <c r="SYO1044" s="59"/>
      <c r="SYP1044" s="59"/>
      <c r="SYQ1044" s="59"/>
      <c r="SYR1044" s="59"/>
      <c r="SYS1044" s="59"/>
      <c r="SYT1044" s="59"/>
      <c r="SYU1044" s="59"/>
      <c r="SYV1044" s="59"/>
      <c r="SYW1044" s="59"/>
      <c r="SYX1044" s="59"/>
      <c r="SYY1044" s="59"/>
      <c r="SYZ1044" s="59"/>
      <c r="SZA1044" s="59"/>
      <c r="SZB1044" s="59"/>
      <c r="SZC1044" s="59"/>
      <c r="SZD1044" s="59"/>
      <c r="SZE1044" s="59"/>
      <c r="SZF1044" s="59"/>
      <c r="SZG1044" s="59"/>
      <c r="SZH1044" s="59"/>
      <c r="SZI1044" s="59"/>
      <c r="SZJ1044" s="59"/>
      <c r="SZK1044" s="59"/>
      <c r="SZL1044" s="59"/>
      <c r="SZM1044" s="59"/>
      <c r="SZN1044" s="59"/>
      <c r="SZO1044" s="59"/>
      <c r="SZP1044" s="59"/>
      <c r="SZQ1044" s="59"/>
      <c r="SZR1044" s="59"/>
      <c r="SZS1044" s="59"/>
      <c r="SZT1044" s="59"/>
      <c r="SZU1044" s="59"/>
      <c r="SZV1044" s="59"/>
      <c r="SZW1044" s="59"/>
      <c r="SZX1044" s="59"/>
      <c r="SZY1044" s="59"/>
      <c r="SZZ1044" s="59"/>
      <c r="TAA1044" s="59"/>
      <c r="TAB1044" s="59"/>
      <c r="TAC1044" s="59"/>
      <c r="TAD1044" s="59"/>
      <c r="TAE1044" s="59"/>
      <c r="TAF1044" s="59"/>
      <c r="TAG1044" s="59"/>
      <c r="TAH1044" s="59"/>
      <c r="TAI1044" s="59"/>
      <c r="TAJ1044" s="59"/>
      <c r="TAK1044" s="59"/>
      <c r="TAL1044" s="59"/>
      <c r="TAM1044" s="59"/>
      <c r="TAN1044" s="59"/>
      <c r="TAO1044" s="59"/>
      <c r="TAP1044" s="59"/>
      <c r="TAQ1044" s="59"/>
      <c r="TAR1044" s="59"/>
      <c r="TAS1044" s="59"/>
      <c r="TAT1044" s="59"/>
      <c r="TAU1044" s="59"/>
      <c r="TAV1044" s="59"/>
      <c r="TAW1044" s="59"/>
      <c r="TAX1044" s="59"/>
      <c r="TAY1044" s="59"/>
      <c r="TAZ1044" s="59"/>
      <c r="TBA1044" s="59"/>
      <c r="TBB1044" s="59"/>
      <c r="TBC1044" s="59"/>
      <c r="TBD1044" s="59"/>
      <c r="TBE1044" s="59"/>
      <c r="TBF1044" s="59"/>
      <c r="TBG1044" s="59"/>
      <c r="TBH1044" s="59"/>
      <c r="TBI1044" s="59"/>
      <c r="TBJ1044" s="59"/>
      <c r="TBK1044" s="59"/>
      <c r="TBL1044" s="59"/>
      <c r="TBM1044" s="59"/>
      <c r="TBN1044" s="59"/>
      <c r="TBO1044" s="59"/>
      <c r="TBP1044" s="59"/>
      <c r="TBQ1044" s="59"/>
      <c r="TBR1044" s="59"/>
      <c r="TBS1044" s="59"/>
      <c r="TBT1044" s="59"/>
      <c r="TBU1044" s="59"/>
      <c r="TBV1044" s="59"/>
      <c r="TBW1044" s="59"/>
      <c r="TBX1044" s="59"/>
      <c r="TBY1044" s="59"/>
      <c r="TBZ1044" s="59"/>
      <c r="TCA1044" s="59"/>
      <c r="TCB1044" s="59"/>
      <c r="TCC1044" s="59"/>
      <c r="TCD1044" s="59"/>
      <c r="TCE1044" s="59"/>
      <c r="TCF1044" s="59"/>
      <c r="TCG1044" s="59"/>
      <c r="TCH1044" s="59"/>
      <c r="TCI1044" s="59"/>
      <c r="TCJ1044" s="59"/>
      <c r="TCK1044" s="59"/>
      <c r="TCL1044" s="59"/>
      <c r="TCM1044" s="59"/>
      <c r="TCN1044" s="59"/>
      <c r="TCO1044" s="59"/>
      <c r="TCP1044" s="59"/>
      <c r="TCQ1044" s="59"/>
      <c r="TCR1044" s="59"/>
      <c r="TCS1044" s="59"/>
      <c r="TCT1044" s="59"/>
      <c r="TCU1044" s="59"/>
      <c r="TCV1044" s="59"/>
      <c r="TCW1044" s="59"/>
      <c r="TCX1044" s="59"/>
      <c r="TCY1044" s="59"/>
      <c r="TCZ1044" s="59"/>
      <c r="TDA1044" s="59"/>
      <c r="TDB1044" s="59"/>
      <c r="TDC1044" s="59"/>
      <c r="TDD1044" s="59"/>
      <c r="TDE1044" s="59"/>
      <c r="TDF1044" s="59"/>
      <c r="TDG1044" s="59"/>
      <c r="TDH1044" s="59"/>
      <c r="TDI1044" s="59"/>
      <c r="TDJ1044" s="59"/>
      <c r="TDK1044" s="59"/>
      <c r="TDL1044" s="59"/>
      <c r="TDM1044" s="59"/>
      <c r="TDN1044" s="59"/>
      <c r="TDO1044" s="59"/>
      <c r="TDP1044" s="59"/>
      <c r="TDQ1044" s="59"/>
      <c r="TDR1044" s="59"/>
      <c r="TDS1044" s="59"/>
      <c r="TDT1044" s="59"/>
      <c r="TDU1044" s="59"/>
      <c r="TDV1044" s="59"/>
      <c r="TDW1044" s="59"/>
      <c r="TDX1044" s="59"/>
      <c r="TDY1044" s="59"/>
      <c r="TDZ1044" s="59"/>
      <c r="TEA1044" s="59"/>
      <c r="TEB1044" s="59"/>
      <c r="TEC1044" s="59"/>
      <c r="TED1044" s="59"/>
      <c r="TEE1044" s="59"/>
      <c r="TEF1044" s="59"/>
      <c r="TEG1044" s="59"/>
      <c r="TEH1044" s="59"/>
      <c r="TEI1044" s="59"/>
      <c r="TEJ1044" s="59"/>
      <c r="TEK1044" s="59"/>
      <c r="TEL1044" s="59"/>
      <c r="TEM1044" s="59"/>
      <c r="TEN1044" s="59"/>
      <c r="TEO1044" s="59"/>
      <c r="TEP1044" s="59"/>
      <c r="TEQ1044" s="59"/>
      <c r="TER1044" s="59"/>
      <c r="TES1044" s="59"/>
      <c r="TET1044" s="59"/>
      <c r="TEU1044" s="59"/>
      <c r="TEV1044" s="59"/>
      <c r="TEW1044" s="59"/>
      <c r="TEX1044" s="59"/>
      <c r="TEY1044" s="59"/>
      <c r="TEZ1044" s="59"/>
      <c r="TFA1044" s="59"/>
      <c r="TFB1044" s="59"/>
      <c r="TFC1044" s="59"/>
      <c r="TFD1044" s="59"/>
      <c r="TFE1044" s="59"/>
      <c r="TFF1044" s="59"/>
      <c r="TFG1044" s="59"/>
      <c r="TFH1044" s="59"/>
      <c r="TFI1044" s="59"/>
      <c r="TFJ1044" s="59"/>
      <c r="TFK1044" s="59"/>
      <c r="TFL1044" s="59"/>
      <c r="TFM1044" s="59"/>
      <c r="TFN1044" s="59"/>
      <c r="TFO1044" s="59"/>
      <c r="TFP1044" s="59"/>
      <c r="TFQ1044" s="59"/>
      <c r="TFR1044" s="59"/>
      <c r="TFS1044" s="59"/>
      <c r="TFT1044" s="59"/>
      <c r="TFU1044" s="59"/>
      <c r="TFV1044" s="59"/>
      <c r="TFW1044" s="59"/>
      <c r="TFX1044" s="59"/>
      <c r="TFY1044" s="59"/>
      <c r="TFZ1044" s="59"/>
      <c r="TGA1044" s="59"/>
      <c r="TGB1044" s="59"/>
      <c r="TGC1044" s="59"/>
      <c r="TGD1044" s="59"/>
      <c r="TGE1044" s="59"/>
      <c r="TGF1044" s="59"/>
      <c r="TGG1044" s="59"/>
      <c r="TGH1044" s="59"/>
      <c r="TGI1044" s="59"/>
      <c r="TGJ1044" s="59"/>
      <c r="TGK1044" s="59"/>
      <c r="TGL1044" s="59"/>
      <c r="TGM1044" s="59"/>
      <c r="TGN1044" s="59"/>
      <c r="TGO1044" s="59"/>
      <c r="TGP1044" s="59"/>
      <c r="TGQ1044" s="59"/>
      <c r="TGR1044" s="59"/>
      <c r="TGS1044" s="59"/>
      <c r="TGT1044" s="59"/>
      <c r="TGU1044" s="59"/>
      <c r="TGV1044" s="59"/>
      <c r="TGW1044" s="59"/>
      <c r="TGX1044" s="59"/>
      <c r="TGY1044" s="59"/>
      <c r="TGZ1044" s="59"/>
      <c r="THA1044" s="59"/>
      <c r="THB1044" s="59"/>
      <c r="THC1044" s="59"/>
      <c r="THD1044" s="59"/>
      <c r="THE1044" s="59"/>
      <c r="THF1044" s="59"/>
      <c r="THG1044" s="59"/>
      <c r="THH1044" s="59"/>
      <c r="THI1044" s="59"/>
      <c r="THJ1044" s="59"/>
      <c r="THK1044" s="59"/>
      <c r="THL1044" s="59"/>
      <c r="THM1044" s="59"/>
      <c r="THN1044" s="59"/>
      <c r="THO1044" s="59"/>
      <c r="THP1044" s="59"/>
      <c r="THQ1044" s="59"/>
      <c r="THR1044" s="59"/>
      <c r="THS1044" s="59"/>
      <c r="THT1044" s="59"/>
      <c r="THU1044" s="59"/>
      <c r="THV1044" s="59"/>
      <c r="THW1044" s="59"/>
      <c r="THX1044" s="59"/>
      <c r="THY1044" s="59"/>
      <c r="THZ1044" s="59"/>
      <c r="TIA1044" s="59"/>
      <c r="TIB1044" s="59"/>
      <c r="TIC1044" s="59"/>
      <c r="TID1044" s="59"/>
      <c r="TIE1044" s="59"/>
      <c r="TIF1044" s="59"/>
      <c r="TIG1044" s="59"/>
      <c r="TIH1044" s="59"/>
      <c r="TII1044" s="59"/>
      <c r="TIJ1044" s="59"/>
      <c r="TIK1044" s="59"/>
      <c r="TIL1044" s="59"/>
      <c r="TIM1044" s="59"/>
      <c r="TIN1044" s="59"/>
      <c r="TIO1044" s="59"/>
      <c r="TIP1044" s="59"/>
      <c r="TIQ1044" s="59"/>
      <c r="TIR1044" s="59"/>
      <c r="TIS1044" s="59"/>
      <c r="TIT1044" s="59"/>
      <c r="TIU1044" s="59"/>
      <c r="TIV1044" s="59"/>
      <c r="TIW1044" s="59"/>
      <c r="TIX1044" s="59"/>
      <c r="TIY1044" s="59"/>
      <c r="TIZ1044" s="59"/>
      <c r="TJA1044" s="59"/>
      <c r="TJB1044" s="59"/>
      <c r="TJC1044" s="59"/>
      <c r="TJD1044" s="59"/>
      <c r="TJE1044" s="59"/>
      <c r="TJF1044" s="59"/>
      <c r="TJG1044" s="59"/>
      <c r="TJH1044" s="59"/>
      <c r="TJI1044" s="59"/>
      <c r="TJJ1044" s="59"/>
      <c r="TJK1044" s="59"/>
      <c r="TJL1044" s="59"/>
      <c r="TJM1044" s="59"/>
      <c r="TJN1044" s="59"/>
      <c r="TJO1044" s="59"/>
      <c r="TJP1044" s="59"/>
      <c r="TJQ1044" s="59"/>
      <c r="TJR1044" s="59"/>
      <c r="TJS1044" s="59"/>
      <c r="TJT1044" s="59"/>
      <c r="TJU1044" s="59"/>
      <c r="TJV1044" s="59"/>
      <c r="TJW1044" s="59"/>
      <c r="TJX1044" s="59"/>
      <c r="TJY1044" s="59"/>
      <c r="TJZ1044" s="59"/>
      <c r="TKA1044" s="59"/>
      <c r="TKB1044" s="59"/>
      <c r="TKC1044" s="59"/>
      <c r="TKD1044" s="59"/>
      <c r="TKE1044" s="59"/>
      <c r="TKF1044" s="59"/>
      <c r="TKG1044" s="59"/>
      <c r="TKH1044" s="59"/>
      <c r="TKI1044" s="59"/>
      <c r="TKJ1044" s="59"/>
      <c r="TKK1044" s="59"/>
      <c r="TKL1044" s="59"/>
      <c r="TKM1044" s="59"/>
      <c r="TKN1044" s="59"/>
      <c r="TKO1044" s="59"/>
      <c r="TKP1044" s="59"/>
      <c r="TKQ1044" s="59"/>
      <c r="TKR1044" s="59"/>
      <c r="TKS1044" s="59"/>
      <c r="TKT1044" s="59"/>
      <c r="TKU1044" s="59"/>
      <c r="TKV1044" s="59"/>
      <c r="TKW1044" s="59"/>
      <c r="TKX1044" s="59"/>
      <c r="TKY1044" s="59"/>
      <c r="TKZ1044" s="59"/>
      <c r="TLA1044" s="59"/>
      <c r="TLB1044" s="59"/>
      <c r="TLC1044" s="59"/>
      <c r="TLD1044" s="59"/>
      <c r="TLE1044" s="59"/>
      <c r="TLF1044" s="59"/>
      <c r="TLG1044" s="59"/>
      <c r="TLH1044" s="59"/>
      <c r="TLI1044" s="59"/>
      <c r="TLJ1044" s="59"/>
      <c r="TLK1044" s="59"/>
      <c r="TLL1044" s="59"/>
      <c r="TLM1044" s="59"/>
      <c r="TLN1044" s="59"/>
      <c r="TLO1044" s="59"/>
      <c r="TLP1044" s="59"/>
      <c r="TLQ1044" s="59"/>
      <c r="TLR1044" s="59"/>
      <c r="TLS1044" s="59"/>
      <c r="TLT1044" s="59"/>
      <c r="TLU1044" s="59"/>
      <c r="TLV1044" s="59"/>
      <c r="TLW1044" s="59"/>
      <c r="TLX1044" s="59"/>
      <c r="TLY1044" s="59"/>
      <c r="TLZ1044" s="59"/>
      <c r="TMA1044" s="59"/>
      <c r="TMB1044" s="59"/>
      <c r="TMC1044" s="59"/>
      <c r="TMD1044" s="59"/>
      <c r="TME1044" s="59"/>
      <c r="TMF1044" s="59"/>
      <c r="TMG1044" s="59"/>
      <c r="TMH1044" s="59"/>
      <c r="TMI1044" s="59"/>
      <c r="TMJ1044" s="59"/>
      <c r="TMK1044" s="59"/>
      <c r="TML1044" s="59"/>
      <c r="TMM1044" s="59"/>
      <c r="TMN1044" s="59"/>
      <c r="TMO1044" s="59"/>
      <c r="TMP1044" s="59"/>
      <c r="TMQ1044" s="59"/>
      <c r="TMR1044" s="59"/>
      <c r="TMS1044" s="59"/>
      <c r="TMT1044" s="59"/>
      <c r="TMU1044" s="59"/>
      <c r="TMV1044" s="59"/>
      <c r="TMW1044" s="59"/>
      <c r="TMX1044" s="59"/>
      <c r="TMY1044" s="59"/>
      <c r="TMZ1044" s="59"/>
      <c r="TNA1044" s="59"/>
      <c r="TNB1044" s="59"/>
      <c r="TNC1044" s="59"/>
      <c r="TND1044" s="59"/>
      <c r="TNE1044" s="59"/>
      <c r="TNF1044" s="59"/>
      <c r="TNG1044" s="59"/>
      <c r="TNH1044" s="59"/>
      <c r="TNI1044" s="59"/>
      <c r="TNJ1044" s="59"/>
      <c r="TNK1044" s="59"/>
      <c r="TNL1044" s="59"/>
      <c r="TNM1044" s="59"/>
      <c r="TNN1044" s="59"/>
      <c r="TNO1044" s="59"/>
      <c r="TNP1044" s="59"/>
      <c r="TNQ1044" s="59"/>
      <c r="TNR1044" s="59"/>
      <c r="TNS1044" s="59"/>
      <c r="TNT1044" s="59"/>
      <c r="TNU1044" s="59"/>
      <c r="TNV1044" s="59"/>
      <c r="TNW1044" s="59"/>
      <c r="TNX1044" s="59"/>
      <c r="TNY1044" s="59"/>
      <c r="TNZ1044" s="59"/>
      <c r="TOA1044" s="59"/>
      <c r="TOB1044" s="59"/>
      <c r="TOC1044" s="59"/>
      <c r="TOD1044" s="59"/>
      <c r="TOE1044" s="59"/>
      <c r="TOF1044" s="59"/>
      <c r="TOG1044" s="59"/>
      <c r="TOH1044" s="59"/>
      <c r="TOI1044" s="59"/>
      <c r="TOJ1044" s="59"/>
      <c r="TOK1044" s="59"/>
      <c r="TOL1044" s="59"/>
      <c r="TOM1044" s="59"/>
      <c r="TON1044" s="59"/>
      <c r="TOO1044" s="59"/>
      <c r="TOP1044" s="59"/>
      <c r="TOQ1044" s="59"/>
      <c r="TOR1044" s="59"/>
      <c r="TOS1044" s="59"/>
      <c r="TOT1044" s="59"/>
      <c r="TOU1044" s="59"/>
      <c r="TOV1044" s="59"/>
      <c r="TOW1044" s="59"/>
      <c r="TOX1044" s="59"/>
      <c r="TOY1044" s="59"/>
      <c r="TOZ1044" s="59"/>
      <c r="TPA1044" s="59"/>
      <c r="TPB1044" s="59"/>
      <c r="TPC1044" s="59"/>
      <c r="TPD1044" s="59"/>
      <c r="TPE1044" s="59"/>
      <c r="TPF1044" s="59"/>
      <c r="TPG1044" s="59"/>
      <c r="TPH1044" s="59"/>
      <c r="TPI1044" s="59"/>
      <c r="TPJ1044" s="59"/>
      <c r="TPK1044" s="59"/>
      <c r="TPL1044" s="59"/>
      <c r="TPM1044" s="59"/>
      <c r="TPN1044" s="59"/>
      <c r="TPO1044" s="59"/>
      <c r="TPP1044" s="59"/>
      <c r="TPQ1044" s="59"/>
      <c r="TPR1044" s="59"/>
      <c r="TPS1044" s="59"/>
      <c r="TPT1044" s="59"/>
      <c r="TPU1044" s="59"/>
      <c r="TPV1044" s="59"/>
      <c r="TPW1044" s="59"/>
      <c r="TPX1044" s="59"/>
      <c r="TPY1044" s="59"/>
      <c r="TPZ1044" s="59"/>
      <c r="TQA1044" s="59"/>
      <c r="TQB1044" s="59"/>
      <c r="TQC1044" s="59"/>
      <c r="TQD1044" s="59"/>
      <c r="TQE1044" s="59"/>
      <c r="TQF1044" s="59"/>
      <c r="TQG1044" s="59"/>
      <c r="TQH1044" s="59"/>
      <c r="TQI1044" s="59"/>
      <c r="TQJ1044" s="59"/>
      <c r="TQK1044" s="59"/>
      <c r="TQL1044" s="59"/>
      <c r="TQM1044" s="59"/>
      <c r="TQN1044" s="59"/>
      <c r="TQO1044" s="59"/>
      <c r="TQP1044" s="59"/>
      <c r="TQQ1044" s="59"/>
      <c r="TQR1044" s="59"/>
      <c r="TQS1044" s="59"/>
      <c r="TQT1044" s="59"/>
      <c r="TQU1044" s="59"/>
      <c r="TQV1044" s="59"/>
      <c r="TQW1044" s="59"/>
      <c r="TQX1044" s="59"/>
      <c r="TQY1044" s="59"/>
      <c r="TQZ1044" s="59"/>
      <c r="TRA1044" s="59"/>
      <c r="TRB1044" s="59"/>
      <c r="TRC1044" s="59"/>
      <c r="TRD1044" s="59"/>
      <c r="TRE1044" s="59"/>
      <c r="TRF1044" s="59"/>
      <c r="TRG1044" s="59"/>
      <c r="TRH1044" s="59"/>
      <c r="TRI1044" s="59"/>
      <c r="TRJ1044" s="59"/>
      <c r="TRK1044" s="59"/>
      <c r="TRL1044" s="59"/>
      <c r="TRM1044" s="59"/>
      <c r="TRN1044" s="59"/>
      <c r="TRO1044" s="59"/>
      <c r="TRP1044" s="59"/>
      <c r="TRQ1044" s="59"/>
      <c r="TRR1044" s="59"/>
      <c r="TRS1044" s="59"/>
      <c r="TRT1044" s="59"/>
      <c r="TRU1044" s="59"/>
      <c r="TRV1044" s="59"/>
      <c r="TRW1044" s="59"/>
      <c r="TRX1044" s="59"/>
      <c r="TRY1044" s="59"/>
      <c r="TRZ1044" s="59"/>
      <c r="TSA1044" s="59"/>
      <c r="TSB1044" s="59"/>
      <c r="TSC1044" s="59"/>
      <c r="TSD1044" s="59"/>
      <c r="TSE1044" s="59"/>
      <c r="TSF1044" s="59"/>
      <c r="TSG1044" s="59"/>
      <c r="TSH1044" s="59"/>
      <c r="TSI1044" s="59"/>
      <c r="TSJ1044" s="59"/>
      <c r="TSK1044" s="59"/>
      <c r="TSL1044" s="59"/>
      <c r="TSM1044" s="59"/>
      <c r="TSN1044" s="59"/>
      <c r="TSO1044" s="59"/>
      <c r="TSP1044" s="59"/>
      <c r="TSQ1044" s="59"/>
      <c r="TSR1044" s="59"/>
      <c r="TSS1044" s="59"/>
      <c r="TST1044" s="59"/>
      <c r="TSU1044" s="59"/>
      <c r="TSV1044" s="59"/>
      <c r="TSW1044" s="59"/>
      <c r="TSX1044" s="59"/>
      <c r="TSY1044" s="59"/>
      <c r="TSZ1044" s="59"/>
      <c r="TTA1044" s="59"/>
      <c r="TTB1044" s="59"/>
      <c r="TTC1044" s="59"/>
      <c r="TTD1044" s="59"/>
      <c r="TTE1044" s="59"/>
      <c r="TTF1044" s="59"/>
      <c r="TTG1044" s="59"/>
      <c r="TTH1044" s="59"/>
      <c r="TTI1044" s="59"/>
      <c r="TTJ1044" s="59"/>
      <c r="TTK1044" s="59"/>
      <c r="TTL1044" s="59"/>
      <c r="TTM1044" s="59"/>
      <c r="TTN1044" s="59"/>
      <c r="TTO1044" s="59"/>
      <c r="TTP1044" s="59"/>
      <c r="TTQ1044" s="59"/>
      <c r="TTR1044" s="59"/>
      <c r="TTS1044" s="59"/>
      <c r="TTT1044" s="59"/>
      <c r="TTU1044" s="59"/>
      <c r="TTV1044" s="59"/>
      <c r="TTW1044" s="59"/>
      <c r="TTX1044" s="59"/>
      <c r="TTY1044" s="59"/>
      <c r="TTZ1044" s="59"/>
      <c r="TUA1044" s="59"/>
      <c r="TUB1044" s="59"/>
      <c r="TUC1044" s="59"/>
      <c r="TUD1044" s="59"/>
      <c r="TUE1044" s="59"/>
      <c r="TUF1044" s="59"/>
      <c r="TUG1044" s="59"/>
      <c r="TUH1044" s="59"/>
      <c r="TUI1044" s="59"/>
      <c r="TUJ1044" s="59"/>
      <c r="TUK1044" s="59"/>
      <c r="TUL1044" s="59"/>
      <c r="TUM1044" s="59"/>
      <c r="TUN1044" s="59"/>
      <c r="TUO1044" s="59"/>
      <c r="TUP1044" s="59"/>
      <c r="TUQ1044" s="59"/>
      <c r="TUR1044" s="59"/>
      <c r="TUS1044" s="59"/>
      <c r="TUT1044" s="59"/>
      <c r="TUU1044" s="59"/>
      <c r="TUV1044" s="59"/>
      <c r="TUW1044" s="59"/>
      <c r="TUX1044" s="59"/>
      <c r="TUY1044" s="59"/>
      <c r="TUZ1044" s="59"/>
      <c r="TVA1044" s="59"/>
      <c r="TVB1044" s="59"/>
      <c r="TVC1044" s="59"/>
      <c r="TVD1044" s="59"/>
      <c r="TVE1044" s="59"/>
      <c r="TVF1044" s="59"/>
      <c r="TVG1044" s="59"/>
      <c r="TVH1044" s="59"/>
      <c r="TVI1044" s="59"/>
      <c r="TVJ1044" s="59"/>
      <c r="TVK1044" s="59"/>
      <c r="TVL1044" s="59"/>
      <c r="TVM1044" s="59"/>
      <c r="TVN1044" s="59"/>
      <c r="TVO1044" s="59"/>
      <c r="TVP1044" s="59"/>
      <c r="TVQ1044" s="59"/>
      <c r="TVR1044" s="59"/>
      <c r="TVS1044" s="59"/>
      <c r="TVT1044" s="59"/>
      <c r="TVU1044" s="59"/>
      <c r="TVV1044" s="59"/>
      <c r="TVW1044" s="59"/>
      <c r="TVX1044" s="59"/>
      <c r="TVY1044" s="59"/>
      <c r="TVZ1044" s="59"/>
      <c r="TWA1044" s="59"/>
      <c r="TWB1044" s="59"/>
      <c r="TWC1044" s="59"/>
      <c r="TWD1044" s="59"/>
      <c r="TWE1044" s="59"/>
      <c r="TWF1044" s="59"/>
      <c r="TWG1044" s="59"/>
      <c r="TWH1044" s="59"/>
      <c r="TWI1044" s="59"/>
      <c r="TWJ1044" s="59"/>
      <c r="TWK1044" s="59"/>
      <c r="TWL1044" s="59"/>
      <c r="TWM1044" s="59"/>
      <c r="TWN1044" s="59"/>
      <c r="TWO1044" s="59"/>
      <c r="TWP1044" s="59"/>
      <c r="TWQ1044" s="59"/>
      <c r="TWR1044" s="59"/>
      <c r="TWS1044" s="59"/>
      <c r="TWT1044" s="59"/>
      <c r="TWU1044" s="59"/>
      <c r="TWV1044" s="59"/>
      <c r="TWW1044" s="59"/>
      <c r="TWX1044" s="59"/>
      <c r="TWY1044" s="59"/>
      <c r="TWZ1044" s="59"/>
      <c r="TXA1044" s="59"/>
      <c r="TXB1044" s="59"/>
      <c r="TXC1044" s="59"/>
      <c r="TXD1044" s="59"/>
      <c r="TXE1044" s="59"/>
      <c r="TXF1044" s="59"/>
      <c r="TXG1044" s="59"/>
      <c r="TXH1044" s="59"/>
      <c r="TXI1044" s="59"/>
      <c r="TXJ1044" s="59"/>
      <c r="TXK1044" s="59"/>
      <c r="TXL1044" s="59"/>
      <c r="TXM1044" s="59"/>
      <c r="TXN1044" s="59"/>
      <c r="TXO1044" s="59"/>
      <c r="TXP1044" s="59"/>
      <c r="TXQ1044" s="59"/>
      <c r="TXR1044" s="59"/>
      <c r="TXS1044" s="59"/>
      <c r="TXT1044" s="59"/>
      <c r="TXU1044" s="59"/>
      <c r="TXV1044" s="59"/>
      <c r="TXW1044" s="59"/>
      <c r="TXX1044" s="59"/>
      <c r="TXY1044" s="59"/>
      <c r="TXZ1044" s="59"/>
      <c r="TYA1044" s="59"/>
      <c r="TYB1044" s="59"/>
      <c r="TYC1044" s="59"/>
      <c r="TYD1044" s="59"/>
      <c r="TYE1044" s="59"/>
      <c r="TYF1044" s="59"/>
      <c r="TYG1044" s="59"/>
      <c r="TYH1044" s="59"/>
      <c r="TYI1044" s="59"/>
      <c r="TYJ1044" s="59"/>
      <c r="TYK1044" s="59"/>
      <c r="TYL1044" s="59"/>
      <c r="TYM1044" s="59"/>
      <c r="TYN1044" s="59"/>
      <c r="TYO1044" s="59"/>
      <c r="TYP1044" s="59"/>
      <c r="TYQ1044" s="59"/>
      <c r="TYR1044" s="59"/>
      <c r="TYS1044" s="59"/>
      <c r="TYT1044" s="59"/>
      <c r="TYU1044" s="59"/>
      <c r="TYV1044" s="59"/>
      <c r="TYW1044" s="59"/>
      <c r="TYX1044" s="59"/>
      <c r="TYY1044" s="59"/>
      <c r="TYZ1044" s="59"/>
      <c r="TZA1044" s="59"/>
      <c r="TZB1044" s="59"/>
      <c r="TZC1044" s="59"/>
      <c r="TZD1044" s="59"/>
      <c r="TZE1044" s="59"/>
      <c r="TZF1044" s="59"/>
      <c r="TZG1044" s="59"/>
      <c r="TZH1044" s="59"/>
      <c r="TZI1044" s="59"/>
      <c r="TZJ1044" s="59"/>
      <c r="TZK1044" s="59"/>
      <c r="TZL1044" s="59"/>
      <c r="TZM1044" s="59"/>
      <c r="TZN1044" s="59"/>
      <c r="TZO1044" s="59"/>
      <c r="TZP1044" s="59"/>
      <c r="TZQ1044" s="59"/>
      <c r="TZR1044" s="59"/>
      <c r="TZS1044" s="59"/>
      <c r="TZT1044" s="59"/>
      <c r="TZU1044" s="59"/>
      <c r="TZV1044" s="59"/>
      <c r="TZW1044" s="59"/>
      <c r="TZX1044" s="59"/>
      <c r="TZY1044" s="59"/>
      <c r="TZZ1044" s="59"/>
      <c r="UAA1044" s="59"/>
      <c r="UAB1044" s="59"/>
      <c r="UAC1044" s="59"/>
      <c r="UAD1044" s="59"/>
      <c r="UAE1044" s="59"/>
      <c r="UAF1044" s="59"/>
      <c r="UAG1044" s="59"/>
      <c r="UAH1044" s="59"/>
      <c r="UAI1044" s="59"/>
      <c r="UAJ1044" s="59"/>
      <c r="UAK1044" s="59"/>
      <c r="UAL1044" s="59"/>
      <c r="UAM1044" s="59"/>
      <c r="UAN1044" s="59"/>
      <c r="UAO1044" s="59"/>
      <c r="UAP1044" s="59"/>
      <c r="UAQ1044" s="59"/>
      <c r="UAR1044" s="59"/>
      <c r="UAS1044" s="59"/>
      <c r="UAT1044" s="59"/>
      <c r="UAU1044" s="59"/>
      <c r="UAV1044" s="59"/>
      <c r="UAW1044" s="59"/>
      <c r="UAX1044" s="59"/>
      <c r="UAY1044" s="59"/>
      <c r="UAZ1044" s="59"/>
      <c r="UBA1044" s="59"/>
      <c r="UBB1044" s="59"/>
      <c r="UBC1044" s="59"/>
      <c r="UBD1044" s="59"/>
      <c r="UBE1044" s="59"/>
      <c r="UBF1044" s="59"/>
      <c r="UBG1044" s="59"/>
      <c r="UBH1044" s="59"/>
      <c r="UBI1044" s="59"/>
      <c r="UBJ1044" s="59"/>
      <c r="UBK1044" s="59"/>
      <c r="UBL1044" s="59"/>
      <c r="UBM1044" s="59"/>
      <c r="UBN1044" s="59"/>
      <c r="UBO1044" s="59"/>
      <c r="UBP1044" s="59"/>
      <c r="UBQ1044" s="59"/>
      <c r="UBR1044" s="59"/>
      <c r="UBS1044" s="59"/>
      <c r="UBT1044" s="59"/>
      <c r="UBU1044" s="59"/>
      <c r="UBV1044" s="59"/>
      <c r="UBW1044" s="59"/>
      <c r="UBX1044" s="59"/>
      <c r="UBY1044" s="59"/>
      <c r="UBZ1044" s="59"/>
      <c r="UCA1044" s="59"/>
      <c r="UCB1044" s="59"/>
      <c r="UCC1044" s="59"/>
      <c r="UCD1044" s="59"/>
      <c r="UCE1044" s="59"/>
      <c r="UCF1044" s="59"/>
      <c r="UCG1044" s="59"/>
      <c r="UCH1044" s="59"/>
      <c r="UCI1044" s="59"/>
      <c r="UCJ1044" s="59"/>
      <c r="UCK1044" s="59"/>
      <c r="UCL1044" s="59"/>
      <c r="UCM1044" s="59"/>
      <c r="UCN1044" s="59"/>
      <c r="UCO1044" s="59"/>
      <c r="UCP1044" s="59"/>
      <c r="UCQ1044" s="59"/>
      <c r="UCR1044" s="59"/>
      <c r="UCS1044" s="59"/>
      <c r="UCT1044" s="59"/>
      <c r="UCU1044" s="59"/>
      <c r="UCV1044" s="59"/>
      <c r="UCW1044" s="59"/>
      <c r="UCX1044" s="59"/>
      <c r="UCY1044" s="59"/>
      <c r="UCZ1044" s="59"/>
      <c r="UDA1044" s="59"/>
      <c r="UDB1044" s="59"/>
      <c r="UDC1044" s="59"/>
      <c r="UDD1044" s="59"/>
      <c r="UDE1044" s="59"/>
      <c r="UDF1044" s="59"/>
      <c r="UDG1044" s="59"/>
      <c r="UDH1044" s="59"/>
      <c r="UDI1044" s="59"/>
      <c r="UDJ1044" s="59"/>
      <c r="UDK1044" s="59"/>
      <c r="UDL1044" s="59"/>
      <c r="UDM1044" s="59"/>
      <c r="UDN1044" s="59"/>
      <c r="UDO1044" s="59"/>
      <c r="UDP1044" s="59"/>
      <c r="UDQ1044" s="59"/>
      <c r="UDR1044" s="59"/>
      <c r="UDS1044" s="59"/>
      <c r="UDT1044" s="59"/>
      <c r="UDU1044" s="59"/>
      <c r="UDV1044" s="59"/>
      <c r="UDW1044" s="59"/>
      <c r="UDX1044" s="59"/>
      <c r="UDY1044" s="59"/>
      <c r="UDZ1044" s="59"/>
      <c r="UEA1044" s="59"/>
      <c r="UEB1044" s="59"/>
      <c r="UEC1044" s="59"/>
      <c r="UED1044" s="59"/>
      <c r="UEE1044" s="59"/>
      <c r="UEF1044" s="59"/>
      <c r="UEG1044" s="59"/>
      <c r="UEH1044" s="59"/>
      <c r="UEI1044" s="59"/>
      <c r="UEJ1044" s="59"/>
      <c r="UEK1044" s="59"/>
      <c r="UEL1044" s="59"/>
      <c r="UEM1044" s="59"/>
      <c r="UEN1044" s="59"/>
      <c r="UEO1044" s="59"/>
      <c r="UEP1044" s="59"/>
      <c r="UEQ1044" s="59"/>
      <c r="UER1044" s="59"/>
      <c r="UES1044" s="59"/>
      <c r="UET1044" s="59"/>
      <c r="UEU1044" s="59"/>
      <c r="UEV1044" s="59"/>
      <c r="UEW1044" s="59"/>
      <c r="UEX1044" s="59"/>
      <c r="UEY1044" s="59"/>
      <c r="UEZ1044" s="59"/>
      <c r="UFA1044" s="59"/>
      <c r="UFB1044" s="59"/>
      <c r="UFC1044" s="59"/>
      <c r="UFD1044" s="59"/>
      <c r="UFE1044" s="59"/>
      <c r="UFF1044" s="59"/>
      <c r="UFG1044" s="59"/>
      <c r="UFH1044" s="59"/>
      <c r="UFI1044" s="59"/>
      <c r="UFJ1044" s="59"/>
      <c r="UFK1044" s="59"/>
      <c r="UFL1044" s="59"/>
      <c r="UFM1044" s="59"/>
      <c r="UFN1044" s="59"/>
      <c r="UFO1044" s="59"/>
      <c r="UFP1044" s="59"/>
      <c r="UFQ1044" s="59"/>
      <c r="UFR1044" s="59"/>
      <c r="UFS1044" s="59"/>
      <c r="UFT1044" s="59"/>
      <c r="UFU1044" s="59"/>
      <c r="UFV1044" s="59"/>
      <c r="UFW1044" s="59"/>
      <c r="UFX1044" s="59"/>
      <c r="UFY1044" s="59"/>
      <c r="UFZ1044" s="59"/>
      <c r="UGA1044" s="59"/>
      <c r="UGB1044" s="59"/>
      <c r="UGC1044" s="59"/>
      <c r="UGD1044" s="59"/>
      <c r="UGE1044" s="59"/>
      <c r="UGF1044" s="59"/>
      <c r="UGG1044" s="59"/>
      <c r="UGH1044" s="59"/>
      <c r="UGI1044" s="59"/>
      <c r="UGJ1044" s="59"/>
      <c r="UGK1044" s="59"/>
      <c r="UGL1044" s="59"/>
      <c r="UGM1044" s="59"/>
      <c r="UGN1044" s="59"/>
      <c r="UGO1044" s="59"/>
      <c r="UGP1044" s="59"/>
      <c r="UGQ1044" s="59"/>
      <c r="UGR1044" s="59"/>
      <c r="UGS1044" s="59"/>
      <c r="UGT1044" s="59"/>
      <c r="UGU1044" s="59"/>
      <c r="UGV1044" s="59"/>
      <c r="UGW1044" s="59"/>
      <c r="UGX1044" s="59"/>
      <c r="UGY1044" s="59"/>
      <c r="UGZ1044" s="59"/>
      <c r="UHA1044" s="59"/>
      <c r="UHB1044" s="59"/>
      <c r="UHC1044" s="59"/>
      <c r="UHD1044" s="59"/>
      <c r="UHE1044" s="59"/>
      <c r="UHF1044" s="59"/>
      <c r="UHG1044" s="59"/>
      <c r="UHH1044" s="59"/>
      <c r="UHI1044" s="59"/>
      <c r="UHJ1044" s="59"/>
      <c r="UHK1044" s="59"/>
      <c r="UHL1044" s="59"/>
      <c r="UHM1044" s="59"/>
      <c r="UHN1044" s="59"/>
      <c r="UHO1044" s="59"/>
      <c r="UHP1044" s="59"/>
      <c r="UHQ1044" s="59"/>
      <c r="UHR1044" s="59"/>
      <c r="UHS1044" s="59"/>
      <c r="UHT1044" s="59"/>
      <c r="UHU1044" s="59"/>
      <c r="UHV1044" s="59"/>
      <c r="UHW1044" s="59"/>
      <c r="UHX1044" s="59"/>
      <c r="UHY1044" s="59"/>
      <c r="UHZ1044" s="59"/>
      <c r="UIA1044" s="59"/>
      <c r="UIB1044" s="59"/>
      <c r="UIC1044" s="59"/>
      <c r="UID1044" s="59"/>
      <c r="UIE1044" s="59"/>
      <c r="UIF1044" s="59"/>
      <c r="UIG1044" s="59"/>
      <c r="UIH1044" s="59"/>
      <c r="UII1044" s="59"/>
      <c r="UIJ1044" s="59"/>
      <c r="UIK1044" s="59"/>
      <c r="UIL1044" s="59"/>
      <c r="UIM1044" s="59"/>
      <c r="UIN1044" s="59"/>
      <c r="UIO1044" s="59"/>
      <c r="UIP1044" s="59"/>
      <c r="UIQ1044" s="59"/>
      <c r="UIR1044" s="59"/>
      <c r="UIS1044" s="59"/>
      <c r="UIT1044" s="59"/>
      <c r="UIU1044" s="59"/>
      <c r="UIV1044" s="59"/>
      <c r="UIW1044" s="59"/>
      <c r="UIX1044" s="59"/>
      <c r="UIY1044" s="59"/>
      <c r="UIZ1044" s="59"/>
      <c r="UJA1044" s="59"/>
      <c r="UJB1044" s="59"/>
      <c r="UJC1044" s="59"/>
      <c r="UJD1044" s="59"/>
      <c r="UJE1044" s="59"/>
      <c r="UJF1044" s="59"/>
      <c r="UJG1044" s="59"/>
      <c r="UJH1044" s="59"/>
      <c r="UJI1044" s="59"/>
      <c r="UJJ1044" s="59"/>
      <c r="UJK1044" s="59"/>
      <c r="UJL1044" s="59"/>
      <c r="UJM1044" s="59"/>
      <c r="UJN1044" s="59"/>
      <c r="UJO1044" s="59"/>
      <c r="UJP1044" s="59"/>
      <c r="UJQ1044" s="59"/>
      <c r="UJR1044" s="59"/>
      <c r="UJS1044" s="59"/>
      <c r="UJT1044" s="59"/>
      <c r="UJU1044" s="59"/>
      <c r="UJV1044" s="59"/>
      <c r="UJW1044" s="59"/>
      <c r="UJX1044" s="59"/>
      <c r="UJY1044" s="59"/>
      <c r="UJZ1044" s="59"/>
      <c r="UKA1044" s="59"/>
      <c r="UKB1044" s="59"/>
      <c r="UKC1044" s="59"/>
      <c r="UKD1044" s="59"/>
      <c r="UKE1044" s="59"/>
      <c r="UKF1044" s="59"/>
      <c r="UKG1044" s="59"/>
      <c r="UKH1044" s="59"/>
      <c r="UKI1044" s="59"/>
      <c r="UKJ1044" s="59"/>
      <c r="UKK1044" s="59"/>
      <c r="UKL1044" s="59"/>
      <c r="UKM1044" s="59"/>
      <c r="UKN1044" s="59"/>
      <c r="UKO1044" s="59"/>
      <c r="UKP1044" s="59"/>
      <c r="UKQ1044" s="59"/>
      <c r="UKR1044" s="59"/>
      <c r="UKS1044" s="59"/>
      <c r="UKT1044" s="59"/>
      <c r="UKU1044" s="59"/>
      <c r="UKV1044" s="59"/>
      <c r="UKW1044" s="59"/>
      <c r="UKX1044" s="59"/>
      <c r="UKY1044" s="59"/>
      <c r="UKZ1044" s="59"/>
      <c r="ULA1044" s="59"/>
      <c r="ULB1044" s="59"/>
      <c r="ULC1044" s="59"/>
      <c r="ULD1044" s="59"/>
      <c r="ULE1044" s="59"/>
      <c r="ULF1044" s="59"/>
      <c r="ULG1044" s="59"/>
      <c r="ULH1044" s="59"/>
      <c r="ULI1044" s="59"/>
      <c r="ULJ1044" s="59"/>
      <c r="ULK1044" s="59"/>
      <c r="ULL1044" s="59"/>
      <c r="ULM1044" s="59"/>
      <c r="ULN1044" s="59"/>
      <c r="ULO1044" s="59"/>
      <c r="ULP1044" s="59"/>
      <c r="ULQ1044" s="59"/>
      <c r="ULR1044" s="59"/>
      <c r="ULS1044" s="59"/>
      <c r="ULT1044" s="59"/>
      <c r="ULU1044" s="59"/>
      <c r="ULV1044" s="59"/>
      <c r="ULW1044" s="59"/>
      <c r="ULX1044" s="59"/>
      <c r="ULY1044" s="59"/>
      <c r="ULZ1044" s="59"/>
      <c r="UMA1044" s="59"/>
      <c r="UMB1044" s="59"/>
      <c r="UMC1044" s="59"/>
      <c r="UMD1044" s="59"/>
      <c r="UME1044" s="59"/>
      <c r="UMF1044" s="59"/>
      <c r="UMG1044" s="59"/>
      <c r="UMH1044" s="59"/>
      <c r="UMI1044" s="59"/>
      <c r="UMJ1044" s="59"/>
      <c r="UMK1044" s="59"/>
      <c r="UML1044" s="59"/>
      <c r="UMM1044" s="59"/>
      <c r="UMN1044" s="59"/>
      <c r="UMO1044" s="59"/>
      <c r="UMP1044" s="59"/>
      <c r="UMQ1044" s="59"/>
      <c r="UMR1044" s="59"/>
      <c r="UMS1044" s="59"/>
      <c r="UMT1044" s="59"/>
      <c r="UMU1044" s="59"/>
      <c r="UMV1044" s="59"/>
      <c r="UMW1044" s="59"/>
      <c r="UMX1044" s="59"/>
      <c r="UMY1044" s="59"/>
      <c r="UMZ1044" s="59"/>
      <c r="UNA1044" s="59"/>
      <c r="UNB1044" s="59"/>
      <c r="UNC1044" s="59"/>
      <c r="UND1044" s="59"/>
      <c r="UNE1044" s="59"/>
      <c r="UNF1044" s="59"/>
      <c r="UNG1044" s="59"/>
      <c r="UNH1044" s="59"/>
      <c r="UNI1044" s="59"/>
      <c r="UNJ1044" s="59"/>
      <c r="UNK1044" s="59"/>
      <c r="UNL1044" s="59"/>
      <c r="UNM1044" s="59"/>
      <c r="UNN1044" s="59"/>
      <c r="UNO1044" s="59"/>
      <c r="UNP1044" s="59"/>
      <c r="UNQ1044" s="59"/>
      <c r="UNR1044" s="59"/>
      <c r="UNS1044" s="59"/>
      <c r="UNT1044" s="59"/>
      <c r="UNU1044" s="59"/>
      <c r="UNV1044" s="59"/>
      <c r="UNW1044" s="59"/>
      <c r="UNX1044" s="59"/>
      <c r="UNY1044" s="59"/>
      <c r="UNZ1044" s="59"/>
      <c r="UOA1044" s="59"/>
      <c r="UOB1044" s="59"/>
      <c r="UOC1044" s="59"/>
      <c r="UOD1044" s="59"/>
      <c r="UOE1044" s="59"/>
      <c r="UOF1044" s="59"/>
      <c r="UOG1044" s="59"/>
      <c r="UOH1044" s="59"/>
      <c r="UOI1044" s="59"/>
      <c r="UOJ1044" s="59"/>
      <c r="UOK1044" s="59"/>
      <c r="UOL1044" s="59"/>
      <c r="UOM1044" s="59"/>
      <c r="UON1044" s="59"/>
      <c r="UOO1044" s="59"/>
      <c r="UOP1044" s="59"/>
      <c r="UOQ1044" s="59"/>
      <c r="UOR1044" s="59"/>
      <c r="UOS1044" s="59"/>
      <c r="UOT1044" s="59"/>
      <c r="UOU1044" s="59"/>
      <c r="UOV1044" s="59"/>
      <c r="UOW1044" s="59"/>
      <c r="UOX1044" s="59"/>
      <c r="UOY1044" s="59"/>
      <c r="UOZ1044" s="59"/>
      <c r="UPA1044" s="59"/>
      <c r="UPB1044" s="59"/>
      <c r="UPC1044" s="59"/>
      <c r="UPD1044" s="59"/>
      <c r="UPE1044" s="59"/>
      <c r="UPF1044" s="59"/>
      <c r="UPG1044" s="59"/>
      <c r="UPH1044" s="59"/>
      <c r="UPI1044" s="59"/>
      <c r="UPJ1044" s="59"/>
      <c r="UPK1044" s="59"/>
      <c r="UPL1044" s="59"/>
      <c r="UPM1044" s="59"/>
      <c r="UPN1044" s="59"/>
      <c r="UPO1044" s="59"/>
      <c r="UPP1044" s="59"/>
      <c r="UPQ1044" s="59"/>
      <c r="UPR1044" s="59"/>
      <c r="UPS1044" s="59"/>
      <c r="UPT1044" s="59"/>
      <c r="UPU1044" s="59"/>
      <c r="UPV1044" s="59"/>
      <c r="UPW1044" s="59"/>
      <c r="UPX1044" s="59"/>
      <c r="UPY1044" s="59"/>
      <c r="UPZ1044" s="59"/>
      <c r="UQA1044" s="59"/>
      <c r="UQB1044" s="59"/>
      <c r="UQC1044" s="59"/>
      <c r="UQD1044" s="59"/>
      <c r="UQE1044" s="59"/>
      <c r="UQF1044" s="59"/>
      <c r="UQG1044" s="59"/>
      <c r="UQH1044" s="59"/>
      <c r="UQI1044" s="59"/>
      <c r="UQJ1044" s="59"/>
      <c r="UQK1044" s="59"/>
      <c r="UQL1044" s="59"/>
      <c r="UQM1044" s="59"/>
      <c r="UQN1044" s="59"/>
      <c r="UQO1044" s="59"/>
      <c r="UQP1044" s="59"/>
      <c r="UQQ1044" s="59"/>
      <c r="UQR1044" s="59"/>
      <c r="UQS1044" s="59"/>
      <c r="UQT1044" s="59"/>
      <c r="UQU1044" s="59"/>
      <c r="UQV1044" s="59"/>
      <c r="UQW1044" s="59"/>
      <c r="UQX1044" s="59"/>
      <c r="UQY1044" s="59"/>
      <c r="UQZ1044" s="59"/>
      <c r="URA1044" s="59"/>
      <c r="URB1044" s="59"/>
      <c r="URC1044" s="59"/>
      <c r="URD1044" s="59"/>
      <c r="URE1044" s="59"/>
      <c r="URF1044" s="59"/>
      <c r="URG1044" s="59"/>
      <c r="URH1044" s="59"/>
      <c r="URI1044" s="59"/>
      <c r="URJ1044" s="59"/>
      <c r="URK1044" s="59"/>
      <c r="URL1044" s="59"/>
      <c r="URM1044" s="59"/>
      <c r="URN1044" s="59"/>
      <c r="URO1044" s="59"/>
      <c r="URP1044" s="59"/>
      <c r="URQ1044" s="59"/>
      <c r="URR1044" s="59"/>
      <c r="URS1044" s="59"/>
      <c r="URT1044" s="59"/>
      <c r="URU1044" s="59"/>
      <c r="URV1044" s="59"/>
      <c r="URW1044" s="59"/>
      <c r="URX1044" s="59"/>
      <c r="URY1044" s="59"/>
      <c r="URZ1044" s="59"/>
      <c r="USA1044" s="59"/>
      <c r="USB1044" s="59"/>
      <c r="USC1044" s="59"/>
      <c r="USD1044" s="59"/>
      <c r="USE1044" s="59"/>
      <c r="USF1044" s="59"/>
      <c r="USG1044" s="59"/>
      <c r="USH1044" s="59"/>
      <c r="USI1044" s="59"/>
      <c r="USJ1044" s="59"/>
      <c r="USK1044" s="59"/>
      <c r="USL1044" s="59"/>
      <c r="USM1044" s="59"/>
      <c r="USN1044" s="59"/>
      <c r="USO1044" s="59"/>
      <c r="USP1044" s="59"/>
      <c r="USQ1044" s="59"/>
      <c r="USR1044" s="59"/>
      <c r="USS1044" s="59"/>
      <c r="UST1044" s="59"/>
      <c r="USU1044" s="59"/>
      <c r="USV1044" s="59"/>
      <c r="USW1044" s="59"/>
      <c r="USX1044" s="59"/>
      <c r="USY1044" s="59"/>
      <c r="USZ1044" s="59"/>
      <c r="UTA1044" s="59"/>
      <c r="UTB1044" s="59"/>
      <c r="UTC1044" s="59"/>
      <c r="UTD1044" s="59"/>
      <c r="UTE1044" s="59"/>
      <c r="UTF1044" s="59"/>
      <c r="UTG1044" s="59"/>
      <c r="UTH1044" s="59"/>
      <c r="UTI1044" s="59"/>
      <c r="UTJ1044" s="59"/>
      <c r="UTK1044" s="59"/>
      <c r="UTL1044" s="59"/>
      <c r="UTM1044" s="59"/>
      <c r="UTN1044" s="59"/>
      <c r="UTO1044" s="59"/>
      <c r="UTP1044" s="59"/>
      <c r="UTQ1044" s="59"/>
      <c r="UTR1044" s="59"/>
      <c r="UTS1044" s="59"/>
      <c r="UTT1044" s="59"/>
      <c r="UTU1044" s="59"/>
      <c r="UTV1044" s="59"/>
      <c r="UTW1044" s="59"/>
      <c r="UTX1044" s="59"/>
      <c r="UTY1044" s="59"/>
      <c r="UTZ1044" s="59"/>
      <c r="UUA1044" s="59"/>
      <c r="UUB1044" s="59"/>
      <c r="UUC1044" s="59"/>
      <c r="UUD1044" s="59"/>
      <c r="UUE1044" s="59"/>
      <c r="UUF1044" s="59"/>
      <c r="UUG1044" s="59"/>
      <c r="UUH1044" s="59"/>
      <c r="UUI1044" s="59"/>
      <c r="UUJ1044" s="59"/>
      <c r="UUK1044" s="59"/>
      <c r="UUL1044" s="59"/>
      <c r="UUM1044" s="59"/>
      <c r="UUN1044" s="59"/>
      <c r="UUO1044" s="59"/>
      <c r="UUP1044" s="59"/>
      <c r="UUQ1044" s="59"/>
      <c r="UUR1044" s="59"/>
      <c r="UUS1044" s="59"/>
      <c r="UUT1044" s="59"/>
      <c r="UUU1044" s="59"/>
      <c r="UUV1044" s="59"/>
      <c r="UUW1044" s="59"/>
      <c r="UUX1044" s="59"/>
      <c r="UUY1044" s="59"/>
      <c r="UUZ1044" s="59"/>
      <c r="UVA1044" s="59"/>
      <c r="UVB1044" s="59"/>
      <c r="UVC1044" s="59"/>
      <c r="UVD1044" s="59"/>
      <c r="UVE1044" s="59"/>
      <c r="UVF1044" s="59"/>
      <c r="UVG1044" s="59"/>
      <c r="UVH1044" s="59"/>
      <c r="UVI1044" s="59"/>
      <c r="UVJ1044" s="59"/>
      <c r="UVK1044" s="59"/>
      <c r="UVL1044" s="59"/>
      <c r="UVM1044" s="59"/>
      <c r="UVN1044" s="59"/>
      <c r="UVO1044" s="59"/>
      <c r="UVP1044" s="59"/>
      <c r="UVQ1044" s="59"/>
      <c r="UVR1044" s="59"/>
      <c r="UVS1044" s="59"/>
      <c r="UVT1044" s="59"/>
      <c r="UVU1044" s="59"/>
      <c r="UVV1044" s="59"/>
      <c r="UVW1044" s="59"/>
      <c r="UVX1044" s="59"/>
      <c r="UVY1044" s="59"/>
      <c r="UVZ1044" s="59"/>
      <c r="UWA1044" s="59"/>
      <c r="UWB1044" s="59"/>
      <c r="UWC1044" s="59"/>
      <c r="UWD1044" s="59"/>
      <c r="UWE1044" s="59"/>
      <c r="UWF1044" s="59"/>
      <c r="UWG1044" s="59"/>
      <c r="UWH1044" s="59"/>
      <c r="UWI1044" s="59"/>
      <c r="UWJ1044" s="59"/>
      <c r="UWK1044" s="59"/>
      <c r="UWL1044" s="59"/>
      <c r="UWM1044" s="59"/>
      <c r="UWN1044" s="59"/>
      <c r="UWO1044" s="59"/>
      <c r="UWP1044" s="59"/>
      <c r="UWQ1044" s="59"/>
      <c r="UWR1044" s="59"/>
      <c r="UWS1044" s="59"/>
      <c r="UWT1044" s="59"/>
      <c r="UWU1044" s="59"/>
      <c r="UWV1044" s="59"/>
      <c r="UWW1044" s="59"/>
      <c r="UWX1044" s="59"/>
      <c r="UWY1044" s="59"/>
      <c r="UWZ1044" s="59"/>
      <c r="UXA1044" s="59"/>
      <c r="UXB1044" s="59"/>
      <c r="UXC1044" s="59"/>
      <c r="UXD1044" s="59"/>
      <c r="UXE1044" s="59"/>
      <c r="UXF1044" s="59"/>
      <c r="UXG1044" s="59"/>
      <c r="UXH1044" s="59"/>
      <c r="UXI1044" s="59"/>
      <c r="UXJ1044" s="59"/>
      <c r="UXK1044" s="59"/>
      <c r="UXL1044" s="59"/>
      <c r="UXM1044" s="59"/>
      <c r="UXN1044" s="59"/>
      <c r="UXO1044" s="59"/>
      <c r="UXP1044" s="59"/>
      <c r="UXQ1044" s="59"/>
      <c r="UXR1044" s="59"/>
      <c r="UXS1044" s="59"/>
      <c r="UXT1044" s="59"/>
      <c r="UXU1044" s="59"/>
      <c r="UXV1044" s="59"/>
      <c r="UXW1044" s="59"/>
      <c r="UXX1044" s="59"/>
      <c r="UXY1044" s="59"/>
      <c r="UXZ1044" s="59"/>
      <c r="UYA1044" s="59"/>
      <c r="UYB1044" s="59"/>
      <c r="UYC1044" s="59"/>
      <c r="UYD1044" s="59"/>
      <c r="UYE1044" s="59"/>
      <c r="UYF1044" s="59"/>
      <c r="UYG1044" s="59"/>
      <c r="UYH1044" s="59"/>
      <c r="UYI1044" s="59"/>
      <c r="UYJ1044" s="59"/>
      <c r="UYK1044" s="59"/>
      <c r="UYL1044" s="59"/>
      <c r="UYM1044" s="59"/>
      <c r="UYN1044" s="59"/>
      <c r="UYO1044" s="59"/>
      <c r="UYP1044" s="59"/>
      <c r="UYQ1044" s="59"/>
      <c r="UYR1044" s="59"/>
      <c r="UYS1044" s="59"/>
      <c r="UYT1044" s="59"/>
      <c r="UYU1044" s="59"/>
      <c r="UYV1044" s="59"/>
      <c r="UYW1044" s="59"/>
      <c r="UYX1044" s="59"/>
      <c r="UYY1044" s="59"/>
      <c r="UYZ1044" s="59"/>
      <c r="UZA1044" s="59"/>
      <c r="UZB1044" s="59"/>
      <c r="UZC1044" s="59"/>
      <c r="UZD1044" s="59"/>
      <c r="UZE1044" s="59"/>
      <c r="UZF1044" s="59"/>
      <c r="UZG1044" s="59"/>
      <c r="UZH1044" s="59"/>
      <c r="UZI1044" s="59"/>
      <c r="UZJ1044" s="59"/>
      <c r="UZK1044" s="59"/>
      <c r="UZL1044" s="59"/>
      <c r="UZM1044" s="59"/>
      <c r="UZN1044" s="59"/>
      <c r="UZO1044" s="59"/>
      <c r="UZP1044" s="59"/>
      <c r="UZQ1044" s="59"/>
      <c r="UZR1044" s="59"/>
      <c r="UZS1044" s="59"/>
      <c r="UZT1044" s="59"/>
      <c r="UZU1044" s="59"/>
      <c r="UZV1044" s="59"/>
      <c r="UZW1044" s="59"/>
      <c r="UZX1044" s="59"/>
      <c r="UZY1044" s="59"/>
      <c r="UZZ1044" s="59"/>
      <c r="VAA1044" s="59"/>
      <c r="VAB1044" s="59"/>
      <c r="VAC1044" s="59"/>
      <c r="VAD1044" s="59"/>
      <c r="VAE1044" s="59"/>
      <c r="VAF1044" s="59"/>
      <c r="VAG1044" s="59"/>
      <c r="VAH1044" s="59"/>
      <c r="VAI1044" s="59"/>
      <c r="VAJ1044" s="59"/>
      <c r="VAK1044" s="59"/>
      <c r="VAL1044" s="59"/>
      <c r="VAM1044" s="59"/>
      <c r="VAN1044" s="59"/>
      <c r="VAO1044" s="59"/>
      <c r="VAP1044" s="59"/>
      <c r="VAQ1044" s="59"/>
      <c r="VAR1044" s="59"/>
      <c r="VAS1044" s="59"/>
      <c r="VAT1044" s="59"/>
      <c r="VAU1044" s="59"/>
      <c r="VAV1044" s="59"/>
      <c r="VAW1044" s="59"/>
      <c r="VAX1044" s="59"/>
      <c r="VAY1044" s="59"/>
      <c r="VAZ1044" s="59"/>
      <c r="VBA1044" s="59"/>
      <c r="VBB1044" s="59"/>
      <c r="VBC1044" s="59"/>
      <c r="VBD1044" s="59"/>
      <c r="VBE1044" s="59"/>
      <c r="VBF1044" s="59"/>
      <c r="VBG1044" s="59"/>
      <c r="VBH1044" s="59"/>
      <c r="VBI1044" s="59"/>
      <c r="VBJ1044" s="59"/>
      <c r="VBK1044" s="59"/>
      <c r="VBL1044" s="59"/>
      <c r="VBM1044" s="59"/>
      <c r="VBN1044" s="59"/>
      <c r="VBO1044" s="59"/>
      <c r="VBP1044" s="59"/>
      <c r="VBQ1044" s="59"/>
      <c r="VBR1044" s="59"/>
      <c r="VBS1044" s="59"/>
      <c r="VBT1044" s="59"/>
      <c r="VBU1044" s="59"/>
      <c r="VBV1044" s="59"/>
      <c r="VBW1044" s="59"/>
      <c r="VBX1044" s="59"/>
      <c r="VBY1044" s="59"/>
      <c r="VBZ1044" s="59"/>
      <c r="VCA1044" s="59"/>
      <c r="VCB1044" s="59"/>
      <c r="VCC1044" s="59"/>
      <c r="VCD1044" s="59"/>
      <c r="VCE1044" s="59"/>
      <c r="VCF1044" s="59"/>
      <c r="VCG1044" s="59"/>
      <c r="VCH1044" s="59"/>
      <c r="VCI1044" s="59"/>
      <c r="VCJ1044" s="59"/>
      <c r="VCK1044" s="59"/>
      <c r="VCL1044" s="59"/>
      <c r="VCM1044" s="59"/>
      <c r="VCN1044" s="59"/>
      <c r="VCO1044" s="59"/>
      <c r="VCP1044" s="59"/>
      <c r="VCQ1044" s="59"/>
      <c r="VCR1044" s="59"/>
      <c r="VCS1044" s="59"/>
      <c r="VCT1044" s="59"/>
      <c r="VCU1044" s="59"/>
      <c r="VCV1044" s="59"/>
      <c r="VCW1044" s="59"/>
      <c r="VCX1044" s="59"/>
      <c r="VCY1044" s="59"/>
      <c r="VCZ1044" s="59"/>
      <c r="VDA1044" s="59"/>
      <c r="VDB1044" s="59"/>
      <c r="VDC1044" s="59"/>
      <c r="VDD1044" s="59"/>
      <c r="VDE1044" s="59"/>
      <c r="VDF1044" s="59"/>
      <c r="VDG1044" s="59"/>
      <c r="VDH1044" s="59"/>
      <c r="VDI1044" s="59"/>
      <c r="VDJ1044" s="59"/>
      <c r="VDK1044" s="59"/>
      <c r="VDL1044" s="59"/>
      <c r="VDM1044" s="59"/>
      <c r="VDN1044" s="59"/>
      <c r="VDO1044" s="59"/>
      <c r="VDP1044" s="59"/>
      <c r="VDQ1044" s="59"/>
      <c r="VDR1044" s="59"/>
      <c r="VDS1044" s="59"/>
      <c r="VDT1044" s="59"/>
      <c r="VDU1044" s="59"/>
      <c r="VDV1044" s="59"/>
      <c r="VDW1044" s="59"/>
      <c r="VDX1044" s="59"/>
      <c r="VDY1044" s="59"/>
      <c r="VDZ1044" s="59"/>
      <c r="VEA1044" s="59"/>
      <c r="VEB1044" s="59"/>
      <c r="VEC1044" s="59"/>
      <c r="VED1044" s="59"/>
      <c r="VEE1044" s="59"/>
      <c r="VEF1044" s="59"/>
      <c r="VEG1044" s="59"/>
      <c r="VEH1044" s="59"/>
      <c r="VEI1044" s="59"/>
      <c r="VEJ1044" s="59"/>
      <c r="VEK1044" s="59"/>
      <c r="VEL1044" s="59"/>
      <c r="VEM1044" s="59"/>
      <c r="VEN1044" s="59"/>
      <c r="VEO1044" s="59"/>
      <c r="VEP1044" s="59"/>
      <c r="VEQ1044" s="59"/>
      <c r="VER1044" s="59"/>
      <c r="VES1044" s="59"/>
      <c r="VET1044" s="59"/>
      <c r="VEU1044" s="59"/>
      <c r="VEV1044" s="59"/>
      <c r="VEW1044" s="59"/>
      <c r="VEX1044" s="59"/>
      <c r="VEY1044" s="59"/>
      <c r="VEZ1044" s="59"/>
      <c r="VFA1044" s="59"/>
      <c r="VFB1044" s="59"/>
      <c r="VFC1044" s="59"/>
      <c r="VFD1044" s="59"/>
      <c r="VFE1044" s="59"/>
      <c r="VFF1044" s="59"/>
      <c r="VFG1044" s="59"/>
      <c r="VFH1044" s="59"/>
      <c r="VFI1044" s="59"/>
      <c r="VFJ1044" s="59"/>
      <c r="VFK1044" s="59"/>
      <c r="VFL1044" s="59"/>
      <c r="VFM1044" s="59"/>
      <c r="VFN1044" s="59"/>
      <c r="VFO1044" s="59"/>
      <c r="VFP1044" s="59"/>
      <c r="VFQ1044" s="59"/>
      <c r="VFR1044" s="59"/>
      <c r="VFS1044" s="59"/>
      <c r="VFT1044" s="59"/>
      <c r="VFU1044" s="59"/>
      <c r="VFV1044" s="59"/>
      <c r="VFW1044" s="59"/>
      <c r="VFX1044" s="59"/>
      <c r="VFY1044" s="59"/>
      <c r="VFZ1044" s="59"/>
      <c r="VGA1044" s="59"/>
      <c r="VGB1044" s="59"/>
      <c r="VGC1044" s="59"/>
      <c r="VGD1044" s="59"/>
      <c r="VGE1044" s="59"/>
      <c r="VGF1044" s="59"/>
      <c r="VGG1044" s="59"/>
      <c r="VGH1044" s="59"/>
      <c r="VGI1044" s="59"/>
      <c r="VGJ1044" s="59"/>
      <c r="VGK1044" s="59"/>
      <c r="VGL1044" s="59"/>
      <c r="VGM1044" s="59"/>
      <c r="VGN1044" s="59"/>
      <c r="VGO1044" s="59"/>
      <c r="VGP1044" s="59"/>
      <c r="VGQ1044" s="59"/>
      <c r="VGR1044" s="59"/>
      <c r="VGS1044" s="59"/>
      <c r="VGT1044" s="59"/>
      <c r="VGU1044" s="59"/>
      <c r="VGV1044" s="59"/>
      <c r="VGW1044" s="59"/>
      <c r="VGX1044" s="59"/>
      <c r="VGY1044" s="59"/>
      <c r="VGZ1044" s="59"/>
      <c r="VHA1044" s="59"/>
      <c r="VHB1044" s="59"/>
      <c r="VHC1044" s="59"/>
      <c r="VHD1044" s="59"/>
      <c r="VHE1044" s="59"/>
      <c r="VHF1044" s="59"/>
      <c r="VHG1044" s="59"/>
      <c r="VHH1044" s="59"/>
      <c r="VHI1044" s="59"/>
      <c r="VHJ1044" s="59"/>
      <c r="VHK1044" s="59"/>
      <c r="VHL1044" s="59"/>
      <c r="VHM1044" s="59"/>
      <c r="VHN1044" s="59"/>
      <c r="VHO1044" s="59"/>
      <c r="VHP1044" s="59"/>
      <c r="VHQ1044" s="59"/>
      <c r="VHR1044" s="59"/>
      <c r="VHS1044" s="59"/>
      <c r="VHT1044" s="59"/>
      <c r="VHU1044" s="59"/>
      <c r="VHV1044" s="59"/>
      <c r="VHW1044" s="59"/>
      <c r="VHX1044" s="59"/>
      <c r="VHY1044" s="59"/>
      <c r="VHZ1044" s="59"/>
      <c r="VIA1044" s="59"/>
      <c r="VIB1044" s="59"/>
      <c r="VIC1044" s="59"/>
      <c r="VID1044" s="59"/>
      <c r="VIE1044" s="59"/>
      <c r="VIF1044" s="59"/>
      <c r="VIG1044" s="59"/>
      <c r="VIH1044" s="59"/>
      <c r="VII1044" s="59"/>
      <c r="VIJ1044" s="59"/>
      <c r="VIK1044" s="59"/>
      <c r="VIL1044" s="59"/>
      <c r="VIM1044" s="59"/>
      <c r="VIN1044" s="59"/>
      <c r="VIO1044" s="59"/>
      <c r="VIP1044" s="59"/>
      <c r="VIQ1044" s="59"/>
      <c r="VIR1044" s="59"/>
      <c r="VIS1044" s="59"/>
      <c r="VIT1044" s="59"/>
      <c r="VIU1044" s="59"/>
      <c r="VIV1044" s="59"/>
      <c r="VIW1044" s="59"/>
      <c r="VIX1044" s="59"/>
      <c r="VIY1044" s="59"/>
      <c r="VIZ1044" s="59"/>
      <c r="VJA1044" s="59"/>
      <c r="VJB1044" s="59"/>
      <c r="VJC1044" s="59"/>
      <c r="VJD1044" s="59"/>
      <c r="VJE1044" s="59"/>
      <c r="VJF1044" s="59"/>
      <c r="VJG1044" s="59"/>
      <c r="VJH1044" s="59"/>
      <c r="VJI1044" s="59"/>
      <c r="VJJ1044" s="59"/>
      <c r="VJK1044" s="59"/>
      <c r="VJL1044" s="59"/>
      <c r="VJM1044" s="59"/>
      <c r="VJN1044" s="59"/>
      <c r="VJO1044" s="59"/>
      <c r="VJP1044" s="59"/>
      <c r="VJQ1044" s="59"/>
      <c r="VJR1044" s="59"/>
      <c r="VJS1044" s="59"/>
      <c r="VJT1044" s="59"/>
      <c r="VJU1044" s="59"/>
      <c r="VJV1044" s="59"/>
      <c r="VJW1044" s="59"/>
      <c r="VJX1044" s="59"/>
      <c r="VJY1044" s="59"/>
      <c r="VJZ1044" s="59"/>
      <c r="VKA1044" s="59"/>
      <c r="VKB1044" s="59"/>
      <c r="VKC1044" s="59"/>
      <c r="VKD1044" s="59"/>
      <c r="VKE1044" s="59"/>
      <c r="VKF1044" s="59"/>
      <c r="VKG1044" s="59"/>
      <c r="VKH1044" s="59"/>
      <c r="VKI1044" s="59"/>
      <c r="VKJ1044" s="59"/>
      <c r="VKK1044" s="59"/>
      <c r="VKL1044" s="59"/>
      <c r="VKM1044" s="59"/>
      <c r="VKN1044" s="59"/>
      <c r="VKO1044" s="59"/>
      <c r="VKP1044" s="59"/>
      <c r="VKQ1044" s="59"/>
      <c r="VKR1044" s="59"/>
      <c r="VKS1044" s="59"/>
      <c r="VKT1044" s="59"/>
      <c r="VKU1044" s="59"/>
      <c r="VKV1044" s="59"/>
      <c r="VKW1044" s="59"/>
      <c r="VKX1044" s="59"/>
      <c r="VKY1044" s="59"/>
      <c r="VKZ1044" s="59"/>
      <c r="VLA1044" s="59"/>
      <c r="VLB1044" s="59"/>
      <c r="VLC1044" s="59"/>
      <c r="VLD1044" s="59"/>
      <c r="VLE1044" s="59"/>
      <c r="VLF1044" s="59"/>
      <c r="VLG1044" s="59"/>
      <c r="VLH1044" s="59"/>
      <c r="VLI1044" s="59"/>
      <c r="VLJ1044" s="59"/>
      <c r="VLK1044" s="59"/>
      <c r="VLL1044" s="59"/>
      <c r="VLM1044" s="59"/>
      <c r="VLN1044" s="59"/>
      <c r="VLO1044" s="59"/>
      <c r="VLP1044" s="59"/>
      <c r="VLQ1044" s="59"/>
      <c r="VLR1044" s="59"/>
      <c r="VLS1044" s="59"/>
      <c r="VLT1044" s="59"/>
      <c r="VLU1044" s="59"/>
      <c r="VLV1044" s="59"/>
      <c r="VLW1044" s="59"/>
      <c r="VLX1044" s="59"/>
      <c r="VLY1044" s="59"/>
      <c r="VLZ1044" s="59"/>
      <c r="VMA1044" s="59"/>
      <c r="VMB1044" s="59"/>
      <c r="VMC1044" s="59"/>
      <c r="VMD1044" s="59"/>
      <c r="VME1044" s="59"/>
      <c r="VMF1044" s="59"/>
      <c r="VMG1044" s="59"/>
      <c r="VMH1044" s="59"/>
      <c r="VMI1044" s="59"/>
      <c r="VMJ1044" s="59"/>
      <c r="VMK1044" s="59"/>
      <c r="VML1044" s="59"/>
      <c r="VMM1044" s="59"/>
      <c r="VMN1044" s="59"/>
      <c r="VMO1044" s="59"/>
      <c r="VMP1044" s="59"/>
      <c r="VMQ1044" s="59"/>
      <c r="VMR1044" s="59"/>
      <c r="VMS1044" s="59"/>
      <c r="VMT1044" s="59"/>
      <c r="VMU1044" s="59"/>
      <c r="VMV1044" s="59"/>
      <c r="VMW1044" s="59"/>
      <c r="VMX1044" s="59"/>
      <c r="VMY1044" s="59"/>
      <c r="VMZ1044" s="59"/>
      <c r="VNA1044" s="59"/>
      <c r="VNB1044" s="59"/>
      <c r="VNC1044" s="59"/>
      <c r="VND1044" s="59"/>
      <c r="VNE1044" s="59"/>
      <c r="VNF1044" s="59"/>
      <c r="VNG1044" s="59"/>
      <c r="VNH1044" s="59"/>
      <c r="VNI1044" s="59"/>
      <c r="VNJ1044" s="59"/>
      <c r="VNK1044" s="59"/>
      <c r="VNL1044" s="59"/>
      <c r="VNM1044" s="59"/>
      <c r="VNN1044" s="59"/>
      <c r="VNO1044" s="59"/>
      <c r="VNP1044" s="59"/>
      <c r="VNQ1044" s="59"/>
      <c r="VNR1044" s="59"/>
      <c r="VNS1044" s="59"/>
      <c r="VNT1044" s="59"/>
      <c r="VNU1044" s="59"/>
      <c r="VNV1044" s="59"/>
      <c r="VNW1044" s="59"/>
      <c r="VNX1044" s="59"/>
      <c r="VNY1044" s="59"/>
      <c r="VNZ1044" s="59"/>
      <c r="VOA1044" s="59"/>
      <c r="VOB1044" s="59"/>
      <c r="VOC1044" s="59"/>
      <c r="VOD1044" s="59"/>
      <c r="VOE1044" s="59"/>
      <c r="VOF1044" s="59"/>
      <c r="VOG1044" s="59"/>
      <c r="VOH1044" s="59"/>
      <c r="VOI1044" s="59"/>
      <c r="VOJ1044" s="59"/>
      <c r="VOK1044" s="59"/>
      <c r="VOL1044" s="59"/>
      <c r="VOM1044" s="59"/>
      <c r="VON1044" s="59"/>
      <c r="VOO1044" s="59"/>
      <c r="VOP1044" s="59"/>
      <c r="VOQ1044" s="59"/>
      <c r="VOR1044" s="59"/>
      <c r="VOS1044" s="59"/>
      <c r="VOT1044" s="59"/>
      <c r="VOU1044" s="59"/>
      <c r="VOV1044" s="59"/>
      <c r="VOW1044" s="59"/>
      <c r="VOX1044" s="59"/>
      <c r="VOY1044" s="59"/>
      <c r="VOZ1044" s="59"/>
      <c r="VPA1044" s="59"/>
      <c r="VPB1044" s="59"/>
      <c r="VPC1044" s="59"/>
      <c r="VPD1044" s="59"/>
      <c r="VPE1044" s="59"/>
      <c r="VPF1044" s="59"/>
      <c r="VPG1044" s="59"/>
      <c r="VPH1044" s="59"/>
      <c r="VPI1044" s="59"/>
      <c r="VPJ1044" s="59"/>
      <c r="VPK1044" s="59"/>
      <c r="VPL1044" s="59"/>
      <c r="VPM1044" s="59"/>
      <c r="VPN1044" s="59"/>
      <c r="VPO1044" s="59"/>
      <c r="VPP1044" s="59"/>
      <c r="VPQ1044" s="59"/>
      <c r="VPR1044" s="59"/>
      <c r="VPS1044" s="59"/>
      <c r="VPT1044" s="59"/>
      <c r="VPU1044" s="59"/>
      <c r="VPV1044" s="59"/>
      <c r="VPW1044" s="59"/>
      <c r="VPX1044" s="59"/>
      <c r="VPY1044" s="59"/>
      <c r="VPZ1044" s="59"/>
      <c r="VQA1044" s="59"/>
      <c r="VQB1044" s="59"/>
      <c r="VQC1044" s="59"/>
      <c r="VQD1044" s="59"/>
      <c r="VQE1044" s="59"/>
      <c r="VQF1044" s="59"/>
      <c r="VQG1044" s="59"/>
      <c r="VQH1044" s="59"/>
      <c r="VQI1044" s="59"/>
      <c r="VQJ1044" s="59"/>
      <c r="VQK1044" s="59"/>
      <c r="VQL1044" s="59"/>
      <c r="VQM1044" s="59"/>
      <c r="VQN1044" s="59"/>
      <c r="VQO1044" s="59"/>
      <c r="VQP1044" s="59"/>
      <c r="VQQ1044" s="59"/>
      <c r="VQR1044" s="59"/>
      <c r="VQS1044" s="59"/>
      <c r="VQT1044" s="59"/>
      <c r="VQU1044" s="59"/>
      <c r="VQV1044" s="59"/>
      <c r="VQW1044" s="59"/>
      <c r="VQX1044" s="59"/>
      <c r="VQY1044" s="59"/>
      <c r="VQZ1044" s="59"/>
      <c r="VRA1044" s="59"/>
      <c r="VRB1044" s="59"/>
      <c r="VRC1044" s="59"/>
      <c r="VRD1044" s="59"/>
      <c r="VRE1044" s="59"/>
      <c r="VRF1044" s="59"/>
      <c r="VRG1044" s="59"/>
      <c r="VRH1044" s="59"/>
      <c r="VRI1044" s="59"/>
      <c r="VRJ1044" s="59"/>
      <c r="VRK1044" s="59"/>
      <c r="VRL1044" s="59"/>
      <c r="VRM1044" s="59"/>
      <c r="VRN1044" s="59"/>
      <c r="VRO1044" s="59"/>
      <c r="VRP1044" s="59"/>
      <c r="VRQ1044" s="59"/>
      <c r="VRR1044" s="59"/>
      <c r="VRS1044" s="59"/>
      <c r="VRT1044" s="59"/>
      <c r="VRU1044" s="59"/>
      <c r="VRV1044" s="59"/>
      <c r="VRW1044" s="59"/>
      <c r="VRX1044" s="59"/>
      <c r="VRY1044" s="59"/>
      <c r="VRZ1044" s="59"/>
      <c r="VSA1044" s="59"/>
      <c r="VSB1044" s="59"/>
      <c r="VSC1044" s="59"/>
      <c r="VSD1044" s="59"/>
      <c r="VSE1044" s="59"/>
      <c r="VSF1044" s="59"/>
      <c r="VSG1044" s="59"/>
      <c r="VSH1044" s="59"/>
      <c r="VSI1044" s="59"/>
      <c r="VSJ1044" s="59"/>
      <c r="VSK1044" s="59"/>
      <c r="VSL1044" s="59"/>
      <c r="VSM1044" s="59"/>
      <c r="VSN1044" s="59"/>
      <c r="VSO1044" s="59"/>
      <c r="VSP1044" s="59"/>
      <c r="VSQ1044" s="59"/>
      <c r="VSR1044" s="59"/>
      <c r="VSS1044" s="59"/>
      <c r="VST1044" s="59"/>
      <c r="VSU1044" s="59"/>
      <c r="VSV1044" s="59"/>
      <c r="VSW1044" s="59"/>
      <c r="VSX1044" s="59"/>
      <c r="VSY1044" s="59"/>
      <c r="VSZ1044" s="59"/>
      <c r="VTA1044" s="59"/>
      <c r="VTB1044" s="59"/>
      <c r="VTC1044" s="59"/>
      <c r="VTD1044" s="59"/>
      <c r="VTE1044" s="59"/>
      <c r="VTF1044" s="59"/>
      <c r="VTG1044" s="59"/>
      <c r="VTH1044" s="59"/>
      <c r="VTI1044" s="59"/>
      <c r="VTJ1044" s="59"/>
      <c r="VTK1044" s="59"/>
      <c r="VTL1044" s="59"/>
      <c r="VTM1044" s="59"/>
      <c r="VTN1044" s="59"/>
      <c r="VTO1044" s="59"/>
      <c r="VTP1044" s="59"/>
      <c r="VTQ1044" s="59"/>
      <c r="VTR1044" s="59"/>
      <c r="VTS1044" s="59"/>
      <c r="VTT1044" s="59"/>
      <c r="VTU1044" s="59"/>
      <c r="VTV1044" s="59"/>
      <c r="VTW1044" s="59"/>
      <c r="VTX1044" s="59"/>
      <c r="VTY1044" s="59"/>
      <c r="VTZ1044" s="59"/>
      <c r="VUA1044" s="59"/>
      <c r="VUB1044" s="59"/>
      <c r="VUC1044" s="59"/>
      <c r="VUD1044" s="59"/>
      <c r="VUE1044" s="59"/>
      <c r="VUF1044" s="59"/>
      <c r="VUG1044" s="59"/>
      <c r="VUH1044" s="59"/>
      <c r="VUI1044" s="59"/>
      <c r="VUJ1044" s="59"/>
      <c r="VUK1044" s="59"/>
      <c r="VUL1044" s="59"/>
      <c r="VUM1044" s="59"/>
      <c r="VUN1044" s="59"/>
      <c r="VUO1044" s="59"/>
      <c r="VUP1044" s="59"/>
      <c r="VUQ1044" s="59"/>
      <c r="VUR1044" s="59"/>
      <c r="VUS1044" s="59"/>
      <c r="VUT1044" s="59"/>
      <c r="VUU1044" s="59"/>
      <c r="VUV1044" s="59"/>
      <c r="VUW1044" s="59"/>
      <c r="VUX1044" s="59"/>
      <c r="VUY1044" s="59"/>
      <c r="VUZ1044" s="59"/>
      <c r="VVA1044" s="59"/>
      <c r="VVB1044" s="59"/>
      <c r="VVC1044" s="59"/>
      <c r="VVD1044" s="59"/>
      <c r="VVE1044" s="59"/>
      <c r="VVF1044" s="59"/>
      <c r="VVG1044" s="59"/>
      <c r="VVH1044" s="59"/>
      <c r="VVI1044" s="59"/>
      <c r="VVJ1044" s="59"/>
      <c r="VVK1044" s="59"/>
      <c r="VVL1044" s="59"/>
      <c r="VVM1044" s="59"/>
      <c r="VVN1044" s="59"/>
      <c r="VVO1044" s="59"/>
      <c r="VVP1044" s="59"/>
      <c r="VVQ1044" s="59"/>
      <c r="VVR1044" s="59"/>
      <c r="VVS1044" s="59"/>
      <c r="VVT1044" s="59"/>
      <c r="VVU1044" s="59"/>
      <c r="VVV1044" s="59"/>
      <c r="VVW1044" s="59"/>
      <c r="VVX1044" s="59"/>
      <c r="VVY1044" s="59"/>
      <c r="VVZ1044" s="59"/>
      <c r="VWA1044" s="59"/>
      <c r="VWB1044" s="59"/>
      <c r="VWC1044" s="59"/>
      <c r="VWD1044" s="59"/>
      <c r="VWE1044" s="59"/>
      <c r="VWF1044" s="59"/>
      <c r="VWG1044" s="59"/>
      <c r="VWH1044" s="59"/>
      <c r="VWI1044" s="59"/>
      <c r="VWJ1044" s="59"/>
      <c r="VWK1044" s="59"/>
      <c r="VWL1044" s="59"/>
      <c r="VWM1044" s="59"/>
      <c r="VWN1044" s="59"/>
      <c r="VWO1044" s="59"/>
      <c r="VWP1044" s="59"/>
      <c r="VWQ1044" s="59"/>
      <c r="VWR1044" s="59"/>
      <c r="VWS1044" s="59"/>
      <c r="VWT1044" s="59"/>
      <c r="VWU1044" s="59"/>
      <c r="VWV1044" s="59"/>
      <c r="VWW1044" s="59"/>
      <c r="VWX1044" s="59"/>
      <c r="VWY1044" s="59"/>
      <c r="VWZ1044" s="59"/>
      <c r="VXA1044" s="59"/>
      <c r="VXB1044" s="59"/>
      <c r="VXC1044" s="59"/>
      <c r="VXD1044" s="59"/>
      <c r="VXE1044" s="59"/>
      <c r="VXF1044" s="59"/>
      <c r="VXG1044" s="59"/>
      <c r="VXH1044" s="59"/>
      <c r="VXI1044" s="59"/>
      <c r="VXJ1044" s="59"/>
      <c r="VXK1044" s="59"/>
      <c r="VXL1044" s="59"/>
      <c r="VXM1044" s="59"/>
      <c r="VXN1044" s="59"/>
      <c r="VXO1044" s="59"/>
      <c r="VXP1044" s="59"/>
      <c r="VXQ1044" s="59"/>
      <c r="VXR1044" s="59"/>
      <c r="VXS1044" s="59"/>
      <c r="VXT1044" s="59"/>
      <c r="VXU1044" s="59"/>
      <c r="VXV1044" s="59"/>
      <c r="VXW1044" s="59"/>
      <c r="VXX1044" s="59"/>
      <c r="VXY1044" s="59"/>
      <c r="VXZ1044" s="59"/>
      <c r="VYA1044" s="59"/>
      <c r="VYB1044" s="59"/>
      <c r="VYC1044" s="59"/>
      <c r="VYD1044" s="59"/>
      <c r="VYE1044" s="59"/>
      <c r="VYF1044" s="59"/>
      <c r="VYG1044" s="59"/>
      <c r="VYH1044" s="59"/>
      <c r="VYI1044" s="59"/>
      <c r="VYJ1044" s="59"/>
      <c r="VYK1044" s="59"/>
      <c r="VYL1044" s="59"/>
      <c r="VYM1044" s="59"/>
      <c r="VYN1044" s="59"/>
      <c r="VYO1044" s="59"/>
      <c r="VYP1044" s="59"/>
      <c r="VYQ1044" s="59"/>
      <c r="VYR1044" s="59"/>
      <c r="VYS1044" s="59"/>
      <c r="VYT1044" s="59"/>
      <c r="VYU1044" s="59"/>
      <c r="VYV1044" s="59"/>
      <c r="VYW1044" s="59"/>
      <c r="VYX1044" s="59"/>
      <c r="VYY1044" s="59"/>
      <c r="VYZ1044" s="59"/>
      <c r="VZA1044" s="59"/>
      <c r="VZB1044" s="59"/>
      <c r="VZC1044" s="59"/>
      <c r="VZD1044" s="59"/>
      <c r="VZE1044" s="59"/>
      <c r="VZF1044" s="59"/>
      <c r="VZG1044" s="59"/>
      <c r="VZH1044" s="59"/>
      <c r="VZI1044" s="59"/>
      <c r="VZJ1044" s="59"/>
      <c r="VZK1044" s="59"/>
      <c r="VZL1044" s="59"/>
      <c r="VZM1044" s="59"/>
      <c r="VZN1044" s="59"/>
      <c r="VZO1044" s="59"/>
      <c r="VZP1044" s="59"/>
      <c r="VZQ1044" s="59"/>
      <c r="VZR1044" s="59"/>
      <c r="VZS1044" s="59"/>
      <c r="VZT1044" s="59"/>
      <c r="VZU1044" s="59"/>
      <c r="VZV1044" s="59"/>
      <c r="VZW1044" s="59"/>
      <c r="VZX1044" s="59"/>
      <c r="VZY1044" s="59"/>
      <c r="VZZ1044" s="59"/>
      <c r="WAA1044" s="59"/>
      <c r="WAB1044" s="59"/>
      <c r="WAC1044" s="59"/>
      <c r="WAD1044" s="59"/>
      <c r="WAE1044" s="59"/>
      <c r="WAF1044" s="59"/>
      <c r="WAG1044" s="59"/>
      <c r="WAH1044" s="59"/>
      <c r="WAI1044" s="59"/>
      <c r="WAJ1044" s="59"/>
      <c r="WAK1044" s="59"/>
      <c r="WAL1044" s="59"/>
      <c r="WAM1044" s="59"/>
      <c r="WAN1044" s="59"/>
      <c r="WAO1044" s="59"/>
      <c r="WAP1044" s="59"/>
      <c r="WAQ1044" s="59"/>
      <c r="WAR1044" s="59"/>
      <c r="WAS1044" s="59"/>
      <c r="WAT1044" s="59"/>
      <c r="WAU1044" s="59"/>
      <c r="WAV1044" s="59"/>
      <c r="WAW1044" s="59"/>
      <c r="WAX1044" s="59"/>
      <c r="WAY1044" s="59"/>
      <c r="WAZ1044" s="59"/>
      <c r="WBA1044" s="59"/>
      <c r="WBB1044" s="59"/>
      <c r="WBC1044" s="59"/>
      <c r="WBD1044" s="59"/>
      <c r="WBE1044" s="59"/>
      <c r="WBF1044" s="59"/>
      <c r="WBG1044" s="59"/>
      <c r="WBH1044" s="59"/>
      <c r="WBI1044" s="59"/>
      <c r="WBJ1044" s="59"/>
      <c r="WBK1044" s="59"/>
      <c r="WBL1044" s="59"/>
      <c r="WBM1044" s="59"/>
      <c r="WBN1044" s="59"/>
      <c r="WBO1044" s="59"/>
      <c r="WBP1044" s="59"/>
      <c r="WBQ1044" s="59"/>
      <c r="WBR1044" s="59"/>
      <c r="WBS1044" s="59"/>
      <c r="WBT1044" s="59"/>
      <c r="WBU1044" s="59"/>
      <c r="WBV1044" s="59"/>
      <c r="WBW1044" s="59"/>
      <c r="WBX1044" s="59"/>
      <c r="WBY1044" s="59"/>
      <c r="WBZ1044" s="59"/>
      <c r="WCA1044" s="59"/>
      <c r="WCB1044" s="59"/>
      <c r="WCC1044" s="59"/>
      <c r="WCD1044" s="59"/>
      <c r="WCE1044" s="59"/>
      <c r="WCF1044" s="59"/>
      <c r="WCG1044" s="59"/>
      <c r="WCH1044" s="59"/>
      <c r="WCI1044" s="59"/>
      <c r="WCJ1044" s="59"/>
      <c r="WCK1044" s="59"/>
      <c r="WCL1044" s="59"/>
      <c r="WCM1044" s="59"/>
      <c r="WCN1044" s="59"/>
      <c r="WCO1044" s="59"/>
      <c r="WCP1044" s="59"/>
      <c r="WCQ1044" s="59"/>
      <c r="WCR1044" s="59"/>
      <c r="WCS1044" s="59"/>
      <c r="WCT1044" s="59"/>
      <c r="WCU1044" s="59"/>
      <c r="WCV1044" s="59"/>
      <c r="WCW1044" s="59"/>
      <c r="WCX1044" s="59"/>
      <c r="WCY1044" s="59"/>
      <c r="WCZ1044" s="59"/>
      <c r="WDA1044" s="59"/>
      <c r="WDB1044" s="59"/>
      <c r="WDC1044" s="59"/>
      <c r="WDD1044" s="59"/>
      <c r="WDE1044" s="59"/>
      <c r="WDF1044" s="59"/>
      <c r="WDG1044" s="59"/>
      <c r="WDH1044" s="59"/>
      <c r="WDI1044" s="59"/>
      <c r="WDJ1044" s="59"/>
      <c r="WDK1044" s="59"/>
      <c r="WDL1044" s="59"/>
      <c r="WDM1044" s="59"/>
      <c r="WDN1044" s="59"/>
      <c r="WDO1044" s="59"/>
      <c r="WDP1044" s="59"/>
      <c r="WDQ1044" s="59"/>
      <c r="WDR1044" s="59"/>
      <c r="WDS1044" s="59"/>
      <c r="WDT1044" s="59"/>
      <c r="WDU1044" s="59"/>
      <c r="WDV1044" s="59"/>
      <c r="WDW1044" s="59"/>
      <c r="WDX1044" s="59"/>
      <c r="WDY1044" s="59"/>
      <c r="WDZ1044" s="59"/>
      <c r="WEA1044" s="59"/>
      <c r="WEB1044" s="59"/>
      <c r="WEC1044" s="59"/>
      <c r="WED1044" s="59"/>
      <c r="WEE1044" s="59"/>
      <c r="WEF1044" s="59"/>
      <c r="WEG1044" s="59"/>
      <c r="WEH1044" s="59"/>
      <c r="WEI1044" s="59"/>
      <c r="WEJ1044" s="59"/>
      <c r="WEK1044" s="59"/>
      <c r="WEL1044" s="59"/>
      <c r="WEM1044" s="59"/>
      <c r="WEN1044" s="59"/>
      <c r="WEO1044" s="59"/>
      <c r="WEP1044" s="59"/>
      <c r="WEQ1044" s="59"/>
      <c r="WER1044" s="59"/>
      <c r="WES1044" s="59"/>
      <c r="WET1044" s="59"/>
      <c r="WEU1044" s="59"/>
      <c r="WEV1044" s="59"/>
      <c r="WEW1044" s="59"/>
      <c r="WEX1044" s="59"/>
      <c r="WEY1044" s="59"/>
      <c r="WEZ1044" s="59"/>
      <c r="WFA1044" s="59"/>
      <c r="WFB1044" s="59"/>
      <c r="WFC1044" s="59"/>
      <c r="WFD1044" s="59"/>
      <c r="WFE1044" s="59"/>
      <c r="WFF1044" s="59"/>
      <c r="WFG1044" s="59"/>
      <c r="WFH1044" s="59"/>
      <c r="WFI1044" s="59"/>
      <c r="WFJ1044" s="59"/>
      <c r="WFK1044" s="59"/>
      <c r="WFL1044" s="59"/>
      <c r="WFM1044" s="59"/>
      <c r="WFN1044" s="59"/>
      <c r="WFO1044" s="59"/>
      <c r="WFP1044" s="59"/>
      <c r="WFQ1044" s="59"/>
      <c r="WFR1044" s="59"/>
      <c r="WFS1044" s="59"/>
      <c r="WFT1044" s="59"/>
      <c r="WFU1044" s="59"/>
      <c r="WFV1044" s="59"/>
      <c r="WFW1044" s="59"/>
      <c r="WFX1044" s="59"/>
      <c r="WFY1044" s="59"/>
      <c r="WFZ1044" s="59"/>
      <c r="WGA1044" s="59"/>
      <c r="WGB1044" s="59"/>
      <c r="WGC1044" s="59"/>
      <c r="WGD1044" s="59"/>
      <c r="WGE1044" s="59"/>
      <c r="WGF1044" s="59"/>
      <c r="WGG1044" s="59"/>
      <c r="WGH1044" s="59"/>
      <c r="WGI1044" s="59"/>
      <c r="WGJ1044" s="59"/>
      <c r="WGK1044" s="59"/>
      <c r="WGL1044" s="59"/>
      <c r="WGM1044" s="59"/>
      <c r="WGN1044" s="59"/>
      <c r="WGO1044" s="59"/>
      <c r="WGP1044" s="59"/>
      <c r="WGQ1044" s="59"/>
      <c r="WGR1044" s="59"/>
      <c r="WGS1044" s="59"/>
      <c r="WGT1044" s="59"/>
      <c r="WGU1044" s="59"/>
      <c r="WGV1044" s="59"/>
      <c r="WGW1044" s="59"/>
      <c r="WGX1044" s="59"/>
      <c r="WGY1044" s="59"/>
      <c r="WGZ1044" s="59"/>
      <c r="WHA1044" s="59"/>
      <c r="WHB1044" s="59"/>
      <c r="WHC1044" s="59"/>
      <c r="WHD1044" s="59"/>
      <c r="WHE1044" s="59"/>
      <c r="WHF1044" s="59"/>
      <c r="WHG1044" s="59"/>
      <c r="WHH1044" s="59"/>
      <c r="WHI1044" s="59"/>
      <c r="WHJ1044" s="59"/>
      <c r="WHK1044" s="59"/>
      <c r="WHL1044" s="59"/>
      <c r="WHM1044" s="59"/>
      <c r="WHN1044" s="59"/>
      <c r="WHO1044" s="59"/>
      <c r="WHP1044" s="59"/>
      <c r="WHQ1044" s="59"/>
      <c r="WHR1044" s="59"/>
      <c r="WHS1044" s="59"/>
      <c r="WHT1044" s="59"/>
      <c r="WHU1044" s="59"/>
      <c r="WHV1044" s="59"/>
      <c r="WHW1044" s="59"/>
      <c r="WHX1044" s="59"/>
      <c r="WHY1044" s="59"/>
      <c r="WHZ1044" s="59"/>
      <c r="WIA1044" s="59"/>
      <c r="WIB1044" s="59"/>
      <c r="WIC1044" s="59"/>
      <c r="WID1044" s="59"/>
      <c r="WIE1044" s="59"/>
      <c r="WIF1044" s="59"/>
      <c r="WIG1044" s="59"/>
      <c r="WIH1044" s="59"/>
      <c r="WII1044" s="59"/>
      <c r="WIJ1044" s="59"/>
      <c r="WIK1044" s="59"/>
      <c r="WIL1044" s="59"/>
      <c r="WIM1044" s="59"/>
      <c r="WIN1044" s="59"/>
      <c r="WIO1044" s="59"/>
      <c r="WIP1044" s="59"/>
      <c r="WIQ1044" s="59"/>
      <c r="WIR1044" s="59"/>
      <c r="WIS1044" s="59"/>
      <c r="WIT1044" s="59"/>
      <c r="WIU1044" s="59"/>
      <c r="WIV1044" s="59"/>
      <c r="WIW1044" s="59"/>
      <c r="WIX1044" s="59"/>
      <c r="WIY1044" s="59"/>
      <c r="WIZ1044" s="59"/>
      <c r="WJA1044" s="59"/>
      <c r="WJB1044" s="59"/>
      <c r="WJC1044" s="59"/>
      <c r="WJD1044" s="59"/>
      <c r="WJE1044" s="59"/>
      <c r="WJF1044" s="59"/>
      <c r="WJG1044" s="59"/>
      <c r="WJH1044" s="59"/>
      <c r="WJI1044" s="59"/>
      <c r="WJJ1044" s="59"/>
      <c r="WJK1044" s="59"/>
      <c r="WJL1044" s="59"/>
      <c r="WJM1044" s="59"/>
      <c r="WJN1044" s="59"/>
      <c r="WJO1044" s="59"/>
      <c r="WJP1044" s="59"/>
      <c r="WJQ1044" s="59"/>
      <c r="WJR1044" s="59"/>
      <c r="WJS1044" s="59"/>
      <c r="WJT1044" s="59"/>
      <c r="WJU1044" s="59"/>
      <c r="WJV1044" s="59"/>
      <c r="WJW1044" s="59"/>
      <c r="WJX1044" s="59"/>
      <c r="WJY1044" s="59"/>
      <c r="WJZ1044" s="59"/>
      <c r="WKA1044" s="59"/>
      <c r="WKB1044" s="59"/>
      <c r="WKC1044" s="59"/>
      <c r="WKD1044" s="59"/>
      <c r="WKE1044" s="59"/>
      <c r="WKF1044" s="59"/>
      <c r="WKG1044" s="59"/>
      <c r="WKH1044" s="59"/>
      <c r="WKI1044" s="59"/>
      <c r="WKJ1044" s="59"/>
      <c r="WKK1044" s="59"/>
      <c r="WKL1044" s="59"/>
      <c r="WKM1044" s="59"/>
      <c r="WKN1044" s="59"/>
      <c r="WKO1044" s="59"/>
      <c r="WKP1044" s="59"/>
      <c r="WKQ1044" s="59"/>
      <c r="WKR1044" s="59"/>
      <c r="WKS1044" s="59"/>
      <c r="WKT1044" s="59"/>
      <c r="WKU1044" s="59"/>
      <c r="WKV1044" s="59"/>
      <c r="WKW1044" s="59"/>
      <c r="WKX1044" s="59"/>
      <c r="WKY1044" s="59"/>
      <c r="WKZ1044" s="59"/>
      <c r="WLA1044" s="59"/>
      <c r="WLB1044" s="59"/>
      <c r="WLC1044" s="59"/>
      <c r="WLD1044" s="59"/>
      <c r="WLE1044" s="59"/>
      <c r="WLF1044" s="59"/>
      <c r="WLG1044" s="59"/>
      <c r="WLH1044" s="59"/>
      <c r="WLI1044" s="59"/>
      <c r="WLJ1044" s="59"/>
      <c r="WLK1044" s="59"/>
      <c r="WLL1044" s="59"/>
      <c r="WLM1044" s="59"/>
      <c r="WLN1044" s="59"/>
      <c r="WLO1044" s="59"/>
      <c r="WLP1044" s="59"/>
      <c r="WLQ1044" s="59"/>
      <c r="WLR1044" s="59"/>
      <c r="WLS1044" s="59"/>
      <c r="WLT1044" s="59"/>
      <c r="WLU1044" s="59"/>
      <c r="WLV1044" s="59"/>
      <c r="WLW1044" s="59"/>
      <c r="WLX1044" s="59"/>
      <c r="WLY1044" s="59"/>
      <c r="WLZ1044" s="59"/>
      <c r="WMA1044" s="59"/>
      <c r="WMB1044" s="59"/>
      <c r="WMC1044" s="59"/>
      <c r="WMD1044" s="59"/>
      <c r="WME1044" s="59"/>
      <c r="WMF1044" s="59"/>
      <c r="WMG1044" s="59"/>
      <c r="WMH1044" s="59"/>
      <c r="WMI1044" s="59"/>
      <c r="WMJ1044" s="59"/>
      <c r="WMK1044" s="59"/>
      <c r="WML1044" s="59"/>
      <c r="WMM1044" s="59"/>
      <c r="WMN1044" s="59"/>
      <c r="WMO1044" s="59"/>
      <c r="WMP1044" s="59"/>
      <c r="WMQ1044" s="59"/>
      <c r="WMR1044" s="59"/>
      <c r="WMS1044" s="59"/>
      <c r="WMT1044" s="59"/>
      <c r="WMU1044" s="59"/>
      <c r="WMV1044" s="59"/>
      <c r="WMW1044" s="59"/>
      <c r="WMX1044" s="59"/>
      <c r="WMY1044" s="59"/>
      <c r="WMZ1044" s="59"/>
      <c r="WNA1044" s="59"/>
      <c r="WNB1044" s="59"/>
      <c r="WNC1044" s="59"/>
      <c r="WND1044" s="59"/>
      <c r="WNE1044" s="59"/>
      <c r="WNF1044" s="59"/>
      <c r="WNG1044" s="59"/>
      <c r="WNH1044" s="59"/>
      <c r="WNI1044" s="59"/>
      <c r="WNJ1044" s="59"/>
      <c r="WNK1044" s="59"/>
      <c r="WNL1044" s="59"/>
      <c r="WNM1044" s="59"/>
      <c r="WNN1044" s="59"/>
      <c r="WNO1044" s="59"/>
      <c r="WNP1044" s="59"/>
      <c r="WNQ1044" s="59"/>
      <c r="WNR1044" s="59"/>
      <c r="WNS1044" s="59"/>
      <c r="WNT1044" s="59"/>
      <c r="WNU1044" s="59"/>
      <c r="WNV1044" s="59"/>
      <c r="WNW1044" s="59"/>
      <c r="WNX1044" s="59"/>
      <c r="WNY1044" s="59"/>
      <c r="WNZ1044" s="59"/>
      <c r="WOA1044" s="59"/>
      <c r="WOB1044" s="59"/>
      <c r="WOC1044" s="59"/>
      <c r="WOD1044" s="59"/>
      <c r="WOE1044" s="59"/>
      <c r="WOF1044" s="59"/>
      <c r="WOG1044" s="59"/>
      <c r="WOH1044" s="59"/>
      <c r="WOI1044" s="59"/>
      <c r="WOJ1044" s="59"/>
      <c r="WOK1044" s="59"/>
      <c r="WOL1044" s="59"/>
      <c r="WOM1044" s="59"/>
      <c r="WON1044" s="59"/>
      <c r="WOO1044" s="59"/>
      <c r="WOP1044" s="59"/>
      <c r="WOQ1044" s="59"/>
      <c r="WOR1044" s="59"/>
      <c r="WOS1044" s="59"/>
      <c r="WOT1044" s="59"/>
      <c r="WOU1044" s="59"/>
      <c r="WOV1044" s="59"/>
      <c r="WOW1044" s="59"/>
      <c r="WOX1044" s="59"/>
      <c r="WOY1044" s="59"/>
      <c r="WOZ1044" s="59"/>
      <c r="WPA1044" s="59"/>
      <c r="WPB1044" s="59"/>
      <c r="WPC1044" s="59"/>
      <c r="WPD1044" s="59"/>
      <c r="WPE1044" s="59"/>
      <c r="WPF1044" s="59"/>
      <c r="WPG1044" s="59"/>
      <c r="WPH1044" s="59"/>
      <c r="WPI1044" s="59"/>
      <c r="WPJ1044" s="59"/>
      <c r="WPK1044" s="59"/>
      <c r="WPL1044" s="59"/>
      <c r="WPM1044" s="59"/>
      <c r="WPN1044" s="59"/>
      <c r="WPO1044" s="59"/>
      <c r="WPP1044" s="59"/>
      <c r="WPQ1044" s="59"/>
      <c r="WPR1044" s="59"/>
      <c r="WPS1044" s="59"/>
      <c r="WPT1044" s="59"/>
      <c r="WPU1044" s="59"/>
      <c r="WPV1044" s="59"/>
      <c r="WPW1044" s="59"/>
      <c r="WPX1044" s="59"/>
      <c r="WPY1044" s="59"/>
      <c r="WPZ1044" s="59"/>
      <c r="WQA1044" s="59"/>
      <c r="WQB1044" s="59"/>
      <c r="WQC1044" s="59"/>
      <c r="WQD1044" s="59"/>
      <c r="WQE1044" s="59"/>
      <c r="WQF1044" s="59"/>
      <c r="WQG1044" s="59"/>
      <c r="WQH1044" s="59"/>
      <c r="WQI1044" s="59"/>
      <c r="WQJ1044" s="59"/>
      <c r="WQK1044" s="59"/>
      <c r="WQL1044" s="59"/>
      <c r="WQM1044" s="59"/>
      <c r="WQN1044" s="59"/>
      <c r="WQO1044" s="59"/>
      <c r="WQP1044" s="59"/>
      <c r="WQQ1044" s="59"/>
      <c r="WQR1044" s="59"/>
      <c r="WQS1044" s="59"/>
      <c r="WQT1044" s="59"/>
      <c r="WQU1044" s="59"/>
      <c r="WQV1044" s="59"/>
      <c r="WQW1044" s="59"/>
      <c r="WQX1044" s="59"/>
      <c r="WQY1044" s="59"/>
      <c r="WQZ1044" s="59"/>
      <c r="WRA1044" s="59"/>
      <c r="WRB1044" s="59"/>
      <c r="WRC1044" s="59"/>
      <c r="WRD1044" s="59"/>
      <c r="WRE1044" s="59"/>
      <c r="WRF1044" s="59"/>
      <c r="WRG1044" s="59"/>
      <c r="WRH1044" s="59"/>
      <c r="WRI1044" s="59"/>
      <c r="WRJ1044" s="59"/>
      <c r="WRK1044" s="59"/>
      <c r="WRL1044" s="59"/>
      <c r="WRM1044" s="59"/>
      <c r="WRN1044" s="59"/>
      <c r="WRO1044" s="59"/>
      <c r="WRP1044" s="59"/>
      <c r="WRQ1044" s="59"/>
      <c r="WRR1044" s="59"/>
      <c r="WRS1044" s="59"/>
      <c r="WRT1044" s="59"/>
      <c r="WRU1044" s="59"/>
      <c r="WRV1044" s="59"/>
      <c r="WRW1044" s="59"/>
      <c r="WRX1044" s="59"/>
      <c r="WRY1044" s="59"/>
      <c r="WRZ1044" s="59"/>
      <c r="WSA1044" s="59"/>
      <c r="WSB1044" s="59"/>
      <c r="WSC1044" s="59"/>
      <c r="WSD1044" s="59"/>
      <c r="WSE1044" s="59"/>
      <c r="WSF1044" s="59"/>
      <c r="WSG1044" s="59"/>
      <c r="WSH1044" s="59"/>
      <c r="WSI1044" s="59"/>
      <c r="WSJ1044" s="59"/>
      <c r="WSK1044" s="59"/>
      <c r="WSL1044" s="59"/>
      <c r="WSM1044" s="59"/>
      <c r="WSN1044" s="59"/>
      <c r="WSO1044" s="59"/>
      <c r="WSP1044" s="59"/>
      <c r="WSQ1044" s="59"/>
      <c r="WSR1044" s="59"/>
      <c r="WSS1044" s="59"/>
      <c r="WST1044" s="59"/>
      <c r="WSU1044" s="59"/>
      <c r="WSV1044" s="59"/>
      <c r="WSW1044" s="59"/>
      <c r="WSX1044" s="59"/>
      <c r="WSY1044" s="59"/>
      <c r="WSZ1044" s="59"/>
      <c r="WTA1044" s="59"/>
      <c r="WTB1044" s="59"/>
      <c r="WTC1044" s="59"/>
      <c r="WTD1044" s="59"/>
      <c r="WTE1044" s="59"/>
      <c r="WTF1044" s="59"/>
      <c r="WTG1044" s="59"/>
      <c r="WTH1044" s="59"/>
      <c r="WTI1044" s="59"/>
      <c r="WTJ1044" s="59"/>
      <c r="WTK1044" s="59"/>
      <c r="WTL1044" s="59"/>
      <c r="WTM1044" s="59"/>
      <c r="WTN1044" s="59"/>
      <c r="WTO1044" s="59"/>
      <c r="WTP1044" s="59"/>
      <c r="WTQ1044" s="59"/>
      <c r="WTR1044" s="59"/>
      <c r="WTS1044" s="59"/>
      <c r="WTT1044" s="59"/>
      <c r="WTU1044" s="59"/>
      <c r="WTV1044" s="59"/>
      <c r="WTW1044" s="59"/>
      <c r="WTX1044" s="59"/>
      <c r="WTY1044" s="59"/>
      <c r="WTZ1044" s="59"/>
      <c r="WUA1044" s="59"/>
      <c r="WUB1044" s="59"/>
      <c r="WUC1044" s="59"/>
      <c r="WUD1044" s="59"/>
      <c r="WUE1044" s="59"/>
      <c r="WUF1044" s="59"/>
      <c r="WUG1044" s="59"/>
      <c r="WUH1044" s="59"/>
      <c r="WUI1044" s="59"/>
      <c r="WUJ1044" s="59"/>
      <c r="WUK1044" s="59"/>
      <c r="WUL1044" s="59"/>
      <c r="WUM1044" s="59"/>
      <c r="WUN1044" s="59"/>
      <c r="WUO1044" s="59"/>
      <c r="WUP1044" s="59"/>
      <c r="WUQ1044" s="59"/>
      <c r="WUR1044" s="59"/>
      <c r="WUS1044" s="59"/>
      <c r="WUT1044" s="59"/>
      <c r="WUU1044" s="59"/>
      <c r="WUV1044" s="59"/>
      <c r="WUW1044" s="59"/>
      <c r="WUX1044" s="59"/>
      <c r="WUY1044" s="59"/>
      <c r="WUZ1044" s="59"/>
      <c r="WVA1044" s="59"/>
      <c r="WVB1044" s="59"/>
      <c r="WVC1044" s="59"/>
      <c r="WVD1044" s="59"/>
      <c r="WVE1044" s="59"/>
      <c r="WVF1044" s="59"/>
      <c r="WVG1044" s="59"/>
      <c r="WVH1044" s="59"/>
      <c r="WVI1044" s="59"/>
      <c r="WVJ1044" s="59"/>
      <c r="WVK1044" s="59"/>
      <c r="WVL1044" s="59"/>
      <c r="WVM1044" s="59"/>
      <c r="WVN1044" s="59"/>
      <c r="WVO1044" s="59"/>
      <c r="WVP1044" s="59"/>
      <c r="WVQ1044" s="59"/>
      <c r="WVR1044" s="59"/>
      <c r="WVS1044" s="59"/>
      <c r="WVT1044" s="59"/>
      <c r="WVU1044" s="59"/>
      <c r="WVV1044" s="59"/>
      <c r="WVW1044" s="59"/>
      <c r="WVX1044" s="59"/>
      <c r="WVY1044" s="59"/>
      <c r="WVZ1044" s="59"/>
      <c r="WWA1044" s="59"/>
      <c r="WWB1044" s="59"/>
      <c r="WWC1044" s="59"/>
      <c r="WWD1044" s="59"/>
      <c r="WWE1044" s="59"/>
      <c r="WWF1044" s="59"/>
      <c r="WWG1044" s="59"/>
      <c r="WWH1044" s="59"/>
      <c r="WWI1044" s="59"/>
      <c r="WWJ1044" s="59"/>
      <c r="WWK1044" s="59"/>
      <c r="WWL1044" s="59"/>
      <c r="WWM1044" s="59"/>
      <c r="WWN1044" s="59"/>
      <c r="WWO1044" s="59"/>
      <c r="WWP1044" s="59"/>
      <c r="WWQ1044" s="59"/>
      <c r="WWR1044" s="59"/>
      <c r="WWS1044" s="59"/>
      <c r="WWT1044" s="59"/>
      <c r="WWU1044" s="59"/>
      <c r="WWV1044" s="59"/>
      <c r="WWW1044" s="59"/>
      <c r="WWX1044" s="59"/>
      <c r="WWY1044" s="59"/>
      <c r="WWZ1044" s="59"/>
      <c r="WXA1044" s="59"/>
      <c r="WXB1044" s="59"/>
      <c r="WXC1044" s="59"/>
      <c r="WXD1044" s="59"/>
      <c r="WXE1044" s="59"/>
      <c r="WXF1044" s="59"/>
      <c r="WXG1044" s="59"/>
      <c r="WXH1044" s="59"/>
      <c r="WXI1044" s="59"/>
      <c r="WXJ1044" s="59"/>
      <c r="WXK1044" s="59"/>
      <c r="WXL1044" s="59"/>
      <c r="WXM1044" s="59"/>
      <c r="WXN1044" s="59"/>
      <c r="WXO1044" s="59"/>
      <c r="WXP1044" s="59"/>
      <c r="WXQ1044" s="59"/>
      <c r="WXR1044" s="59"/>
      <c r="WXS1044" s="59"/>
      <c r="WXT1044" s="59"/>
      <c r="WXU1044" s="59"/>
      <c r="WXV1044" s="59"/>
      <c r="WXW1044" s="59"/>
      <c r="WXX1044" s="59"/>
      <c r="WXY1044" s="59"/>
      <c r="WXZ1044" s="59"/>
      <c r="WYA1044" s="59"/>
      <c r="WYB1044" s="59"/>
      <c r="WYC1044" s="59"/>
      <c r="WYD1044" s="59"/>
      <c r="WYE1044" s="59"/>
      <c r="WYF1044" s="59"/>
      <c r="WYG1044" s="59"/>
      <c r="WYH1044" s="59"/>
      <c r="WYI1044" s="59"/>
      <c r="WYJ1044" s="59"/>
      <c r="WYK1044" s="59"/>
      <c r="WYL1044" s="59"/>
      <c r="WYM1044" s="59"/>
      <c r="WYN1044" s="59"/>
      <c r="WYO1044" s="59"/>
      <c r="WYP1044" s="59"/>
      <c r="WYQ1044" s="59"/>
      <c r="WYR1044" s="59"/>
      <c r="WYS1044" s="59"/>
      <c r="WYT1044" s="59"/>
      <c r="WYU1044" s="59"/>
      <c r="WYV1044" s="59"/>
      <c r="WYW1044" s="59"/>
      <c r="WYX1044" s="59"/>
      <c r="WYY1044" s="59"/>
      <c r="WYZ1044" s="59"/>
      <c r="WZA1044" s="59"/>
      <c r="WZB1044" s="59"/>
      <c r="WZC1044" s="59"/>
      <c r="WZD1044" s="59"/>
      <c r="WZE1044" s="59"/>
      <c r="WZF1044" s="59"/>
      <c r="WZG1044" s="59"/>
      <c r="WZH1044" s="59"/>
      <c r="WZI1044" s="59"/>
      <c r="WZJ1044" s="59"/>
      <c r="WZK1044" s="59"/>
      <c r="WZL1044" s="59"/>
      <c r="WZM1044" s="59"/>
      <c r="WZN1044" s="59"/>
      <c r="WZO1044" s="59"/>
      <c r="WZP1044" s="59"/>
      <c r="WZQ1044" s="59"/>
      <c r="WZR1044" s="59"/>
      <c r="WZS1044" s="59"/>
      <c r="WZT1044" s="59"/>
      <c r="WZU1044" s="59"/>
      <c r="WZV1044" s="59"/>
      <c r="WZW1044" s="59"/>
      <c r="WZX1044" s="59"/>
      <c r="WZY1044" s="59"/>
      <c r="WZZ1044" s="59"/>
      <c r="XAA1044" s="59"/>
      <c r="XAB1044" s="59"/>
      <c r="XAC1044" s="59"/>
      <c r="XAD1044" s="59"/>
      <c r="XAE1044" s="59"/>
      <c r="XAF1044" s="59"/>
      <c r="XAG1044" s="59"/>
      <c r="XAH1044" s="59"/>
      <c r="XAI1044" s="59"/>
      <c r="XAJ1044" s="59"/>
      <c r="XAK1044" s="59"/>
      <c r="XAL1044" s="59"/>
      <c r="XAM1044" s="59"/>
      <c r="XAN1044" s="59"/>
      <c r="XAO1044" s="59"/>
      <c r="XAP1044" s="59"/>
      <c r="XAQ1044" s="59"/>
      <c r="XAR1044" s="59"/>
      <c r="XAS1044" s="59"/>
      <c r="XAT1044" s="59"/>
      <c r="XAU1044" s="59"/>
      <c r="XAV1044" s="59"/>
      <c r="XAW1044" s="59"/>
      <c r="XAX1044" s="59"/>
      <c r="XAY1044" s="59"/>
      <c r="XAZ1044" s="59"/>
      <c r="XBA1044" s="59"/>
      <c r="XBB1044" s="59"/>
      <c r="XBC1044" s="59"/>
      <c r="XBD1044" s="59"/>
      <c r="XBE1044" s="59"/>
      <c r="XBF1044" s="59"/>
      <c r="XBG1044" s="59"/>
      <c r="XBH1044" s="59"/>
      <c r="XBI1044" s="59"/>
      <c r="XBJ1044" s="59"/>
      <c r="XBK1044" s="59"/>
      <c r="XBL1044" s="59"/>
      <c r="XBM1044" s="59"/>
      <c r="XBN1044" s="59"/>
      <c r="XBO1044" s="59"/>
      <c r="XBP1044" s="59"/>
      <c r="XBQ1044" s="59"/>
      <c r="XBR1044" s="59"/>
      <c r="XBS1044" s="59"/>
      <c r="XBT1044" s="59"/>
      <c r="XBU1044" s="59"/>
      <c r="XBV1044" s="59"/>
      <c r="XBW1044" s="59"/>
      <c r="XBX1044" s="59"/>
      <c r="XBY1044" s="59"/>
      <c r="XBZ1044" s="59"/>
      <c r="XCA1044" s="59"/>
      <c r="XCB1044" s="59"/>
      <c r="XCC1044" s="59"/>
      <c r="XCD1044" s="59"/>
      <c r="XCE1044" s="59"/>
      <c r="XCF1044" s="59"/>
      <c r="XCG1044" s="59"/>
      <c r="XCH1044" s="59"/>
      <c r="XCI1044" s="59"/>
      <c r="XCJ1044" s="59"/>
      <c r="XCK1044" s="59"/>
      <c r="XCL1044" s="59"/>
      <c r="XCM1044" s="59"/>
      <c r="XCN1044" s="59"/>
      <c r="XCO1044" s="59"/>
      <c r="XCP1044" s="59"/>
      <c r="XCQ1044" s="59"/>
      <c r="XCR1044" s="59"/>
      <c r="XCS1044" s="59"/>
      <c r="XCT1044" s="59"/>
      <c r="XCU1044" s="59"/>
      <c r="XCV1044" s="59"/>
      <c r="XCW1044" s="59"/>
      <c r="XCX1044" s="59"/>
      <c r="XCY1044" s="59"/>
      <c r="XCZ1044" s="59"/>
      <c r="XDA1044" s="59"/>
      <c r="XDB1044" s="59"/>
      <c r="XDC1044" s="59"/>
      <c r="XDD1044" s="59"/>
      <c r="XDE1044" s="59"/>
      <c r="XDF1044" s="59"/>
      <c r="XDG1044" s="59"/>
      <c r="XDH1044" s="59"/>
      <c r="XDI1044" s="59"/>
      <c r="XDJ1044" s="59"/>
      <c r="XDK1044" s="59"/>
      <c r="XDL1044" s="59"/>
      <c r="XDM1044" s="59"/>
      <c r="XDN1044" s="59"/>
      <c r="XDO1044" s="59"/>
      <c r="XDP1044" s="59"/>
      <c r="XDQ1044" s="59"/>
      <c r="XDR1044" s="59"/>
      <c r="XDS1044" s="59"/>
      <c r="XDT1044" s="59"/>
      <c r="XDU1044" s="59"/>
      <c r="XDV1044" s="59"/>
      <c r="XDW1044" s="59"/>
      <c r="XDX1044" s="59"/>
      <c r="XDY1044" s="59"/>
      <c r="XDZ1044" s="59"/>
      <c r="XEA1044" s="59"/>
      <c r="XEB1044" s="59"/>
      <c r="XEC1044" s="59"/>
      <c r="XED1044" s="59"/>
      <c r="XEE1044" s="59"/>
      <c r="XEF1044" s="59"/>
      <c r="XEG1044" s="59"/>
      <c r="XEH1044" s="59"/>
      <c r="XEI1044" s="59"/>
      <c r="XEJ1044" s="59"/>
      <c r="XEK1044" s="59"/>
      <c r="XEL1044" s="59"/>
      <c r="XEM1044" s="59"/>
      <c r="XEN1044" s="59"/>
      <c r="XEO1044" s="59"/>
      <c r="XEP1044" s="59"/>
      <c r="XEQ1044" s="59"/>
      <c r="XER1044" s="59"/>
      <c r="XES1044" s="59"/>
    </row>
    <row r="1045" spans="1:16373" s="41" customFormat="1">
      <c r="A1045" s="3" t="s">
        <v>85</v>
      </c>
      <c r="B1045" s="3" t="s">
        <v>263</v>
      </c>
      <c r="C1045" s="6" t="s">
        <v>15</v>
      </c>
      <c r="D1045" s="3" t="s">
        <v>2438</v>
      </c>
      <c r="E1045" s="3" t="s">
        <v>2439</v>
      </c>
      <c r="F1045" s="3" t="s">
        <v>2440</v>
      </c>
      <c r="G1045" s="3" t="s">
        <v>2441</v>
      </c>
      <c r="H1045" s="3" t="s">
        <v>2442</v>
      </c>
      <c r="I1045" s="2">
        <v>1350398.75</v>
      </c>
      <c r="J1045" s="2">
        <v>0</v>
      </c>
      <c r="K1045" s="105">
        <v>1350398.75</v>
      </c>
      <c r="L1045" s="2"/>
      <c r="M1045" s="2"/>
      <c r="N1045" s="2"/>
      <c r="O1045" s="2"/>
      <c r="P1045" s="2"/>
      <c r="Q1045" s="2"/>
      <c r="R1045" s="2"/>
    </row>
    <row r="1046" spans="1:16373" s="41" customFormat="1">
      <c r="A1046" s="3" t="s">
        <v>85</v>
      </c>
      <c r="B1046" s="3" t="s">
        <v>263</v>
      </c>
      <c r="C1046" s="6" t="s">
        <v>25</v>
      </c>
      <c r="D1046" s="3" t="s">
        <v>2443</v>
      </c>
      <c r="E1046" s="3" t="s">
        <v>2444</v>
      </c>
      <c r="F1046" s="3" t="s">
        <v>2445</v>
      </c>
      <c r="G1046" s="3" t="s">
        <v>2446</v>
      </c>
      <c r="H1046" s="3" t="s">
        <v>2447</v>
      </c>
      <c r="I1046" s="2">
        <v>194809.4</v>
      </c>
      <c r="J1046" s="2">
        <v>0</v>
      </c>
      <c r="K1046" s="105">
        <v>194809.4</v>
      </c>
      <c r="L1046" s="2"/>
      <c r="M1046" s="2"/>
      <c r="N1046" s="2"/>
      <c r="O1046" s="2"/>
      <c r="P1046" s="2"/>
      <c r="Q1046" s="2"/>
      <c r="R1046" s="2"/>
    </row>
    <row r="1047" spans="1:16373" s="41" customFormat="1">
      <c r="A1047" s="3" t="s">
        <v>85</v>
      </c>
      <c r="B1047" s="3" t="s">
        <v>263</v>
      </c>
      <c r="C1047" s="6" t="s">
        <v>25</v>
      </c>
      <c r="D1047" s="3" t="s">
        <v>2448</v>
      </c>
      <c r="E1047" s="3" t="s">
        <v>2449</v>
      </c>
      <c r="F1047" s="3" t="s">
        <v>2445</v>
      </c>
      <c r="G1047" s="3" t="s">
        <v>2450</v>
      </c>
      <c r="H1047" s="3" t="s">
        <v>2447</v>
      </c>
      <c r="I1047" s="2">
        <v>266429.23</v>
      </c>
      <c r="J1047" s="2">
        <v>0</v>
      </c>
      <c r="K1047" s="105">
        <v>266429.23</v>
      </c>
      <c r="L1047" s="2"/>
      <c r="M1047" s="2"/>
      <c r="N1047" s="2"/>
      <c r="O1047" s="2"/>
      <c r="P1047" s="2"/>
      <c r="Q1047" s="2"/>
      <c r="R1047" s="2"/>
    </row>
    <row r="1048" spans="1:16373" s="41" customFormat="1">
      <c r="A1048" s="3" t="s">
        <v>85</v>
      </c>
      <c r="B1048" s="3" t="s">
        <v>263</v>
      </c>
      <c r="C1048" s="6" t="s">
        <v>2451</v>
      </c>
      <c r="D1048" s="3" t="s">
        <v>2452</v>
      </c>
      <c r="E1048" s="3" t="s">
        <v>2453</v>
      </c>
      <c r="F1048" s="3" t="s">
        <v>2121</v>
      </c>
      <c r="G1048" s="3" t="s">
        <v>2454</v>
      </c>
      <c r="H1048" s="3" t="s">
        <v>2455</v>
      </c>
      <c r="I1048" s="2">
        <v>15000</v>
      </c>
      <c r="J1048" s="2">
        <v>0</v>
      </c>
      <c r="K1048" s="105">
        <v>15000</v>
      </c>
      <c r="L1048" s="2"/>
      <c r="M1048" s="2"/>
      <c r="N1048" s="2"/>
      <c r="O1048" s="2"/>
      <c r="P1048" s="2"/>
      <c r="Q1048" s="2"/>
      <c r="R1048" s="2"/>
    </row>
    <row r="1049" spans="1:16373" s="41" customFormat="1">
      <c r="A1049" s="3" t="s">
        <v>85</v>
      </c>
      <c r="B1049" s="3" t="s">
        <v>263</v>
      </c>
      <c r="C1049" s="6" t="s">
        <v>2456</v>
      </c>
      <c r="D1049" s="3" t="s">
        <v>2457</v>
      </c>
      <c r="E1049" s="3" t="s">
        <v>2458</v>
      </c>
      <c r="F1049" s="3" t="s">
        <v>2010</v>
      </c>
      <c r="G1049" s="3" t="s">
        <v>2459</v>
      </c>
      <c r="H1049" s="3" t="s">
        <v>2460</v>
      </c>
      <c r="I1049" s="2">
        <v>10000</v>
      </c>
      <c r="J1049" s="2">
        <v>1250</v>
      </c>
      <c r="K1049" s="105">
        <v>8750</v>
      </c>
      <c r="L1049" s="2"/>
      <c r="M1049" s="2"/>
      <c r="N1049" s="2"/>
      <c r="O1049" s="2"/>
      <c r="P1049" s="2"/>
      <c r="Q1049" s="2"/>
      <c r="R1049" s="2"/>
    </row>
    <row r="1050" spans="1:16373" s="41" customFormat="1">
      <c r="A1050" s="3" t="s">
        <v>85</v>
      </c>
      <c r="B1050" s="3" t="s">
        <v>263</v>
      </c>
      <c r="C1050" s="6" t="s">
        <v>13</v>
      </c>
      <c r="D1050" s="3" t="s">
        <v>2461</v>
      </c>
      <c r="E1050" s="3" t="s">
        <v>2444</v>
      </c>
      <c r="F1050" s="3" t="s">
        <v>25</v>
      </c>
      <c r="G1050" s="3" t="s">
        <v>1754</v>
      </c>
      <c r="H1050" s="3" t="s">
        <v>2447</v>
      </c>
      <c r="I1050" s="2">
        <v>66985.539999999994</v>
      </c>
      <c r="J1050" s="2">
        <v>0</v>
      </c>
      <c r="K1050" s="105">
        <v>66985.539999999994</v>
      </c>
      <c r="L1050" s="2"/>
      <c r="M1050" s="2"/>
      <c r="N1050" s="2"/>
      <c r="O1050" s="2"/>
      <c r="P1050" s="2"/>
      <c r="Q1050" s="2"/>
      <c r="R1050" s="2"/>
    </row>
    <row r="1051" spans="1:16373" s="41" customFormat="1">
      <c r="A1051" s="3" t="s">
        <v>85</v>
      </c>
      <c r="B1051" s="3" t="s">
        <v>263</v>
      </c>
      <c r="C1051" s="6" t="s">
        <v>13</v>
      </c>
      <c r="D1051" s="3" t="s">
        <v>2462</v>
      </c>
      <c r="E1051" s="3" t="s">
        <v>2449</v>
      </c>
      <c r="F1051" s="3" t="s">
        <v>245</v>
      </c>
      <c r="G1051" s="3" t="s">
        <v>2463</v>
      </c>
      <c r="H1051" s="3" t="s">
        <v>2447</v>
      </c>
      <c r="I1051" s="2">
        <v>131808.51</v>
      </c>
      <c r="J1051" s="2">
        <v>0</v>
      </c>
      <c r="K1051" s="105">
        <v>131808.51</v>
      </c>
      <c r="L1051" s="2"/>
      <c r="M1051" s="2"/>
      <c r="N1051" s="2"/>
      <c r="O1051" s="2"/>
      <c r="P1051" s="2"/>
      <c r="Q1051" s="2"/>
      <c r="R1051" s="2"/>
    </row>
    <row r="1052" spans="1:16373" s="41" customFormat="1">
      <c r="A1052" s="3" t="s">
        <v>85</v>
      </c>
      <c r="B1052" s="3" t="s">
        <v>263</v>
      </c>
      <c r="C1052" s="6" t="s">
        <v>13</v>
      </c>
      <c r="D1052" s="3" t="s">
        <v>2464</v>
      </c>
      <c r="E1052" s="3" t="s">
        <v>2465</v>
      </c>
      <c r="F1052" s="3" t="s">
        <v>2451</v>
      </c>
      <c r="G1052" s="3" t="s">
        <v>91</v>
      </c>
      <c r="H1052" s="3" t="s">
        <v>2466</v>
      </c>
      <c r="I1052" s="2">
        <v>5000</v>
      </c>
      <c r="J1052" s="2">
        <v>0</v>
      </c>
      <c r="K1052" s="105">
        <v>5000</v>
      </c>
      <c r="L1052" s="2"/>
      <c r="M1052" s="2"/>
      <c r="N1052" s="2"/>
      <c r="O1052" s="2"/>
      <c r="P1052" s="2"/>
      <c r="Q1052" s="2"/>
      <c r="R1052" s="2"/>
    </row>
    <row r="1053" spans="1:16373" s="41" customFormat="1">
      <c r="A1053" s="3" t="s">
        <v>85</v>
      </c>
      <c r="B1053" s="3" t="s">
        <v>263</v>
      </c>
      <c r="C1053" s="6" t="s">
        <v>2467</v>
      </c>
      <c r="D1053" s="3" t="s">
        <v>2468</v>
      </c>
      <c r="E1053" s="3" t="s">
        <v>2469</v>
      </c>
      <c r="F1053" s="3" t="s">
        <v>190</v>
      </c>
      <c r="G1053" s="3" t="s">
        <v>119</v>
      </c>
      <c r="H1053" s="3" t="s">
        <v>2470</v>
      </c>
      <c r="I1053" s="2">
        <v>24082.45</v>
      </c>
      <c r="J1053" s="2">
        <v>0</v>
      </c>
      <c r="K1053" s="105">
        <v>24082.45</v>
      </c>
      <c r="L1053" s="2"/>
      <c r="M1053" s="2"/>
      <c r="N1053" s="2"/>
      <c r="O1053" s="2"/>
      <c r="P1053" s="2"/>
      <c r="Q1053" s="2"/>
      <c r="R1053" s="2"/>
    </row>
    <row r="1054" spans="1:16373" s="41" customFormat="1">
      <c r="A1054" s="3" t="s">
        <v>85</v>
      </c>
      <c r="B1054" s="3" t="s">
        <v>263</v>
      </c>
      <c r="C1054" s="6" t="s">
        <v>14</v>
      </c>
      <c r="D1054" s="3" t="s">
        <v>2471</v>
      </c>
      <c r="E1054" s="3" t="s">
        <v>2472</v>
      </c>
      <c r="F1054" s="3" t="s">
        <v>2473</v>
      </c>
      <c r="G1054" s="3" t="s">
        <v>2128</v>
      </c>
      <c r="H1054" s="3" t="s">
        <v>2474</v>
      </c>
      <c r="I1054" s="2">
        <v>312500</v>
      </c>
      <c r="J1054" s="2">
        <v>0</v>
      </c>
      <c r="K1054" s="105">
        <v>312500</v>
      </c>
      <c r="L1054" s="2"/>
      <c r="M1054" s="2"/>
      <c r="N1054" s="2"/>
      <c r="O1054" s="2"/>
      <c r="P1054" s="2"/>
      <c r="Q1054" s="2"/>
      <c r="R1054" s="2"/>
    </row>
    <row r="1055" spans="1:16373" s="41" customFormat="1">
      <c r="A1055" s="3" t="s">
        <v>85</v>
      </c>
      <c r="B1055" s="3" t="s">
        <v>263</v>
      </c>
      <c r="C1055" s="6" t="s">
        <v>14</v>
      </c>
      <c r="D1055" s="3" t="s">
        <v>2475</v>
      </c>
      <c r="E1055" s="3" t="s">
        <v>2439</v>
      </c>
      <c r="F1055" s="3" t="s">
        <v>2441</v>
      </c>
      <c r="G1055" s="3" t="s">
        <v>2476</v>
      </c>
      <c r="H1055" s="3" t="s">
        <v>2442</v>
      </c>
      <c r="I1055" s="2">
        <v>3441000</v>
      </c>
      <c r="J1055" s="2">
        <v>0</v>
      </c>
      <c r="K1055" s="105">
        <v>3441000</v>
      </c>
      <c r="L1055" s="2"/>
      <c r="M1055" s="2"/>
      <c r="N1055" s="2"/>
      <c r="O1055" s="2"/>
      <c r="P1055" s="2"/>
      <c r="Q1055" s="2"/>
      <c r="R1055" s="2"/>
    </row>
    <row r="1056" spans="1:16373" s="41" customFormat="1">
      <c r="A1056" s="3" t="s">
        <v>85</v>
      </c>
      <c r="B1056" s="3" t="s">
        <v>263</v>
      </c>
      <c r="C1056" s="6" t="s">
        <v>14</v>
      </c>
      <c r="D1056" s="3" t="s">
        <v>2477</v>
      </c>
      <c r="E1056" s="3" t="s">
        <v>2478</v>
      </c>
      <c r="F1056" s="3" t="s">
        <v>2479</v>
      </c>
      <c r="G1056" s="3" t="s">
        <v>1202</v>
      </c>
      <c r="H1056" s="3" t="s">
        <v>2442</v>
      </c>
      <c r="I1056" s="2">
        <v>700000</v>
      </c>
      <c r="J1056" s="2">
        <v>0</v>
      </c>
      <c r="K1056" s="105">
        <v>700000</v>
      </c>
      <c r="L1056" s="2"/>
      <c r="M1056" s="2"/>
      <c r="N1056" s="2"/>
      <c r="O1056" s="2"/>
      <c r="P1056" s="2"/>
      <c r="Q1056" s="2"/>
      <c r="R1056" s="2"/>
    </row>
    <row r="1057" spans="1:16373" s="41" customFormat="1">
      <c r="A1057" s="3" t="s">
        <v>85</v>
      </c>
      <c r="B1057" s="3" t="s">
        <v>263</v>
      </c>
      <c r="C1057" s="6" t="s">
        <v>14</v>
      </c>
      <c r="D1057" s="3" t="s">
        <v>2480</v>
      </c>
      <c r="E1057" s="3" t="s">
        <v>2481</v>
      </c>
      <c r="F1057" s="3" t="s">
        <v>2479</v>
      </c>
      <c r="G1057" s="3" t="s">
        <v>1202</v>
      </c>
      <c r="H1057" s="3" t="s">
        <v>2442</v>
      </c>
      <c r="I1057" s="2">
        <v>700000</v>
      </c>
      <c r="J1057" s="2">
        <v>0</v>
      </c>
      <c r="K1057" s="105">
        <v>700000</v>
      </c>
      <c r="L1057" s="2"/>
      <c r="M1057" s="2"/>
      <c r="N1057" s="2"/>
      <c r="O1057" s="2"/>
      <c r="P1057" s="2"/>
      <c r="Q1057" s="2"/>
      <c r="R1057" s="2"/>
    </row>
    <row r="1058" spans="1:16373" s="41" customFormat="1">
      <c r="A1058" s="3" t="s">
        <v>85</v>
      </c>
      <c r="B1058" s="3" t="s">
        <v>263</v>
      </c>
      <c r="C1058" s="6" t="s">
        <v>29</v>
      </c>
      <c r="D1058" s="3" t="s">
        <v>2482</v>
      </c>
      <c r="E1058" s="3" t="s">
        <v>2483</v>
      </c>
      <c r="F1058" s="3" t="s">
        <v>206</v>
      </c>
      <c r="G1058" s="3" t="s">
        <v>220</v>
      </c>
      <c r="H1058" s="3" t="s">
        <v>2484</v>
      </c>
      <c r="I1058" s="2">
        <v>17688.349999999999</v>
      </c>
      <c r="J1058" s="2">
        <v>0</v>
      </c>
      <c r="K1058" s="105">
        <v>17688.349999999999</v>
      </c>
      <c r="L1058" s="2"/>
      <c r="M1058" s="2"/>
      <c r="N1058" s="2"/>
      <c r="O1058" s="2"/>
      <c r="P1058" s="2"/>
      <c r="Q1058" s="2"/>
      <c r="R1058" s="2"/>
    </row>
    <row r="1059" spans="1:16373" s="41" customFormat="1">
      <c r="A1059" s="3" t="s">
        <v>85</v>
      </c>
      <c r="B1059" s="3" t="s">
        <v>263</v>
      </c>
      <c r="C1059" s="6" t="s">
        <v>24</v>
      </c>
      <c r="D1059" s="3" t="s">
        <v>2485</v>
      </c>
      <c r="E1059" s="3" t="s">
        <v>2486</v>
      </c>
      <c r="F1059" s="3" t="s">
        <v>24</v>
      </c>
      <c r="G1059" s="3" t="s">
        <v>164</v>
      </c>
      <c r="H1059" s="3" t="s">
        <v>2487</v>
      </c>
      <c r="I1059" s="2">
        <v>143750</v>
      </c>
      <c r="J1059" s="2">
        <v>0</v>
      </c>
      <c r="K1059" s="105">
        <v>143750</v>
      </c>
      <c r="L1059" s="2"/>
      <c r="M1059" s="2"/>
      <c r="N1059" s="2"/>
      <c r="O1059" s="2"/>
      <c r="P1059" s="2"/>
      <c r="Q1059" s="2"/>
      <c r="R1059" s="2"/>
    </row>
    <row r="1060" spans="1:16373" s="41" customFormat="1">
      <c r="A1060" s="3" t="s">
        <v>85</v>
      </c>
      <c r="B1060" s="3" t="s">
        <v>263</v>
      </c>
      <c r="C1060" s="6" t="s">
        <v>72</v>
      </c>
      <c r="D1060" s="3" t="s">
        <v>2488</v>
      </c>
      <c r="E1060" s="3" t="s">
        <v>2489</v>
      </c>
      <c r="F1060" s="3" t="s">
        <v>1349</v>
      </c>
      <c r="G1060" s="3" t="s">
        <v>2390</v>
      </c>
      <c r="H1060" s="3" t="s">
        <v>1602</v>
      </c>
      <c r="I1060" s="2">
        <v>270000</v>
      </c>
      <c r="J1060" s="2">
        <v>0</v>
      </c>
      <c r="K1060" s="105">
        <v>270000</v>
      </c>
      <c r="L1060" s="2"/>
      <c r="M1060" s="2"/>
      <c r="N1060" s="2"/>
      <c r="O1060" s="2"/>
      <c r="P1060" s="2"/>
      <c r="Q1060" s="2"/>
      <c r="R1060" s="2"/>
    </row>
    <row r="1061" spans="1:16373" s="41" customFormat="1">
      <c r="A1061" s="3" t="s">
        <v>85</v>
      </c>
      <c r="B1061" s="3" t="s">
        <v>263</v>
      </c>
      <c r="C1061" s="29" t="s">
        <v>42</v>
      </c>
      <c r="D1061" s="26" t="s">
        <v>2490</v>
      </c>
      <c r="E1061" s="26" t="s">
        <v>2491</v>
      </c>
      <c r="F1061" s="26" t="s">
        <v>42</v>
      </c>
      <c r="G1061" s="26" t="s">
        <v>172</v>
      </c>
      <c r="H1061" s="26" t="s">
        <v>2492</v>
      </c>
      <c r="I1061" s="27">
        <v>5000</v>
      </c>
      <c r="J1061" s="27">
        <v>0</v>
      </c>
      <c r="K1061" s="118">
        <v>5000</v>
      </c>
      <c r="L1061" s="10"/>
      <c r="M1061" s="10"/>
      <c r="N1061" s="10"/>
      <c r="O1061" s="10"/>
      <c r="P1061" s="2"/>
      <c r="Q1061" s="10"/>
      <c r="R1061" s="10"/>
      <c r="S1061" s="59"/>
      <c r="T1061" s="59"/>
      <c r="U1061" s="59"/>
      <c r="V1061" s="59"/>
      <c r="W1061" s="59"/>
      <c r="X1061" s="59"/>
      <c r="Y1061" s="59"/>
      <c r="Z1061" s="59"/>
      <c r="AA1061" s="59"/>
      <c r="AB1061" s="59"/>
      <c r="AC1061" s="59"/>
      <c r="AD1061" s="59"/>
      <c r="AE1061" s="59"/>
      <c r="AF1061" s="59"/>
      <c r="AG1061" s="59"/>
      <c r="AH1061" s="59"/>
      <c r="AI1061" s="59"/>
      <c r="AJ1061" s="59"/>
      <c r="AK1061" s="59"/>
      <c r="AL1061" s="59"/>
      <c r="AM1061" s="59"/>
      <c r="AN1061" s="59"/>
      <c r="AO1061" s="59"/>
      <c r="AP1061" s="59"/>
      <c r="AQ1061" s="59"/>
      <c r="AR1061" s="59"/>
      <c r="AS1061" s="59"/>
      <c r="AT1061" s="59"/>
      <c r="AU1061" s="59"/>
      <c r="AV1061" s="59"/>
      <c r="AW1061" s="59"/>
      <c r="AX1061" s="59"/>
      <c r="AY1061" s="59"/>
      <c r="AZ1061" s="59"/>
      <c r="BA1061" s="59"/>
      <c r="BB1061" s="59"/>
      <c r="BC1061" s="59"/>
      <c r="BD1061" s="59"/>
      <c r="BE1061" s="59"/>
      <c r="BF1061" s="59"/>
      <c r="BG1061" s="59"/>
      <c r="BH1061" s="59"/>
      <c r="BI1061" s="59"/>
      <c r="BJ1061" s="59"/>
      <c r="BK1061" s="59"/>
      <c r="BL1061" s="59"/>
      <c r="BM1061" s="59"/>
      <c r="BN1061" s="59"/>
      <c r="BO1061" s="59"/>
      <c r="BP1061" s="59"/>
      <c r="BQ1061" s="59"/>
      <c r="BR1061" s="59"/>
      <c r="BS1061" s="59"/>
      <c r="BT1061" s="59"/>
      <c r="BU1061" s="59"/>
      <c r="BV1061" s="59"/>
      <c r="BW1061" s="59"/>
      <c r="BX1061" s="59"/>
      <c r="BY1061" s="59"/>
      <c r="BZ1061" s="59"/>
      <c r="CA1061" s="59"/>
      <c r="CB1061" s="59"/>
      <c r="CC1061" s="59"/>
      <c r="CD1061" s="59"/>
      <c r="CE1061" s="59"/>
      <c r="CF1061" s="59"/>
      <c r="CG1061" s="59"/>
      <c r="CH1061" s="59"/>
      <c r="CI1061" s="59"/>
      <c r="CJ1061" s="59"/>
      <c r="CK1061" s="59"/>
      <c r="CL1061" s="59"/>
      <c r="CM1061" s="59"/>
      <c r="CN1061" s="59"/>
      <c r="CO1061" s="59"/>
      <c r="CP1061" s="59"/>
      <c r="CQ1061" s="59"/>
      <c r="CR1061" s="59"/>
      <c r="CS1061" s="59"/>
      <c r="CT1061" s="59"/>
      <c r="CU1061" s="59"/>
      <c r="CV1061" s="59"/>
      <c r="CW1061" s="59"/>
      <c r="CX1061" s="59"/>
      <c r="CY1061" s="59"/>
      <c r="CZ1061" s="59"/>
      <c r="DA1061" s="59"/>
      <c r="DB1061" s="59"/>
      <c r="DC1061" s="59"/>
      <c r="DD1061" s="59"/>
      <c r="DE1061" s="59"/>
      <c r="DF1061" s="59"/>
      <c r="DG1061" s="59"/>
      <c r="DH1061" s="59"/>
      <c r="DI1061" s="59"/>
      <c r="DJ1061" s="59"/>
      <c r="DK1061" s="59"/>
      <c r="DL1061" s="59"/>
      <c r="DM1061" s="59"/>
      <c r="DN1061" s="59"/>
      <c r="DO1061" s="59"/>
      <c r="DP1061" s="59"/>
      <c r="DQ1061" s="59"/>
      <c r="DR1061" s="59"/>
      <c r="DS1061" s="59"/>
      <c r="DT1061" s="59"/>
      <c r="DU1061" s="59"/>
      <c r="DV1061" s="59"/>
      <c r="DW1061" s="59"/>
      <c r="DX1061" s="59"/>
      <c r="DY1061" s="59"/>
      <c r="DZ1061" s="59"/>
      <c r="EA1061" s="59"/>
      <c r="EB1061" s="59"/>
      <c r="EC1061" s="59"/>
      <c r="ED1061" s="59"/>
      <c r="EE1061" s="59"/>
      <c r="EF1061" s="59"/>
      <c r="EG1061" s="59"/>
      <c r="EH1061" s="59"/>
      <c r="EI1061" s="59"/>
      <c r="EJ1061" s="59"/>
      <c r="EK1061" s="59"/>
      <c r="EL1061" s="59"/>
      <c r="EM1061" s="59"/>
      <c r="EN1061" s="59"/>
      <c r="EO1061" s="59"/>
      <c r="EP1061" s="59"/>
      <c r="EQ1061" s="59"/>
      <c r="ER1061" s="59"/>
      <c r="ES1061" s="59"/>
      <c r="ET1061" s="59"/>
      <c r="EU1061" s="59"/>
      <c r="EV1061" s="59"/>
      <c r="EW1061" s="59"/>
      <c r="EX1061" s="59"/>
      <c r="EY1061" s="59"/>
      <c r="EZ1061" s="59"/>
      <c r="FA1061" s="59"/>
      <c r="FB1061" s="59"/>
      <c r="FC1061" s="59"/>
      <c r="FD1061" s="59"/>
      <c r="FE1061" s="59"/>
      <c r="FF1061" s="59"/>
      <c r="FG1061" s="59"/>
      <c r="FH1061" s="59"/>
      <c r="FI1061" s="59"/>
      <c r="FJ1061" s="59"/>
      <c r="FK1061" s="59"/>
      <c r="FL1061" s="59"/>
      <c r="FM1061" s="59"/>
      <c r="FN1061" s="59"/>
      <c r="FO1061" s="59"/>
      <c r="FP1061" s="59"/>
      <c r="FQ1061" s="59"/>
      <c r="FR1061" s="59"/>
      <c r="FS1061" s="59"/>
      <c r="FT1061" s="59"/>
      <c r="FU1061" s="59"/>
      <c r="FV1061" s="59"/>
      <c r="FW1061" s="59"/>
      <c r="FX1061" s="59"/>
      <c r="FY1061" s="59"/>
      <c r="FZ1061" s="59"/>
      <c r="GA1061" s="59"/>
      <c r="GB1061" s="59"/>
      <c r="GC1061" s="59"/>
      <c r="GD1061" s="59"/>
      <c r="GE1061" s="59"/>
      <c r="GF1061" s="59"/>
      <c r="GG1061" s="59"/>
      <c r="GH1061" s="59"/>
      <c r="GI1061" s="59"/>
      <c r="GJ1061" s="59"/>
      <c r="GK1061" s="59"/>
      <c r="GL1061" s="59"/>
      <c r="GM1061" s="59"/>
      <c r="GN1061" s="59"/>
      <c r="GO1061" s="59"/>
      <c r="GP1061" s="59"/>
      <c r="GQ1061" s="59"/>
      <c r="GR1061" s="59"/>
      <c r="GS1061" s="59"/>
      <c r="GT1061" s="59"/>
      <c r="GU1061" s="59"/>
      <c r="GV1061" s="59"/>
      <c r="GW1061" s="59"/>
      <c r="GX1061" s="59"/>
      <c r="GY1061" s="59"/>
      <c r="GZ1061" s="59"/>
      <c r="HA1061" s="59"/>
      <c r="HB1061" s="59"/>
      <c r="HC1061" s="59"/>
      <c r="HD1061" s="59"/>
      <c r="HE1061" s="59"/>
      <c r="HF1061" s="59"/>
      <c r="HG1061" s="59"/>
      <c r="HH1061" s="59"/>
      <c r="HI1061" s="59"/>
      <c r="HJ1061" s="59"/>
      <c r="HK1061" s="59"/>
      <c r="HL1061" s="59"/>
      <c r="HM1061" s="59"/>
      <c r="HN1061" s="59"/>
      <c r="HO1061" s="59"/>
      <c r="HP1061" s="59"/>
      <c r="HQ1061" s="59"/>
      <c r="HR1061" s="59"/>
      <c r="HS1061" s="59"/>
      <c r="HT1061" s="59"/>
      <c r="HU1061" s="59"/>
      <c r="HV1061" s="59"/>
      <c r="HW1061" s="59"/>
      <c r="HX1061" s="59"/>
      <c r="HY1061" s="59"/>
      <c r="HZ1061" s="59"/>
      <c r="IA1061" s="59"/>
      <c r="IB1061" s="59"/>
      <c r="IC1061" s="59"/>
      <c r="ID1061" s="59"/>
      <c r="IE1061" s="59"/>
      <c r="IF1061" s="59"/>
      <c r="IG1061" s="59"/>
      <c r="IH1061" s="59"/>
      <c r="II1061" s="59"/>
      <c r="IJ1061" s="59"/>
      <c r="IK1061" s="59"/>
      <c r="IL1061" s="59"/>
      <c r="IM1061" s="59"/>
      <c r="IN1061" s="59"/>
      <c r="IO1061" s="59"/>
      <c r="IP1061" s="59"/>
      <c r="IQ1061" s="59"/>
      <c r="IR1061" s="59"/>
      <c r="IS1061" s="59"/>
      <c r="IT1061" s="59"/>
      <c r="IU1061" s="59"/>
      <c r="IV1061" s="59"/>
      <c r="IW1061" s="59"/>
      <c r="IX1061" s="59"/>
      <c r="IY1061" s="59"/>
      <c r="IZ1061" s="59"/>
      <c r="JA1061" s="59"/>
      <c r="JB1061" s="59"/>
      <c r="JC1061" s="59"/>
      <c r="JD1061" s="59"/>
      <c r="JE1061" s="59"/>
      <c r="JF1061" s="59"/>
      <c r="JG1061" s="59"/>
      <c r="JH1061" s="59"/>
      <c r="JI1061" s="59"/>
      <c r="JJ1061" s="59"/>
      <c r="JK1061" s="59"/>
      <c r="JL1061" s="59"/>
      <c r="JM1061" s="59"/>
      <c r="JN1061" s="59"/>
      <c r="JO1061" s="59"/>
      <c r="JP1061" s="59"/>
      <c r="JQ1061" s="59"/>
      <c r="JR1061" s="59"/>
      <c r="JS1061" s="59"/>
      <c r="JT1061" s="59"/>
      <c r="JU1061" s="59"/>
      <c r="JV1061" s="59"/>
      <c r="JW1061" s="59"/>
      <c r="JX1061" s="59"/>
      <c r="JY1061" s="59"/>
      <c r="JZ1061" s="59"/>
      <c r="KA1061" s="59"/>
      <c r="KB1061" s="59"/>
      <c r="KC1061" s="59"/>
      <c r="KD1061" s="59"/>
      <c r="KE1061" s="59"/>
      <c r="KF1061" s="59"/>
      <c r="KG1061" s="59"/>
      <c r="KH1061" s="59"/>
      <c r="KI1061" s="59"/>
      <c r="KJ1061" s="59"/>
      <c r="KK1061" s="59"/>
      <c r="KL1061" s="59"/>
      <c r="KM1061" s="59"/>
      <c r="KN1061" s="59"/>
      <c r="KO1061" s="59"/>
      <c r="KP1061" s="59"/>
      <c r="KQ1061" s="59"/>
      <c r="KR1061" s="59"/>
      <c r="KS1061" s="59"/>
      <c r="KT1061" s="59"/>
      <c r="KU1061" s="59"/>
      <c r="KV1061" s="59"/>
      <c r="KW1061" s="59"/>
      <c r="KX1061" s="59"/>
      <c r="KY1061" s="59"/>
      <c r="KZ1061" s="59"/>
      <c r="LA1061" s="59"/>
      <c r="LB1061" s="59"/>
      <c r="LC1061" s="59"/>
      <c r="LD1061" s="59"/>
      <c r="LE1061" s="59"/>
      <c r="LF1061" s="59"/>
      <c r="LG1061" s="59"/>
      <c r="LH1061" s="59"/>
      <c r="LI1061" s="59"/>
      <c r="LJ1061" s="59"/>
      <c r="LK1061" s="59"/>
      <c r="LL1061" s="59"/>
      <c r="LM1061" s="59"/>
      <c r="LN1061" s="59"/>
      <c r="LO1061" s="59"/>
      <c r="LP1061" s="59"/>
      <c r="LQ1061" s="59"/>
      <c r="LR1061" s="59"/>
      <c r="LS1061" s="59"/>
      <c r="LT1061" s="59"/>
      <c r="LU1061" s="59"/>
      <c r="LV1061" s="59"/>
      <c r="LW1061" s="59"/>
      <c r="LX1061" s="59"/>
      <c r="LY1061" s="59"/>
      <c r="LZ1061" s="59"/>
      <c r="MA1061" s="59"/>
      <c r="MB1061" s="59"/>
      <c r="MC1061" s="59"/>
      <c r="MD1061" s="59"/>
      <c r="ME1061" s="59"/>
      <c r="MF1061" s="59"/>
      <c r="MG1061" s="59"/>
      <c r="MH1061" s="59"/>
      <c r="MI1061" s="59"/>
      <c r="MJ1061" s="59"/>
      <c r="MK1061" s="59"/>
      <c r="ML1061" s="59"/>
      <c r="MM1061" s="59"/>
      <c r="MN1061" s="59"/>
      <c r="MO1061" s="59"/>
      <c r="MP1061" s="59"/>
      <c r="MQ1061" s="59"/>
      <c r="MR1061" s="59"/>
      <c r="MS1061" s="59"/>
      <c r="MT1061" s="59"/>
      <c r="MU1061" s="59"/>
      <c r="MV1061" s="59"/>
      <c r="MW1061" s="59"/>
      <c r="MX1061" s="59"/>
      <c r="MY1061" s="59"/>
      <c r="MZ1061" s="59"/>
      <c r="NA1061" s="59"/>
      <c r="NB1061" s="59"/>
      <c r="NC1061" s="59"/>
      <c r="ND1061" s="59"/>
      <c r="NE1061" s="59"/>
      <c r="NF1061" s="59"/>
      <c r="NG1061" s="59"/>
      <c r="NH1061" s="59"/>
      <c r="NI1061" s="59"/>
      <c r="NJ1061" s="59"/>
      <c r="NK1061" s="59"/>
      <c r="NL1061" s="59"/>
      <c r="NM1061" s="59"/>
      <c r="NN1061" s="59"/>
      <c r="NO1061" s="59"/>
      <c r="NP1061" s="59"/>
      <c r="NQ1061" s="59"/>
      <c r="NR1061" s="59"/>
      <c r="NS1061" s="59"/>
      <c r="NT1061" s="59"/>
      <c r="NU1061" s="59"/>
      <c r="NV1061" s="59"/>
      <c r="NW1061" s="59"/>
      <c r="NX1061" s="59"/>
      <c r="NY1061" s="59"/>
      <c r="NZ1061" s="59"/>
      <c r="OA1061" s="59"/>
      <c r="OB1061" s="59"/>
      <c r="OC1061" s="59"/>
      <c r="OD1061" s="59"/>
      <c r="OE1061" s="59"/>
      <c r="OF1061" s="59"/>
      <c r="OG1061" s="59"/>
      <c r="OH1061" s="59"/>
      <c r="OI1061" s="59"/>
      <c r="OJ1061" s="59"/>
      <c r="OK1061" s="59"/>
      <c r="OL1061" s="59"/>
      <c r="OM1061" s="59"/>
      <c r="ON1061" s="59"/>
      <c r="OO1061" s="59"/>
      <c r="OP1061" s="59"/>
      <c r="OQ1061" s="59"/>
      <c r="OR1061" s="59"/>
      <c r="OS1061" s="59"/>
      <c r="OT1061" s="59"/>
      <c r="OU1061" s="59"/>
      <c r="OV1061" s="59"/>
      <c r="OW1061" s="59"/>
      <c r="OX1061" s="59"/>
      <c r="OY1061" s="59"/>
      <c r="OZ1061" s="59"/>
      <c r="PA1061" s="59"/>
      <c r="PB1061" s="59"/>
      <c r="PC1061" s="59"/>
      <c r="PD1061" s="59"/>
      <c r="PE1061" s="59"/>
      <c r="PF1061" s="59"/>
      <c r="PG1061" s="59"/>
      <c r="PH1061" s="59"/>
      <c r="PI1061" s="59"/>
      <c r="PJ1061" s="59"/>
      <c r="PK1061" s="59"/>
      <c r="PL1061" s="59"/>
      <c r="PM1061" s="59"/>
      <c r="PN1061" s="59"/>
      <c r="PO1061" s="59"/>
      <c r="PP1061" s="59"/>
      <c r="PQ1061" s="59"/>
      <c r="PR1061" s="59"/>
      <c r="PS1061" s="59"/>
      <c r="PT1061" s="59"/>
      <c r="PU1061" s="59"/>
      <c r="PV1061" s="59"/>
      <c r="PW1061" s="59"/>
      <c r="PX1061" s="59"/>
      <c r="PY1061" s="59"/>
      <c r="PZ1061" s="59"/>
      <c r="QA1061" s="59"/>
      <c r="QB1061" s="59"/>
      <c r="QC1061" s="59"/>
      <c r="QD1061" s="59"/>
      <c r="QE1061" s="59"/>
      <c r="QF1061" s="59"/>
      <c r="QG1061" s="59"/>
      <c r="QH1061" s="59"/>
      <c r="QI1061" s="59"/>
      <c r="QJ1061" s="59"/>
      <c r="QK1061" s="59"/>
      <c r="QL1061" s="59"/>
      <c r="QM1061" s="59"/>
      <c r="QN1061" s="59"/>
      <c r="QO1061" s="59"/>
      <c r="QP1061" s="59"/>
      <c r="QQ1061" s="59"/>
      <c r="QR1061" s="59"/>
      <c r="QS1061" s="59"/>
      <c r="QT1061" s="59"/>
      <c r="QU1061" s="59"/>
      <c r="QV1061" s="59"/>
      <c r="QW1061" s="59"/>
      <c r="QX1061" s="59"/>
      <c r="QY1061" s="59"/>
      <c r="QZ1061" s="59"/>
      <c r="RA1061" s="59"/>
      <c r="RB1061" s="59"/>
      <c r="RC1061" s="59"/>
      <c r="RD1061" s="59"/>
      <c r="RE1061" s="59"/>
      <c r="RF1061" s="59"/>
      <c r="RG1061" s="59"/>
      <c r="RH1061" s="59"/>
      <c r="RI1061" s="59"/>
      <c r="RJ1061" s="59"/>
      <c r="RK1061" s="59"/>
      <c r="RL1061" s="59"/>
      <c r="RM1061" s="59"/>
      <c r="RN1061" s="59"/>
      <c r="RO1061" s="59"/>
      <c r="RP1061" s="59"/>
      <c r="RQ1061" s="59"/>
      <c r="RR1061" s="59"/>
      <c r="RS1061" s="59"/>
      <c r="RT1061" s="59"/>
      <c r="RU1061" s="59"/>
      <c r="RV1061" s="59"/>
      <c r="RW1061" s="59"/>
      <c r="RX1061" s="59"/>
      <c r="RY1061" s="59"/>
      <c r="RZ1061" s="59"/>
      <c r="SA1061" s="59"/>
      <c r="SB1061" s="59"/>
      <c r="SC1061" s="59"/>
      <c r="SD1061" s="59"/>
      <c r="SE1061" s="59"/>
      <c r="SF1061" s="59"/>
      <c r="SG1061" s="59"/>
      <c r="SH1061" s="59"/>
      <c r="SI1061" s="59"/>
      <c r="SJ1061" s="59"/>
      <c r="SK1061" s="59"/>
      <c r="SL1061" s="59"/>
      <c r="SM1061" s="59"/>
      <c r="SN1061" s="59"/>
      <c r="SO1061" s="59"/>
      <c r="SP1061" s="59"/>
      <c r="SQ1061" s="59"/>
      <c r="SR1061" s="59"/>
      <c r="SS1061" s="59"/>
      <c r="ST1061" s="59"/>
      <c r="SU1061" s="59"/>
      <c r="SV1061" s="59"/>
      <c r="SW1061" s="59"/>
      <c r="SX1061" s="59"/>
      <c r="SY1061" s="59"/>
      <c r="SZ1061" s="59"/>
      <c r="TA1061" s="59"/>
      <c r="TB1061" s="59"/>
      <c r="TC1061" s="59"/>
      <c r="TD1061" s="59"/>
      <c r="TE1061" s="59"/>
      <c r="TF1061" s="59"/>
      <c r="TG1061" s="59"/>
      <c r="TH1061" s="59"/>
      <c r="TI1061" s="59"/>
      <c r="TJ1061" s="59"/>
      <c r="TK1061" s="59"/>
      <c r="TL1061" s="59"/>
      <c r="TM1061" s="59"/>
      <c r="TN1061" s="59"/>
      <c r="TO1061" s="59"/>
      <c r="TP1061" s="59"/>
      <c r="TQ1061" s="59"/>
      <c r="TR1061" s="59"/>
      <c r="TS1061" s="59"/>
      <c r="TT1061" s="59"/>
      <c r="TU1061" s="59"/>
      <c r="TV1061" s="59"/>
      <c r="TW1061" s="59"/>
      <c r="TX1061" s="59"/>
      <c r="TY1061" s="59"/>
      <c r="TZ1061" s="59"/>
      <c r="UA1061" s="59"/>
      <c r="UB1061" s="59"/>
      <c r="UC1061" s="59"/>
      <c r="UD1061" s="59"/>
      <c r="UE1061" s="59"/>
      <c r="UF1061" s="59"/>
      <c r="UG1061" s="59"/>
      <c r="UH1061" s="59"/>
      <c r="UI1061" s="59"/>
      <c r="UJ1061" s="59"/>
      <c r="UK1061" s="59"/>
      <c r="UL1061" s="59"/>
      <c r="UM1061" s="59"/>
      <c r="UN1061" s="59"/>
      <c r="UO1061" s="59"/>
      <c r="UP1061" s="59"/>
      <c r="UQ1061" s="59"/>
      <c r="UR1061" s="59"/>
      <c r="US1061" s="59"/>
      <c r="UT1061" s="59"/>
      <c r="UU1061" s="59"/>
      <c r="UV1061" s="59"/>
      <c r="UW1061" s="59"/>
      <c r="UX1061" s="59"/>
      <c r="UY1061" s="59"/>
      <c r="UZ1061" s="59"/>
      <c r="VA1061" s="59"/>
      <c r="VB1061" s="59"/>
      <c r="VC1061" s="59"/>
      <c r="VD1061" s="59"/>
      <c r="VE1061" s="59"/>
      <c r="VF1061" s="59"/>
      <c r="VG1061" s="59"/>
      <c r="VH1061" s="59"/>
      <c r="VI1061" s="59"/>
      <c r="VJ1061" s="59"/>
      <c r="VK1061" s="59"/>
      <c r="VL1061" s="59"/>
      <c r="VM1061" s="59"/>
      <c r="VN1061" s="59"/>
      <c r="VO1061" s="59"/>
      <c r="VP1061" s="59"/>
      <c r="VQ1061" s="59"/>
      <c r="VR1061" s="59"/>
      <c r="VS1061" s="59"/>
      <c r="VT1061" s="59"/>
      <c r="VU1061" s="59"/>
      <c r="VV1061" s="59"/>
      <c r="VW1061" s="59"/>
      <c r="VX1061" s="59"/>
      <c r="VY1061" s="59"/>
      <c r="VZ1061" s="59"/>
      <c r="WA1061" s="59"/>
      <c r="WB1061" s="59"/>
      <c r="WC1061" s="59"/>
      <c r="WD1061" s="59"/>
      <c r="WE1061" s="59"/>
      <c r="WF1061" s="59"/>
      <c r="WG1061" s="59"/>
      <c r="WH1061" s="59"/>
      <c r="WI1061" s="59"/>
      <c r="WJ1061" s="59"/>
      <c r="WK1061" s="59"/>
      <c r="WL1061" s="59"/>
      <c r="WM1061" s="59"/>
      <c r="WN1061" s="59"/>
      <c r="WO1061" s="59"/>
      <c r="WP1061" s="59"/>
      <c r="WQ1061" s="59"/>
      <c r="WR1061" s="59"/>
      <c r="WS1061" s="59"/>
      <c r="WT1061" s="59"/>
      <c r="WU1061" s="59"/>
      <c r="WV1061" s="59"/>
      <c r="WW1061" s="59"/>
      <c r="WX1061" s="59"/>
      <c r="WY1061" s="59"/>
      <c r="WZ1061" s="59"/>
      <c r="XA1061" s="59"/>
      <c r="XB1061" s="59"/>
      <c r="XC1061" s="59"/>
      <c r="XD1061" s="59"/>
      <c r="XE1061" s="59"/>
      <c r="XF1061" s="59"/>
      <c r="XG1061" s="59"/>
      <c r="XH1061" s="59"/>
      <c r="XI1061" s="59"/>
      <c r="XJ1061" s="59"/>
      <c r="XK1061" s="59"/>
      <c r="XL1061" s="59"/>
      <c r="XM1061" s="59"/>
      <c r="XN1061" s="59"/>
      <c r="XO1061" s="59"/>
      <c r="XP1061" s="59"/>
      <c r="XQ1061" s="59"/>
      <c r="XR1061" s="59"/>
      <c r="XS1061" s="59"/>
      <c r="XT1061" s="59"/>
      <c r="XU1061" s="59"/>
      <c r="XV1061" s="59"/>
      <c r="XW1061" s="59"/>
      <c r="XX1061" s="59"/>
      <c r="XY1061" s="59"/>
      <c r="XZ1061" s="59"/>
      <c r="YA1061" s="59"/>
      <c r="YB1061" s="59"/>
      <c r="YC1061" s="59"/>
      <c r="YD1061" s="59"/>
      <c r="YE1061" s="59"/>
      <c r="YF1061" s="59"/>
      <c r="YG1061" s="59"/>
      <c r="YH1061" s="59"/>
      <c r="YI1061" s="59"/>
      <c r="YJ1061" s="59"/>
      <c r="YK1061" s="59"/>
      <c r="YL1061" s="59"/>
      <c r="YM1061" s="59"/>
      <c r="YN1061" s="59"/>
      <c r="YO1061" s="59"/>
      <c r="YP1061" s="59"/>
      <c r="YQ1061" s="59"/>
      <c r="YR1061" s="59"/>
      <c r="YS1061" s="59"/>
      <c r="YT1061" s="59"/>
      <c r="YU1061" s="59"/>
      <c r="YV1061" s="59"/>
      <c r="YW1061" s="59"/>
      <c r="YX1061" s="59"/>
      <c r="YY1061" s="59"/>
      <c r="YZ1061" s="59"/>
      <c r="ZA1061" s="59"/>
      <c r="ZB1061" s="59"/>
      <c r="ZC1061" s="59"/>
      <c r="ZD1061" s="59"/>
      <c r="ZE1061" s="59"/>
      <c r="ZF1061" s="59"/>
      <c r="ZG1061" s="59"/>
      <c r="ZH1061" s="59"/>
      <c r="ZI1061" s="59"/>
      <c r="ZJ1061" s="59"/>
      <c r="ZK1061" s="59"/>
      <c r="ZL1061" s="59"/>
      <c r="ZM1061" s="59"/>
      <c r="ZN1061" s="59"/>
      <c r="ZO1061" s="59"/>
      <c r="ZP1061" s="59"/>
      <c r="ZQ1061" s="59"/>
      <c r="ZR1061" s="59"/>
      <c r="ZS1061" s="59"/>
      <c r="ZT1061" s="59"/>
      <c r="ZU1061" s="59"/>
      <c r="ZV1061" s="59"/>
      <c r="ZW1061" s="59"/>
      <c r="ZX1061" s="59"/>
      <c r="ZY1061" s="59"/>
      <c r="ZZ1061" s="59"/>
      <c r="AAA1061" s="59"/>
      <c r="AAB1061" s="59"/>
      <c r="AAC1061" s="59"/>
      <c r="AAD1061" s="59"/>
      <c r="AAE1061" s="59"/>
      <c r="AAF1061" s="59"/>
      <c r="AAG1061" s="59"/>
      <c r="AAH1061" s="59"/>
      <c r="AAI1061" s="59"/>
      <c r="AAJ1061" s="59"/>
      <c r="AAK1061" s="59"/>
      <c r="AAL1061" s="59"/>
      <c r="AAM1061" s="59"/>
      <c r="AAN1061" s="59"/>
      <c r="AAO1061" s="59"/>
      <c r="AAP1061" s="59"/>
      <c r="AAQ1061" s="59"/>
      <c r="AAR1061" s="59"/>
      <c r="AAS1061" s="59"/>
      <c r="AAT1061" s="59"/>
      <c r="AAU1061" s="59"/>
      <c r="AAV1061" s="59"/>
      <c r="AAW1061" s="59"/>
      <c r="AAX1061" s="59"/>
      <c r="AAY1061" s="59"/>
      <c r="AAZ1061" s="59"/>
      <c r="ABA1061" s="59"/>
      <c r="ABB1061" s="59"/>
      <c r="ABC1061" s="59"/>
      <c r="ABD1061" s="59"/>
      <c r="ABE1061" s="59"/>
      <c r="ABF1061" s="59"/>
      <c r="ABG1061" s="59"/>
      <c r="ABH1061" s="59"/>
      <c r="ABI1061" s="59"/>
      <c r="ABJ1061" s="59"/>
      <c r="ABK1061" s="59"/>
      <c r="ABL1061" s="59"/>
      <c r="ABM1061" s="59"/>
      <c r="ABN1061" s="59"/>
      <c r="ABO1061" s="59"/>
      <c r="ABP1061" s="59"/>
      <c r="ABQ1061" s="59"/>
      <c r="ABR1061" s="59"/>
      <c r="ABS1061" s="59"/>
      <c r="ABT1061" s="59"/>
      <c r="ABU1061" s="59"/>
      <c r="ABV1061" s="59"/>
      <c r="ABW1061" s="59"/>
      <c r="ABX1061" s="59"/>
      <c r="ABY1061" s="59"/>
      <c r="ABZ1061" s="59"/>
      <c r="ACA1061" s="59"/>
      <c r="ACB1061" s="59"/>
      <c r="ACC1061" s="59"/>
      <c r="ACD1061" s="59"/>
      <c r="ACE1061" s="59"/>
      <c r="ACF1061" s="59"/>
      <c r="ACG1061" s="59"/>
      <c r="ACH1061" s="59"/>
      <c r="ACI1061" s="59"/>
      <c r="ACJ1061" s="59"/>
      <c r="ACK1061" s="59"/>
      <c r="ACL1061" s="59"/>
      <c r="ACM1061" s="59"/>
      <c r="ACN1061" s="59"/>
      <c r="ACO1061" s="59"/>
      <c r="ACP1061" s="59"/>
      <c r="ACQ1061" s="59"/>
      <c r="ACR1061" s="59"/>
      <c r="ACS1061" s="59"/>
      <c r="ACT1061" s="59"/>
      <c r="ACU1061" s="59"/>
      <c r="ACV1061" s="59"/>
      <c r="ACW1061" s="59"/>
      <c r="ACX1061" s="59"/>
      <c r="ACY1061" s="59"/>
      <c r="ACZ1061" s="59"/>
      <c r="ADA1061" s="59"/>
      <c r="ADB1061" s="59"/>
      <c r="ADC1061" s="59"/>
      <c r="ADD1061" s="59"/>
      <c r="ADE1061" s="59"/>
      <c r="ADF1061" s="59"/>
      <c r="ADG1061" s="59"/>
      <c r="ADH1061" s="59"/>
      <c r="ADI1061" s="59"/>
      <c r="ADJ1061" s="59"/>
      <c r="ADK1061" s="59"/>
      <c r="ADL1061" s="59"/>
      <c r="ADM1061" s="59"/>
      <c r="ADN1061" s="59"/>
      <c r="ADO1061" s="59"/>
      <c r="ADP1061" s="59"/>
      <c r="ADQ1061" s="59"/>
      <c r="ADR1061" s="59"/>
      <c r="ADS1061" s="59"/>
      <c r="ADT1061" s="59"/>
      <c r="ADU1061" s="59"/>
      <c r="ADV1061" s="59"/>
      <c r="ADW1061" s="59"/>
      <c r="ADX1061" s="59"/>
      <c r="ADY1061" s="59"/>
      <c r="ADZ1061" s="59"/>
      <c r="AEA1061" s="59"/>
      <c r="AEB1061" s="59"/>
      <c r="AEC1061" s="59"/>
      <c r="AED1061" s="59"/>
      <c r="AEE1061" s="59"/>
      <c r="AEF1061" s="59"/>
      <c r="AEG1061" s="59"/>
      <c r="AEH1061" s="59"/>
      <c r="AEI1061" s="59"/>
      <c r="AEJ1061" s="59"/>
      <c r="AEK1061" s="59"/>
      <c r="AEL1061" s="59"/>
      <c r="AEM1061" s="59"/>
      <c r="AEN1061" s="59"/>
      <c r="AEO1061" s="59"/>
      <c r="AEP1061" s="59"/>
      <c r="AEQ1061" s="59"/>
      <c r="AER1061" s="59"/>
      <c r="AES1061" s="59"/>
      <c r="AET1061" s="59"/>
      <c r="AEU1061" s="59"/>
      <c r="AEV1061" s="59"/>
      <c r="AEW1061" s="59"/>
      <c r="AEX1061" s="59"/>
      <c r="AEY1061" s="59"/>
      <c r="AEZ1061" s="59"/>
      <c r="AFA1061" s="59"/>
      <c r="AFB1061" s="59"/>
      <c r="AFC1061" s="59"/>
      <c r="AFD1061" s="59"/>
      <c r="AFE1061" s="59"/>
      <c r="AFF1061" s="59"/>
      <c r="AFG1061" s="59"/>
      <c r="AFH1061" s="59"/>
      <c r="AFI1061" s="59"/>
      <c r="AFJ1061" s="59"/>
      <c r="AFK1061" s="59"/>
      <c r="AFL1061" s="59"/>
      <c r="AFM1061" s="59"/>
      <c r="AFN1061" s="59"/>
      <c r="AFO1061" s="59"/>
      <c r="AFP1061" s="59"/>
      <c r="AFQ1061" s="59"/>
      <c r="AFR1061" s="59"/>
      <c r="AFS1061" s="59"/>
      <c r="AFT1061" s="59"/>
      <c r="AFU1061" s="59"/>
      <c r="AFV1061" s="59"/>
      <c r="AFW1061" s="59"/>
      <c r="AFX1061" s="59"/>
      <c r="AFY1061" s="59"/>
      <c r="AFZ1061" s="59"/>
      <c r="AGA1061" s="59"/>
      <c r="AGB1061" s="59"/>
      <c r="AGC1061" s="59"/>
      <c r="AGD1061" s="59"/>
      <c r="AGE1061" s="59"/>
      <c r="AGF1061" s="59"/>
      <c r="AGG1061" s="59"/>
      <c r="AGH1061" s="59"/>
      <c r="AGI1061" s="59"/>
      <c r="AGJ1061" s="59"/>
      <c r="AGK1061" s="59"/>
      <c r="AGL1061" s="59"/>
      <c r="AGM1061" s="59"/>
      <c r="AGN1061" s="59"/>
      <c r="AGO1061" s="59"/>
      <c r="AGP1061" s="59"/>
      <c r="AGQ1061" s="59"/>
      <c r="AGR1061" s="59"/>
      <c r="AGS1061" s="59"/>
      <c r="AGT1061" s="59"/>
      <c r="AGU1061" s="59"/>
      <c r="AGV1061" s="59"/>
      <c r="AGW1061" s="59"/>
      <c r="AGX1061" s="59"/>
      <c r="AGY1061" s="59"/>
      <c r="AGZ1061" s="59"/>
      <c r="AHA1061" s="59"/>
      <c r="AHB1061" s="59"/>
      <c r="AHC1061" s="59"/>
      <c r="AHD1061" s="59"/>
      <c r="AHE1061" s="59"/>
      <c r="AHF1061" s="59"/>
      <c r="AHG1061" s="59"/>
      <c r="AHH1061" s="59"/>
      <c r="AHI1061" s="59"/>
      <c r="AHJ1061" s="59"/>
      <c r="AHK1061" s="59"/>
      <c r="AHL1061" s="59"/>
      <c r="AHM1061" s="59"/>
      <c r="AHN1061" s="59"/>
      <c r="AHO1061" s="59"/>
      <c r="AHP1061" s="59"/>
      <c r="AHQ1061" s="59"/>
      <c r="AHR1061" s="59"/>
      <c r="AHS1061" s="59"/>
      <c r="AHT1061" s="59"/>
      <c r="AHU1061" s="59"/>
      <c r="AHV1061" s="59"/>
      <c r="AHW1061" s="59"/>
      <c r="AHX1061" s="59"/>
      <c r="AHY1061" s="59"/>
      <c r="AHZ1061" s="59"/>
      <c r="AIA1061" s="59"/>
      <c r="AIB1061" s="59"/>
      <c r="AIC1061" s="59"/>
      <c r="AID1061" s="59"/>
      <c r="AIE1061" s="59"/>
      <c r="AIF1061" s="59"/>
      <c r="AIG1061" s="59"/>
      <c r="AIH1061" s="59"/>
      <c r="AII1061" s="59"/>
      <c r="AIJ1061" s="59"/>
      <c r="AIK1061" s="59"/>
      <c r="AIL1061" s="59"/>
      <c r="AIM1061" s="59"/>
      <c r="AIN1061" s="59"/>
      <c r="AIO1061" s="59"/>
      <c r="AIP1061" s="59"/>
      <c r="AIQ1061" s="59"/>
      <c r="AIR1061" s="59"/>
      <c r="AIS1061" s="59"/>
      <c r="AIT1061" s="59"/>
      <c r="AIU1061" s="59"/>
      <c r="AIV1061" s="59"/>
      <c r="AIW1061" s="59"/>
      <c r="AIX1061" s="59"/>
      <c r="AIY1061" s="59"/>
      <c r="AIZ1061" s="59"/>
      <c r="AJA1061" s="59"/>
      <c r="AJB1061" s="59"/>
      <c r="AJC1061" s="59"/>
      <c r="AJD1061" s="59"/>
      <c r="AJE1061" s="59"/>
      <c r="AJF1061" s="59"/>
      <c r="AJG1061" s="59"/>
      <c r="AJH1061" s="59"/>
      <c r="AJI1061" s="59"/>
      <c r="AJJ1061" s="59"/>
      <c r="AJK1061" s="59"/>
      <c r="AJL1061" s="59"/>
      <c r="AJM1061" s="59"/>
      <c r="AJN1061" s="59"/>
      <c r="AJO1061" s="59"/>
      <c r="AJP1061" s="59"/>
      <c r="AJQ1061" s="59"/>
      <c r="AJR1061" s="59"/>
      <c r="AJS1061" s="59"/>
      <c r="AJT1061" s="59"/>
      <c r="AJU1061" s="59"/>
      <c r="AJV1061" s="59"/>
      <c r="AJW1061" s="59"/>
      <c r="AJX1061" s="59"/>
      <c r="AJY1061" s="59"/>
      <c r="AJZ1061" s="59"/>
      <c r="AKA1061" s="59"/>
      <c r="AKB1061" s="59"/>
      <c r="AKC1061" s="59"/>
      <c r="AKD1061" s="59"/>
      <c r="AKE1061" s="59"/>
      <c r="AKF1061" s="59"/>
      <c r="AKG1061" s="59"/>
      <c r="AKH1061" s="59"/>
      <c r="AKI1061" s="59"/>
      <c r="AKJ1061" s="59"/>
      <c r="AKK1061" s="59"/>
      <c r="AKL1061" s="59"/>
      <c r="AKM1061" s="59"/>
      <c r="AKN1061" s="59"/>
      <c r="AKO1061" s="59"/>
      <c r="AKP1061" s="59"/>
      <c r="AKQ1061" s="59"/>
      <c r="AKR1061" s="59"/>
      <c r="AKS1061" s="59"/>
      <c r="AKT1061" s="59"/>
      <c r="AKU1061" s="59"/>
      <c r="AKV1061" s="59"/>
      <c r="AKW1061" s="59"/>
      <c r="AKX1061" s="59"/>
      <c r="AKY1061" s="59"/>
      <c r="AKZ1061" s="59"/>
      <c r="ALA1061" s="59"/>
      <c r="ALB1061" s="59"/>
      <c r="ALC1061" s="59"/>
      <c r="ALD1061" s="59"/>
      <c r="ALE1061" s="59"/>
      <c r="ALF1061" s="59"/>
      <c r="ALG1061" s="59"/>
      <c r="ALH1061" s="59"/>
      <c r="ALI1061" s="59"/>
      <c r="ALJ1061" s="59"/>
      <c r="ALK1061" s="59"/>
      <c r="ALL1061" s="59"/>
      <c r="ALM1061" s="59"/>
      <c r="ALN1061" s="59"/>
      <c r="ALO1061" s="59"/>
      <c r="ALP1061" s="59"/>
      <c r="ALQ1061" s="59"/>
      <c r="ALR1061" s="59"/>
      <c r="ALS1061" s="59"/>
      <c r="ALT1061" s="59"/>
      <c r="ALU1061" s="59"/>
      <c r="ALV1061" s="59"/>
      <c r="ALW1061" s="59"/>
      <c r="ALX1061" s="59"/>
      <c r="ALY1061" s="59"/>
      <c r="ALZ1061" s="59"/>
      <c r="AMA1061" s="59"/>
      <c r="AMB1061" s="59"/>
      <c r="AMC1061" s="59"/>
      <c r="AMD1061" s="59"/>
      <c r="AME1061" s="59"/>
      <c r="AMF1061" s="59"/>
      <c r="AMG1061" s="59"/>
      <c r="AMH1061" s="59"/>
      <c r="AMI1061" s="59"/>
      <c r="AMJ1061" s="59"/>
      <c r="AMK1061" s="59"/>
      <c r="AML1061" s="59"/>
      <c r="AMM1061" s="59"/>
      <c r="AMN1061" s="59"/>
      <c r="AMO1061" s="59"/>
      <c r="AMP1061" s="59"/>
      <c r="AMQ1061" s="59"/>
      <c r="AMR1061" s="59"/>
      <c r="AMS1061" s="59"/>
      <c r="AMT1061" s="59"/>
      <c r="AMU1061" s="59"/>
      <c r="AMV1061" s="59"/>
      <c r="AMW1061" s="59"/>
      <c r="AMX1061" s="59"/>
      <c r="AMY1061" s="59"/>
      <c r="AMZ1061" s="59"/>
      <c r="ANA1061" s="59"/>
      <c r="ANB1061" s="59"/>
      <c r="ANC1061" s="59"/>
      <c r="AND1061" s="59"/>
      <c r="ANE1061" s="59"/>
      <c r="ANF1061" s="59"/>
      <c r="ANG1061" s="59"/>
      <c r="ANH1061" s="59"/>
      <c r="ANI1061" s="59"/>
      <c r="ANJ1061" s="59"/>
      <c r="ANK1061" s="59"/>
      <c r="ANL1061" s="59"/>
      <c r="ANM1061" s="59"/>
      <c r="ANN1061" s="59"/>
      <c r="ANO1061" s="59"/>
      <c r="ANP1061" s="59"/>
      <c r="ANQ1061" s="59"/>
      <c r="ANR1061" s="59"/>
      <c r="ANS1061" s="59"/>
      <c r="ANT1061" s="59"/>
      <c r="ANU1061" s="59"/>
      <c r="ANV1061" s="59"/>
      <c r="ANW1061" s="59"/>
      <c r="ANX1061" s="59"/>
      <c r="ANY1061" s="59"/>
      <c r="ANZ1061" s="59"/>
      <c r="AOA1061" s="59"/>
      <c r="AOB1061" s="59"/>
      <c r="AOC1061" s="59"/>
      <c r="AOD1061" s="59"/>
      <c r="AOE1061" s="59"/>
      <c r="AOF1061" s="59"/>
      <c r="AOG1061" s="59"/>
      <c r="AOH1061" s="59"/>
      <c r="AOI1061" s="59"/>
      <c r="AOJ1061" s="59"/>
      <c r="AOK1061" s="59"/>
      <c r="AOL1061" s="59"/>
      <c r="AOM1061" s="59"/>
      <c r="AON1061" s="59"/>
      <c r="AOO1061" s="59"/>
      <c r="AOP1061" s="59"/>
      <c r="AOQ1061" s="59"/>
      <c r="AOR1061" s="59"/>
      <c r="AOS1061" s="59"/>
      <c r="AOT1061" s="59"/>
      <c r="AOU1061" s="59"/>
      <c r="AOV1061" s="59"/>
      <c r="AOW1061" s="59"/>
      <c r="AOX1061" s="59"/>
      <c r="AOY1061" s="59"/>
      <c r="AOZ1061" s="59"/>
      <c r="APA1061" s="59"/>
      <c r="APB1061" s="59"/>
      <c r="APC1061" s="59"/>
      <c r="APD1061" s="59"/>
      <c r="APE1061" s="59"/>
      <c r="APF1061" s="59"/>
      <c r="APG1061" s="59"/>
      <c r="APH1061" s="59"/>
      <c r="API1061" s="59"/>
      <c r="APJ1061" s="59"/>
      <c r="APK1061" s="59"/>
      <c r="APL1061" s="59"/>
      <c r="APM1061" s="59"/>
      <c r="APN1061" s="59"/>
      <c r="APO1061" s="59"/>
      <c r="APP1061" s="59"/>
      <c r="APQ1061" s="59"/>
      <c r="APR1061" s="59"/>
      <c r="APS1061" s="59"/>
      <c r="APT1061" s="59"/>
      <c r="APU1061" s="59"/>
      <c r="APV1061" s="59"/>
      <c r="APW1061" s="59"/>
      <c r="APX1061" s="59"/>
      <c r="APY1061" s="59"/>
      <c r="APZ1061" s="59"/>
      <c r="AQA1061" s="59"/>
      <c r="AQB1061" s="59"/>
      <c r="AQC1061" s="59"/>
      <c r="AQD1061" s="59"/>
      <c r="AQE1061" s="59"/>
      <c r="AQF1061" s="59"/>
      <c r="AQG1061" s="59"/>
      <c r="AQH1061" s="59"/>
      <c r="AQI1061" s="59"/>
      <c r="AQJ1061" s="59"/>
      <c r="AQK1061" s="59"/>
      <c r="AQL1061" s="59"/>
      <c r="AQM1061" s="59"/>
      <c r="AQN1061" s="59"/>
      <c r="AQO1061" s="59"/>
      <c r="AQP1061" s="59"/>
      <c r="AQQ1061" s="59"/>
      <c r="AQR1061" s="59"/>
      <c r="AQS1061" s="59"/>
      <c r="AQT1061" s="59"/>
      <c r="AQU1061" s="59"/>
      <c r="AQV1061" s="59"/>
      <c r="AQW1061" s="59"/>
      <c r="AQX1061" s="59"/>
      <c r="AQY1061" s="59"/>
      <c r="AQZ1061" s="59"/>
      <c r="ARA1061" s="59"/>
      <c r="ARB1061" s="59"/>
      <c r="ARC1061" s="59"/>
      <c r="ARD1061" s="59"/>
      <c r="ARE1061" s="59"/>
      <c r="ARF1061" s="59"/>
      <c r="ARG1061" s="59"/>
      <c r="ARH1061" s="59"/>
      <c r="ARI1061" s="59"/>
      <c r="ARJ1061" s="59"/>
      <c r="ARK1061" s="59"/>
      <c r="ARL1061" s="59"/>
      <c r="ARM1061" s="59"/>
      <c r="ARN1061" s="59"/>
      <c r="ARO1061" s="59"/>
      <c r="ARP1061" s="59"/>
      <c r="ARQ1061" s="59"/>
      <c r="ARR1061" s="59"/>
      <c r="ARS1061" s="59"/>
      <c r="ART1061" s="59"/>
      <c r="ARU1061" s="59"/>
      <c r="ARV1061" s="59"/>
      <c r="ARW1061" s="59"/>
      <c r="ARX1061" s="59"/>
      <c r="ARY1061" s="59"/>
      <c r="ARZ1061" s="59"/>
      <c r="ASA1061" s="59"/>
      <c r="ASB1061" s="59"/>
      <c r="ASC1061" s="59"/>
      <c r="ASD1061" s="59"/>
      <c r="ASE1061" s="59"/>
      <c r="ASF1061" s="59"/>
      <c r="ASG1061" s="59"/>
      <c r="ASH1061" s="59"/>
      <c r="ASI1061" s="59"/>
      <c r="ASJ1061" s="59"/>
      <c r="ASK1061" s="59"/>
      <c r="ASL1061" s="59"/>
      <c r="ASM1061" s="59"/>
      <c r="ASN1061" s="59"/>
      <c r="ASO1061" s="59"/>
      <c r="ASP1061" s="59"/>
      <c r="ASQ1061" s="59"/>
      <c r="ASR1061" s="59"/>
      <c r="ASS1061" s="59"/>
      <c r="AST1061" s="59"/>
      <c r="ASU1061" s="59"/>
      <c r="ASV1061" s="59"/>
      <c r="ASW1061" s="59"/>
      <c r="ASX1061" s="59"/>
      <c r="ASY1061" s="59"/>
      <c r="ASZ1061" s="59"/>
      <c r="ATA1061" s="59"/>
      <c r="ATB1061" s="59"/>
      <c r="ATC1061" s="59"/>
      <c r="ATD1061" s="59"/>
      <c r="ATE1061" s="59"/>
      <c r="ATF1061" s="59"/>
      <c r="ATG1061" s="59"/>
      <c r="ATH1061" s="59"/>
      <c r="ATI1061" s="59"/>
      <c r="ATJ1061" s="59"/>
      <c r="ATK1061" s="59"/>
      <c r="ATL1061" s="59"/>
      <c r="ATM1061" s="59"/>
      <c r="ATN1061" s="59"/>
      <c r="ATO1061" s="59"/>
      <c r="ATP1061" s="59"/>
      <c r="ATQ1061" s="59"/>
      <c r="ATR1061" s="59"/>
      <c r="ATS1061" s="59"/>
      <c r="ATT1061" s="59"/>
      <c r="ATU1061" s="59"/>
      <c r="ATV1061" s="59"/>
      <c r="ATW1061" s="59"/>
      <c r="ATX1061" s="59"/>
      <c r="ATY1061" s="59"/>
      <c r="ATZ1061" s="59"/>
      <c r="AUA1061" s="59"/>
      <c r="AUB1061" s="59"/>
      <c r="AUC1061" s="59"/>
      <c r="AUD1061" s="59"/>
      <c r="AUE1061" s="59"/>
      <c r="AUF1061" s="59"/>
      <c r="AUG1061" s="59"/>
      <c r="AUH1061" s="59"/>
      <c r="AUI1061" s="59"/>
      <c r="AUJ1061" s="59"/>
      <c r="AUK1061" s="59"/>
      <c r="AUL1061" s="59"/>
      <c r="AUM1061" s="59"/>
      <c r="AUN1061" s="59"/>
      <c r="AUO1061" s="59"/>
      <c r="AUP1061" s="59"/>
      <c r="AUQ1061" s="59"/>
      <c r="AUR1061" s="59"/>
      <c r="AUS1061" s="59"/>
      <c r="AUT1061" s="59"/>
      <c r="AUU1061" s="59"/>
      <c r="AUV1061" s="59"/>
      <c r="AUW1061" s="59"/>
      <c r="AUX1061" s="59"/>
      <c r="AUY1061" s="59"/>
      <c r="AUZ1061" s="59"/>
      <c r="AVA1061" s="59"/>
      <c r="AVB1061" s="59"/>
      <c r="AVC1061" s="59"/>
      <c r="AVD1061" s="59"/>
      <c r="AVE1061" s="59"/>
      <c r="AVF1061" s="59"/>
      <c r="AVG1061" s="59"/>
      <c r="AVH1061" s="59"/>
      <c r="AVI1061" s="59"/>
      <c r="AVJ1061" s="59"/>
      <c r="AVK1061" s="59"/>
      <c r="AVL1061" s="59"/>
      <c r="AVM1061" s="59"/>
      <c r="AVN1061" s="59"/>
      <c r="AVO1061" s="59"/>
      <c r="AVP1061" s="59"/>
      <c r="AVQ1061" s="59"/>
      <c r="AVR1061" s="59"/>
      <c r="AVS1061" s="59"/>
      <c r="AVT1061" s="59"/>
      <c r="AVU1061" s="59"/>
      <c r="AVV1061" s="59"/>
      <c r="AVW1061" s="59"/>
      <c r="AVX1061" s="59"/>
      <c r="AVY1061" s="59"/>
      <c r="AVZ1061" s="59"/>
      <c r="AWA1061" s="59"/>
      <c r="AWB1061" s="59"/>
      <c r="AWC1061" s="59"/>
      <c r="AWD1061" s="59"/>
      <c r="AWE1061" s="59"/>
      <c r="AWF1061" s="59"/>
      <c r="AWG1061" s="59"/>
      <c r="AWH1061" s="59"/>
      <c r="AWI1061" s="59"/>
      <c r="AWJ1061" s="59"/>
      <c r="AWK1061" s="59"/>
      <c r="AWL1061" s="59"/>
      <c r="AWM1061" s="59"/>
      <c r="AWN1061" s="59"/>
      <c r="AWO1061" s="59"/>
      <c r="AWP1061" s="59"/>
      <c r="AWQ1061" s="59"/>
      <c r="AWR1061" s="59"/>
      <c r="AWS1061" s="59"/>
      <c r="AWT1061" s="59"/>
      <c r="AWU1061" s="59"/>
      <c r="AWV1061" s="59"/>
      <c r="AWW1061" s="59"/>
      <c r="AWX1061" s="59"/>
      <c r="AWY1061" s="59"/>
      <c r="AWZ1061" s="59"/>
      <c r="AXA1061" s="59"/>
      <c r="AXB1061" s="59"/>
      <c r="AXC1061" s="59"/>
      <c r="AXD1061" s="59"/>
      <c r="AXE1061" s="59"/>
      <c r="AXF1061" s="59"/>
      <c r="AXG1061" s="59"/>
      <c r="AXH1061" s="59"/>
      <c r="AXI1061" s="59"/>
      <c r="AXJ1061" s="59"/>
      <c r="AXK1061" s="59"/>
      <c r="AXL1061" s="59"/>
      <c r="AXM1061" s="59"/>
      <c r="AXN1061" s="59"/>
      <c r="AXO1061" s="59"/>
      <c r="AXP1061" s="59"/>
      <c r="AXQ1061" s="59"/>
      <c r="AXR1061" s="59"/>
      <c r="AXS1061" s="59"/>
      <c r="AXT1061" s="59"/>
      <c r="AXU1061" s="59"/>
      <c r="AXV1061" s="59"/>
      <c r="AXW1061" s="59"/>
      <c r="AXX1061" s="59"/>
      <c r="AXY1061" s="59"/>
      <c r="AXZ1061" s="59"/>
      <c r="AYA1061" s="59"/>
      <c r="AYB1061" s="59"/>
      <c r="AYC1061" s="59"/>
      <c r="AYD1061" s="59"/>
      <c r="AYE1061" s="59"/>
      <c r="AYF1061" s="59"/>
      <c r="AYG1061" s="59"/>
      <c r="AYH1061" s="59"/>
      <c r="AYI1061" s="59"/>
      <c r="AYJ1061" s="59"/>
      <c r="AYK1061" s="59"/>
      <c r="AYL1061" s="59"/>
      <c r="AYM1061" s="59"/>
      <c r="AYN1061" s="59"/>
      <c r="AYO1061" s="59"/>
      <c r="AYP1061" s="59"/>
      <c r="AYQ1061" s="59"/>
      <c r="AYR1061" s="59"/>
      <c r="AYS1061" s="59"/>
      <c r="AYT1061" s="59"/>
      <c r="AYU1061" s="59"/>
      <c r="AYV1061" s="59"/>
      <c r="AYW1061" s="59"/>
      <c r="AYX1061" s="59"/>
      <c r="AYY1061" s="59"/>
      <c r="AYZ1061" s="59"/>
      <c r="AZA1061" s="59"/>
      <c r="AZB1061" s="59"/>
      <c r="AZC1061" s="59"/>
      <c r="AZD1061" s="59"/>
      <c r="AZE1061" s="59"/>
      <c r="AZF1061" s="59"/>
      <c r="AZG1061" s="59"/>
      <c r="AZH1061" s="59"/>
      <c r="AZI1061" s="59"/>
      <c r="AZJ1061" s="59"/>
      <c r="AZK1061" s="59"/>
      <c r="AZL1061" s="59"/>
      <c r="AZM1061" s="59"/>
      <c r="AZN1061" s="59"/>
      <c r="AZO1061" s="59"/>
      <c r="AZP1061" s="59"/>
      <c r="AZQ1061" s="59"/>
      <c r="AZR1061" s="59"/>
      <c r="AZS1061" s="59"/>
      <c r="AZT1061" s="59"/>
      <c r="AZU1061" s="59"/>
      <c r="AZV1061" s="59"/>
      <c r="AZW1061" s="59"/>
      <c r="AZX1061" s="59"/>
      <c r="AZY1061" s="59"/>
      <c r="AZZ1061" s="59"/>
      <c r="BAA1061" s="59"/>
      <c r="BAB1061" s="59"/>
      <c r="BAC1061" s="59"/>
      <c r="BAD1061" s="59"/>
      <c r="BAE1061" s="59"/>
      <c r="BAF1061" s="59"/>
      <c r="BAG1061" s="59"/>
      <c r="BAH1061" s="59"/>
      <c r="BAI1061" s="59"/>
      <c r="BAJ1061" s="59"/>
      <c r="BAK1061" s="59"/>
      <c r="BAL1061" s="59"/>
      <c r="BAM1061" s="59"/>
      <c r="BAN1061" s="59"/>
      <c r="BAO1061" s="59"/>
      <c r="BAP1061" s="59"/>
      <c r="BAQ1061" s="59"/>
      <c r="BAR1061" s="59"/>
      <c r="BAS1061" s="59"/>
      <c r="BAT1061" s="59"/>
      <c r="BAU1061" s="59"/>
      <c r="BAV1061" s="59"/>
      <c r="BAW1061" s="59"/>
      <c r="BAX1061" s="59"/>
      <c r="BAY1061" s="59"/>
      <c r="BAZ1061" s="59"/>
      <c r="BBA1061" s="59"/>
      <c r="BBB1061" s="59"/>
      <c r="BBC1061" s="59"/>
      <c r="BBD1061" s="59"/>
      <c r="BBE1061" s="59"/>
      <c r="BBF1061" s="59"/>
      <c r="BBG1061" s="59"/>
      <c r="BBH1061" s="59"/>
      <c r="BBI1061" s="59"/>
      <c r="BBJ1061" s="59"/>
      <c r="BBK1061" s="59"/>
      <c r="BBL1061" s="59"/>
      <c r="BBM1061" s="59"/>
      <c r="BBN1061" s="59"/>
      <c r="BBO1061" s="59"/>
      <c r="BBP1061" s="59"/>
      <c r="BBQ1061" s="59"/>
      <c r="BBR1061" s="59"/>
      <c r="BBS1061" s="59"/>
      <c r="BBT1061" s="59"/>
      <c r="BBU1061" s="59"/>
      <c r="BBV1061" s="59"/>
      <c r="BBW1061" s="59"/>
      <c r="BBX1061" s="59"/>
      <c r="BBY1061" s="59"/>
      <c r="BBZ1061" s="59"/>
      <c r="BCA1061" s="59"/>
      <c r="BCB1061" s="59"/>
      <c r="BCC1061" s="59"/>
      <c r="BCD1061" s="59"/>
      <c r="BCE1061" s="59"/>
      <c r="BCF1061" s="59"/>
      <c r="BCG1061" s="59"/>
      <c r="BCH1061" s="59"/>
      <c r="BCI1061" s="59"/>
      <c r="BCJ1061" s="59"/>
      <c r="BCK1061" s="59"/>
      <c r="BCL1061" s="59"/>
      <c r="BCM1061" s="59"/>
      <c r="BCN1061" s="59"/>
      <c r="BCO1061" s="59"/>
      <c r="BCP1061" s="59"/>
      <c r="BCQ1061" s="59"/>
      <c r="BCR1061" s="59"/>
      <c r="BCS1061" s="59"/>
      <c r="BCT1061" s="59"/>
      <c r="BCU1061" s="59"/>
      <c r="BCV1061" s="59"/>
      <c r="BCW1061" s="59"/>
      <c r="BCX1061" s="59"/>
      <c r="BCY1061" s="59"/>
      <c r="BCZ1061" s="59"/>
      <c r="BDA1061" s="59"/>
      <c r="BDB1061" s="59"/>
      <c r="BDC1061" s="59"/>
      <c r="BDD1061" s="59"/>
      <c r="BDE1061" s="59"/>
      <c r="BDF1061" s="59"/>
      <c r="BDG1061" s="59"/>
      <c r="BDH1061" s="59"/>
      <c r="BDI1061" s="59"/>
      <c r="BDJ1061" s="59"/>
      <c r="BDK1061" s="59"/>
      <c r="BDL1061" s="59"/>
      <c r="BDM1061" s="59"/>
      <c r="BDN1061" s="59"/>
      <c r="BDO1061" s="59"/>
      <c r="BDP1061" s="59"/>
      <c r="BDQ1061" s="59"/>
      <c r="BDR1061" s="59"/>
      <c r="BDS1061" s="59"/>
      <c r="BDT1061" s="59"/>
      <c r="BDU1061" s="59"/>
      <c r="BDV1061" s="59"/>
      <c r="BDW1061" s="59"/>
      <c r="BDX1061" s="59"/>
      <c r="BDY1061" s="59"/>
      <c r="BDZ1061" s="59"/>
      <c r="BEA1061" s="59"/>
      <c r="BEB1061" s="59"/>
      <c r="BEC1061" s="59"/>
      <c r="BED1061" s="59"/>
      <c r="BEE1061" s="59"/>
      <c r="BEF1061" s="59"/>
      <c r="BEG1061" s="59"/>
      <c r="BEH1061" s="59"/>
      <c r="BEI1061" s="59"/>
      <c r="BEJ1061" s="59"/>
      <c r="BEK1061" s="59"/>
      <c r="BEL1061" s="59"/>
      <c r="BEM1061" s="59"/>
      <c r="BEN1061" s="59"/>
      <c r="BEO1061" s="59"/>
      <c r="BEP1061" s="59"/>
      <c r="BEQ1061" s="59"/>
      <c r="BER1061" s="59"/>
      <c r="BES1061" s="59"/>
      <c r="BET1061" s="59"/>
      <c r="BEU1061" s="59"/>
      <c r="BEV1061" s="59"/>
      <c r="BEW1061" s="59"/>
      <c r="BEX1061" s="59"/>
      <c r="BEY1061" s="59"/>
      <c r="BEZ1061" s="59"/>
      <c r="BFA1061" s="59"/>
      <c r="BFB1061" s="59"/>
      <c r="BFC1061" s="59"/>
      <c r="BFD1061" s="59"/>
      <c r="BFE1061" s="59"/>
      <c r="BFF1061" s="59"/>
      <c r="BFG1061" s="59"/>
      <c r="BFH1061" s="59"/>
      <c r="BFI1061" s="59"/>
      <c r="BFJ1061" s="59"/>
      <c r="BFK1061" s="59"/>
      <c r="BFL1061" s="59"/>
      <c r="BFM1061" s="59"/>
      <c r="BFN1061" s="59"/>
      <c r="BFO1061" s="59"/>
      <c r="BFP1061" s="59"/>
      <c r="BFQ1061" s="59"/>
      <c r="BFR1061" s="59"/>
      <c r="BFS1061" s="59"/>
      <c r="BFT1061" s="59"/>
      <c r="BFU1061" s="59"/>
      <c r="BFV1061" s="59"/>
      <c r="BFW1061" s="59"/>
      <c r="BFX1061" s="59"/>
      <c r="BFY1061" s="59"/>
      <c r="BFZ1061" s="59"/>
      <c r="BGA1061" s="59"/>
      <c r="BGB1061" s="59"/>
      <c r="BGC1061" s="59"/>
      <c r="BGD1061" s="59"/>
      <c r="BGE1061" s="59"/>
      <c r="BGF1061" s="59"/>
      <c r="BGG1061" s="59"/>
      <c r="BGH1061" s="59"/>
      <c r="BGI1061" s="59"/>
      <c r="BGJ1061" s="59"/>
      <c r="BGK1061" s="59"/>
      <c r="BGL1061" s="59"/>
      <c r="BGM1061" s="59"/>
      <c r="BGN1061" s="59"/>
      <c r="BGO1061" s="59"/>
      <c r="BGP1061" s="59"/>
      <c r="BGQ1061" s="59"/>
      <c r="BGR1061" s="59"/>
      <c r="BGS1061" s="59"/>
      <c r="BGT1061" s="59"/>
      <c r="BGU1061" s="59"/>
      <c r="BGV1061" s="59"/>
      <c r="BGW1061" s="59"/>
      <c r="BGX1061" s="59"/>
      <c r="BGY1061" s="59"/>
      <c r="BGZ1061" s="59"/>
      <c r="BHA1061" s="59"/>
      <c r="BHB1061" s="59"/>
      <c r="BHC1061" s="59"/>
      <c r="BHD1061" s="59"/>
      <c r="BHE1061" s="59"/>
      <c r="BHF1061" s="59"/>
      <c r="BHG1061" s="59"/>
      <c r="BHH1061" s="59"/>
      <c r="BHI1061" s="59"/>
      <c r="BHJ1061" s="59"/>
      <c r="BHK1061" s="59"/>
      <c r="BHL1061" s="59"/>
      <c r="BHM1061" s="59"/>
      <c r="BHN1061" s="59"/>
      <c r="BHO1061" s="59"/>
      <c r="BHP1061" s="59"/>
      <c r="BHQ1061" s="59"/>
      <c r="BHR1061" s="59"/>
      <c r="BHS1061" s="59"/>
      <c r="BHT1061" s="59"/>
      <c r="BHU1061" s="59"/>
      <c r="BHV1061" s="59"/>
      <c r="BHW1061" s="59"/>
      <c r="BHX1061" s="59"/>
      <c r="BHY1061" s="59"/>
      <c r="BHZ1061" s="59"/>
      <c r="BIA1061" s="59"/>
      <c r="BIB1061" s="59"/>
      <c r="BIC1061" s="59"/>
      <c r="BID1061" s="59"/>
      <c r="BIE1061" s="59"/>
      <c r="BIF1061" s="59"/>
      <c r="BIG1061" s="59"/>
      <c r="BIH1061" s="59"/>
      <c r="BII1061" s="59"/>
      <c r="BIJ1061" s="59"/>
      <c r="BIK1061" s="59"/>
      <c r="BIL1061" s="59"/>
      <c r="BIM1061" s="59"/>
      <c r="BIN1061" s="59"/>
      <c r="BIO1061" s="59"/>
      <c r="BIP1061" s="59"/>
      <c r="BIQ1061" s="59"/>
      <c r="BIR1061" s="59"/>
      <c r="BIS1061" s="59"/>
      <c r="BIT1061" s="59"/>
      <c r="BIU1061" s="59"/>
      <c r="BIV1061" s="59"/>
      <c r="BIW1061" s="59"/>
      <c r="BIX1061" s="59"/>
      <c r="BIY1061" s="59"/>
      <c r="BIZ1061" s="59"/>
      <c r="BJA1061" s="59"/>
      <c r="BJB1061" s="59"/>
      <c r="BJC1061" s="59"/>
      <c r="BJD1061" s="59"/>
      <c r="BJE1061" s="59"/>
      <c r="BJF1061" s="59"/>
      <c r="BJG1061" s="59"/>
      <c r="BJH1061" s="59"/>
      <c r="BJI1061" s="59"/>
      <c r="BJJ1061" s="59"/>
      <c r="BJK1061" s="59"/>
      <c r="BJL1061" s="59"/>
      <c r="BJM1061" s="59"/>
      <c r="BJN1061" s="59"/>
      <c r="BJO1061" s="59"/>
      <c r="BJP1061" s="59"/>
      <c r="BJQ1061" s="59"/>
      <c r="BJR1061" s="59"/>
      <c r="BJS1061" s="59"/>
      <c r="BJT1061" s="59"/>
      <c r="BJU1061" s="59"/>
      <c r="BJV1061" s="59"/>
      <c r="BJW1061" s="59"/>
      <c r="BJX1061" s="59"/>
      <c r="BJY1061" s="59"/>
      <c r="BJZ1061" s="59"/>
      <c r="BKA1061" s="59"/>
      <c r="BKB1061" s="59"/>
      <c r="BKC1061" s="59"/>
      <c r="BKD1061" s="59"/>
      <c r="BKE1061" s="59"/>
      <c r="BKF1061" s="59"/>
      <c r="BKG1061" s="59"/>
      <c r="BKH1061" s="59"/>
      <c r="BKI1061" s="59"/>
      <c r="BKJ1061" s="59"/>
      <c r="BKK1061" s="59"/>
      <c r="BKL1061" s="59"/>
      <c r="BKM1061" s="59"/>
      <c r="BKN1061" s="59"/>
      <c r="BKO1061" s="59"/>
      <c r="BKP1061" s="59"/>
      <c r="BKQ1061" s="59"/>
      <c r="BKR1061" s="59"/>
      <c r="BKS1061" s="59"/>
      <c r="BKT1061" s="59"/>
      <c r="BKU1061" s="59"/>
      <c r="BKV1061" s="59"/>
      <c r="BKW1061" s="59"/>
      <c r="BKX1061" s="59"/>
      <c r="BKY1061" s="59"/>
      <c r="BKZ1061" s="59"/>
      <c r="BLA1061" s="59"/>
      <c r="BLB1061" s="59"/>
      <c r="BLC1061" s="59"/>
      <c r="BLD1061" s="59"/>
      <c r="BLE1061" s="59"/>
      <c r="BLF1061" s="59"/>
      <c r="BLG1061" s="59"/>
      <c r="BLH1061" s="59"/>
      <c r="BLI1061" s="59"/>
      <c r="BLJ1061" s="59"/>
      <c r="BLK1061" s="59"/>
      <c r="BLL1061" s="59"/>
      <c r="BLM1061" s="59"/>
      <c r="BLN1061" s="59"/>
      <c r="BLO1061" s="59"/>
      <c r="BLP1061" s="59"/>
      <c r="BLQ1061" s="59"/>
      <c r="BLR1061" s="59"/>
      <c r="BLS1061" s="59"/>
      <c r="BLT1061" s="59"/>
      <c r="BLU1061" s="59"/>
      <c r="BLV1061" s="59"/>
      <c r="BLW1061" s="59"/>
      <c r="BLX1061" s="59"/>
      <c r="BLY1061" s="59"/>
      <c r="BLZ1061" s="59"/>
      <c r="BMA1061" s="59"/>
      <c r="BMB1061" s="59"/>
      <c r="BMC1061" s="59"/>
      <c r="BMD1061" s="59"/>
      <c r="BME1061" s="59"/>
      <c r="BMF1061" s="59"/>
      <c r="BMG1061" s="59"/>
      <c r="BMH1061" s="59"/>
      <c r="BMI1061" s="59"/>
      <c r="BMJ1061" s="59"/>
      <c r="BMK1061" s="59"/>
      <c r="BML1061" s="59"/>
      <c r="BMM1061" s="59"/>
      <c r="BMN1061" s="59"/>
      <c r="BMO1061" s="59"/>
      <c r="BMP1061" s="59"/>
      <c r="BMQ1061" s="59"/>
      <c r="BMR1061" s="59"/>
      <c r="BMS1061" s="59"/>
      <c r="BMT1061" s="59"/>
      <c r="BMU1061" s="59"/>
      <c r="BMV1061" s="59"/>
      <c r="BMW1061" s="59"/>
      <c r="BMX1061" s="59"/>
      <c r="BMY1061" s="59"/>
      <c r="BMZ1061" s="59"/>
      <c r="BNA1061" s="59"/>
      <c r="BNB1061" s="59"/>
      <c r="BNC1061" s="59"/>
      <c r="BND1061" s="59"/>
      <c r="BNE1061" s="59"/>
      <c r="BNF1061" s="59"/>
      <c r="BNG1061" s="59"/>
      <c r="BNH1061" s="59"/>
      <c r="BNI1061" s="59"/>
      <c r="BNJ1061" s="59"/>
      <c r="BNK1061" s="59"/>
      <c r="BNL1061" s="59"/>
      <c r="BNM1061" s="59"/>
      <c r="BNN1061" s="59"/>
      <c r="BNO1061" s="59"/>
      <c r="BNP1061" s="59"/>
      <c r="BNQ1061" s="59"/>
      <c r="BNR1061" s="59"/>
      <c r="BNS1061" s="59"/>
      <c r="BNT1061" s="59"/>
      <c r="BNU1061" s="59"/>
      <c r="BNV1061" s="59"/>
      <c r="BNW1061" s="59"/>
      <c r="BNX1061" s="59"/>
      <c r="BNY1061" s="59"/>
      <c r="BNZ1061" s="59"/>
      <c r="BOA1061" s="59"/>
      <c r="BOB1061" s="59"/>
      <c r="BOC1061" s="59"/>
      <c r="BOD1061" s="59"/>
      <c r="BOE1061" s="59"/>
      <c r="BOF1061" s="59"/>
      <c r="BOG1061" s="59"/>
      <c r="BOH1061" s="59"/>
      <c r="BOI1061" s="59"/>
      <c r="BOJ1061" s="59"/>
      <c r="BOK1061" s="59"/>
      <c r="BOL1061" s="59"/>
      <c r="BOM1061" s="59"/>
      <c r="BON1061" s="59"/>
      <c r="BOO1061" s="59"/>
      <c r="BOP1061" s="59"/>
      <c r="BOQ1061" s="59"/>
      <c r="BOR1061" s="59"/>
      <c r="BOS1061" s="59"/>
      <c r="BOT1061" s="59"/>
      <c r="BOU1061" s="59"/>
      <c r="BOV1061" s="59"/>
      <c r="BOW1061" s="59"/>
      <c r="BOX1061" s="59"/>
      <c r="BOY1061" s="59"/>
      <c r="BOZ1061" s="59"/>
      <c r="BPA1061" s="59"/>
      <c r="BPB1061" s="59"/>
      <c r="BPC1061" s="59"/>
      <c r="BPD1061" s="59"/>
      <c r="BPE1061" s="59"/>
      <c r="BPF1061" s="59"/>
      <c r="BPG1061" s="59"/>
      <c r="BPH1061" s="59"/>
      <c r="BPI1061" s="59"/>
      <c r="BPJ1061" s="59"/>
      <c r="BPK1061" s="59"/>
      <c r="BPL1061" s="59"/>
      <c r="BPM1061" s="59"/>
      <c r="BPN1061" s="59"/>
      <c r="BPO1061" s="59"/>
      <c r="BPP1061" s="59"/>
      <c r="BPQ1061" s="59"/>
      <c r="BPR1061" s="59"/>
      <c r="BPS1061" s="59"/>
      <c r="BPT1061" s="59"/>
      <c r="BPU1061" s="59"/>
      <c r="BPV1061" s="59"/>
      <c r="BPW1061" s="59"/>
      <c r="BPX1061" s="59"/>
      <c r="BPY1061" s="59"/>
      <c r="BPZ1061" s="59"/>
      <c r="BQA1061" s="59"/>
      <c r="BQB1061" s="59"/>
      <c r="BQC1061" s="59"/>
      <c r="BQD1061" s="59"/>
      <c r="BQE1061" s="59"/>
      <c r="BQF1061" s="59"/>
      <c r="BQG1061" s="59"/>
      <c r="BQH1061" s="59"/>
      <c r="BQI1061" s="59"/>
      <c r="BQJ1061" s="59"/>
      <c r="BQK1061" s="59"/>
      <c r="BQL1061" s="59"/>
      <c r="BQM1061" s="59"/>
      <c r="BQN1061" s="59"/>
      <c r="BQO1061" s="59"/>
      <c r="BQP1061" s="59"/>
      <c r="BQQ1061" s="59"/>
      <c r="BQR1061" s="59"/>
      <c r="BQS1061" s="59"/>
      <c r="BQT1061" s="59"/>
      <c r="BQU1061" s="59"/>
      <c r="BQV1061" s="59"/>
      <c r="BQW1061" s="59"/>
      <c r="BQX1061" s="59"/>
      <c r="BQY1061" s="59"/>
      <c r="BQZ1061" s="59"/>
      <c r="BRA1061" s="59"/>
      <c r="BRB1061" s="59"/>
      <c r="BRC1061" s="59"/>
      <c r="BRD1061" s="59"/>
      <c r="BRE1061" s="59"/>
      <c r="BRF1061" s="59"/>
      <c r="BRG1061" s="59"/>
      <c r="BRH1061" s="59"/>
      <c r="BRI1061" s="59"/>
      <c r="BRJ1061" s="59"/>
      <c r="BRK1061" s="59"/>
      <c r="BRL1061" s="59"/>
      <c r="BRM1061" s="59"/>
      <c r="BRN1061" s="59"/>
      <c r="BRO1061" s="59"/>
      <c r="BRP1061" s="59"/>
      <c r="BRQ1061" s="59"/>
      <c r="BRR1061" s="59"/>
      <c r="BRS1061" s="59"/>
      <c r="BRT1061" s="59"/>
      <c r="BRU1061" s="59"/>
      <c r="BRV1061" s="59"/>
      <c r="BRW1061" s="59"/>
      <c r="BRX1061" s="59"/>
      <c r="BRY1061" s="59"/>
      <c r="BRZ1061" s="59"/>
      <c r="BSA1061" s="59"/>
      <c r="BSB1061" s="59"/>
      <c r="BSC1061" s="59"/>
      <c r="BSD1061" s="59"/>
      <c r="BSE1061" s="59"/>
      <c r="BSF1061" s="59"/>
      <c r="BSG1061" s="59"/>
      <c r="BSH1061" s="59"/>
      <c r="BSI1061" s="59"/>
      <c r="BSJ1061" s="59"/>
      <c r="BSK1061" s="59"/>
      <c r="BSL1061" s="59"/>
      <c r="BSM1061" s="59"/>
      <c r="BSN1061" s="59"/>
      <c r="BSO1061" s="59"/>
      <c r="BSP1061" s="59"/>
      <c r="BSQ1061" s="59"/>
      <c r="BSR1061" s="59"/>
      <c r="BSS1061" s="59"/>
      <c r="BST1061" s="59"/>
      <c r="BSU1061" s="59"/>
      <c r="BSV1061" s="59"/>
      <c r="BSW1061" s="59"/>
      <c r="BSX1061" s="59"/>
      <c r="BSY1061" s="59"/>
      <c r="BSZ1061" s="59"/>
      <c r="BTA1061" s="59"/>
      <c r="BTB1061" s="59"/>
      <c r="BTC1061" s="59"/>
      <c r="BTD1061" s="59"/>
      <c r="BTE1061" s="59"/>
      <c r="BTF1061" s="59"/>
      <c r="BTG1061" s="59"/>
      <c r="BTH1061" s="59"/>
      <c r="BTI1061" s="59"/>
      <c r="BTJ1061" s="59"/>
      <c r="BTK1061" s="59"/>
      <c r="BTL1061" s="59"/>
      <c r="BTM1061" s="59"/>
      <c r="BTN1061" s="59"/>
      <c r="BTO1061" s="59"/>
      <c r="BTP1061" s="59"/>
      <c r="BTQ1061" s="59"/>
      <c r="BTR1061" s="59"/>
      <c r="BTS1061" s="59"/>
      <c r="BTT1061" s="59"/>
      <c r="BTU1061" s="59"/>
      <c r="BTV1061" s="59"/>
      <c r="BTW1061" s="59"/>
      <c r="BTX1061" s="59"/>
      <c r="BTY1061" s="59"/>
      <c r="BTZ1061" s="59"/>
      <c r="BUA1061" s="59"/>
      <c r="BUB1061" s="59"/>
      <c r="BUC1061" s="59"/>
      <c r="BUD1061" s="59"/>
      <c r="BUE1061" s="59"/>
      <c r="BUF1061" s="59"/>
      <c r="BUG1061" s="59"/>
      <c r="BUH1061" s="59"/>
      <c r="BUI1061" s="59"/>
      <c r="BUJ1061" s="59"/>
      <c r="BUK1061" s="59"/>
      <c r="BUL1061" s="59"/>
      <c r="BUM1061" s="59"/>
      <c r="BUN1061" s="59"/>
      <c r="BUO1061" s="59"/>
      <c r="BUP1061" s="59"/>
      <c r="BUQ1061" s="59"/>
      <c r="BUR1061" s="59"/>
      <c r="BUS1061" s="59"/>
      <c r="BUT1061" s="59"/>
      <c r="BUU1061" s="59"/>
      <c r="BUV1061" s="59"/>
      <c r="BUW1061" s="59"/>
      <c r="BUX1061" s="59"/>
      <c r="BUY1061" s="59"/>
      <c r="BUZ1061" s="59"/>
      <c r="BVA1061" s="59"/>
      <c r="BVB1061" s="59"/>
      <c r="BVC1061" s="59"/>
      <c r="BVD1061" s="59"/>
      <c r="BVE1061" s="59"/>
      <c r="BVF1061" s="59"/>
      <c r="BVG1061" s="59"/>
      <c r="BVH1061" s="59"/>
      <c r="BVI1061" s="59"/>
      <c r="BVJ1061" s="59"/>
      <c r="BVK1061" s="59"/>
      <c r="BVL1061" s="59"/>
      <c r="BVM1061" s="59"/>
      <c r="BVN1061" s="59"/>
      <c r="BVO1061" s="59"/>
      <c r="BVP1061" s="59"/>
      <c r="BVQ1061" s="59"/>
      <c r="BVR1061" s="59"/>
      <c r="BVS1061" s="59"/>
      <c r="BVT1061" s="59"/>
      <c r="BVU1061" s="59"/>
      <c r="BVV1061" s="59"/>
      <c r="BVW1061" s="59"/>
      <c r="BVX1061" s="59"/>
      <c r="BVY1061" s="59"/>
      <c r="BVZ1061" s="59"/>
      <c r="BWA1061" s="59"/>
      <c r="BWB1061" s="59"/>
      <c r="BWC1061" s="59"/>
      <c r="BWD1061" s="59"/>
      <c r="BWE1061" s="59"/>
      <c r="BWF1061" s="59"/>
      <c r="BWG1061" s="59"/>
      <c r="BWH1061" s="59"/>
      <c r="BWI1061" s="59"/>
      <c r="BWJ1061" s="59"/>
      <c r="BWK1061" s="59"/>
      <c r="BWL1061" s="59"/>
      <c r="BWM1061" s="59"/>
      <c r="BWN1061" s="59"/>
      <c r="BWO1061" s="59"/>
      <c r="BWP1061" s="59"/>
      <c r="BWQ1061" s="59"/>
      <c r="BWR1061" s="59"/>
      <c r="BWS1061" s="59"/>
      <c r="BWT1061" s="59"/>
      <c r="BWU1061" s="59"/>
      <c r="BWV1061" s="59"/>
      <c r="BWW1061" s="59"/>
      <c r="BWX1061" s="59"/>
      <c r="BWY1061" s="59"/>
      <c r="BWZ1061" s="59"/>
      <c r="BXA1061" s="59"/>
      <c r="BXB1061" s="59"/>
      <c r="BXC1061" s="59"/>
      <c r="BXD1061" s="59"/>
      <c r="BXE1061" s="59"/>
      <c r="BXF1061" s="59"/>
      <c r="BXG1061" s="59"/>
      <c r="BXH1061" s="59"/>
      <c r="BXI1061" s="59"/>
      <c r="BXJ1061" s="59"/>
      <c r="BXK1061" s="59"/>
      <c r="BXL1061" s="59"/>
      <c r="BXM1061" s="59"/>
      <c r="BXN1061" s="59"/>
      <c r="BXO1061" s="59"/>
      <c r="BXP1061" s="59"/>
      <c r="BXQ1061" s="59"/>
      <c r="BXR1061" s="59"/>
      <c r="BXS1061" s="59"/>
      <c r="BXT1061" s="59"/>
      <c r="BXU1061" s="59"/>
      <c r="BXV1061" s="59"/>
      <c r="BXW1061" s="59"/>
      <c r="BXX1061" s="59"/>
      <c r="BXY1061" s="59"/>
      <c r="BXZ1061" s="59"/>
      <c r="BYA1061" s="59"/>
      <c r="BYB1061" s="59"/>
      <c r="BYC1061" s="59"/>
      <c r="BYD1061" s="59"/>
      <c r="BYE1061" s="59"/>
      <c r="BYF1061" s="59"/>
      <c r="BYG1061" s="59"/>
      <c r="BYH1061" s="59"/>
      <c r="BYI1061" s="59"/>
      <c r="BYJ1061" s="59"/>
      <c r="BYK1061" s="59"/>
      <c r="BYL1061" s="59"/>
      <c r="BYM1061" s="59"/>
      <c r="BYN1061" s="59"/>
      <c r="BYO1061" s="59"/>
      <c r="BYP1061" s="59"/>
      <c r="BYQ1061" s="59"/>
      <c r="BYR1061" s="59"/>
      <c r="BYS1061" s="59"/>
      <c r="BYT1061" s="59"/>
      <c r="BYU1061" s="59"/>
      <c r="BYV1061" s="59"/>
      <c r="BYW1061" s="59"/>
      <c r="BYX1061" s="59"/>
      <c r="BYY1061" s="59"/>
      <c r="BYZ1061" s="59"/>
      <c r="BZA1061" s="59"/>
      <c r="BZB1061" s="59"/>
      <c r="BZC1061" s="59"/>
      <c r="BZD1061" s="59"/>
      <c r="BZE1061" s="59"/>
      <c r="BZF1061" s="59"/>
      <c r="BZG1061" s="59"/>
      <c r="BZH1061" s="59"/>
      <c r="BZI1061" s="59"/>
      <c r="BZJ1061" s="59"/>
      <c r="BZK1061" s="59"/>
      <c r="BZL1061" s="59"/>
      <c r="BZM1061" s="59"/>
      <c r="BZN1061" s="59"/>
      <c r="BZO1061" s="59"/>
      <c r="BZP1061" s="59"/>
      <c r="BZQ1061" s="59"/>
      <c r="BZR1061" s="59"/>
      <c r="BZS1061" s="59"/>
      <c r="BZT1061" s="59"/>
      <c r="BZU1061" s="59"/>
      <c r="BZV1061" s="59"/>
      <c r="BZW1061" s="59"/>
      <c r="BZX1061" s="59"/>
      <c r="BZY1061" s="59"/>
      <c r="BZZ1061" s="59"/>
      <c r="CAA1061" s="59"/>
      <c r="CAB1061" s="59"/>
      <c r="CAC1061" s="59"/>
      <c r="CAD1061" s="59"/>
      <c r="CAE1061" s="59"/>
      <c r="CAF1061" s="59"/>
      <c r="CAG1061" s="59"/>
      <c r="CAH1061" s="59"/>
      <c r="CAI1061" s="59"/>
      <c r="CAJ1061" s="59"/>
      <c r="CAK1061" s="59"/>
      <c r="CAL1061" s="59"/>
      <c r="CAM1061" s="59"/>
      <c r="CAN1061" s="59"/>
      <c r="CAO1061" s="59"/>
      <c r="CAP1061" s="59"/>
      <c r="CAQ1061" s="59"/>
      <c r="CAR1061" s="59"/>
      <c r="CAS1061" s="59"/>
      <c r="CAT1061" s="59"/>
      <c r="CAU1061" s="59"/>
      <c r="CAV1061" s="59"/>
      <c r="CAW1061" s="59"/>
      <c r="CAX1061" s="59"/>
      <c r="CAY1061" s="59"/>
      <c r="CAZ1061" s="59"/>
      <c r="CBA1061" s="59"/>
      <c r="CBB1061" s="59"/>
      <c r="CBC1061" s="59"/>
      <c r="CBD1061" s="59"/>
      <c r="CBE1061" s="59"/>
      <c r="CBF1061" s="59"/>
      <c r="CBG1061" s="59"/>
      <c r="CBH1061" s="59"/>
      <c r="CBI1061" s="59"/>
      <c r="CBJ1061" s="59"/>
      <c r="CBK1061" s="59"/>
      <c r="CBL1061" s="59"/>
      <c r="CBM1061" s="59"/>
      <c r="CBN1061" s="59"/>
      <c r="CBO1061" s="59"/>
      <c r="CBP1061" s="59"/>
      <c r="CBQ1061" s="59"/>
      <c r="CBR1061" s="59"/>
      <c r="CBS1061" s="59"/>
      <c r="CBT1061" s="59"/>
      <c r="CBU1061" s="59"/>
      <c r="CBV1061" s="59"/>
      <c r="CBW1061" s="59"/>
      <c r="CBX1061" s="59"/>
      <c r="CBY1061" s="59"/>
      <c r="CBZ1061" s="59"/>
      <c r="CCA1061" s="59"/>
      <c r="CCB1061" s="59"/>
      <c r="CCC1061" s="59"/>
      <c r="CCD1061" s="59"/>
      <c r="CCE1061" s="59"/>
      <c r="CCF1061" s="59"/>
      <c r="CCG1061" s="59"/>
      <c r="CCH1061" s="59"/>
      <c r="CCI1061" s="59"/>
      <c r="CCJ1061" s="59"/>
      <c r="CCK1061" s="59"/>
      <c r="CCL1061" s="59"/>
      <c r="CCM1061" s="59"/>
      <c r="CCN1061" s="59"/>
      <c r="CCO1061" s="59"/>
      <c r="CCP1061" s="59"/>
      <c r="CCQ1061" s="59"/>
      <c r="CCR1061" s="59"/>
      <c r="CCS1061" s="59"/>
      <c r="CCT1061" s="59"/>
      <c r="CCU1061" s="59"/>
      <c r="CCV1061" s="59"/>
      <c r="CCW1061" s="59"/>
      <c r="CCX1061" s="59"/>
      <c r="CCY1061" s="59"/>
      <c r="CCZ1061" s="59"/>
      <c r="CDA1061" s="59"/>
      <c r="CDB1061" s="59"/>
      <c r="CDC1061" s="59"/>
      <c r="CDD1061" s="59"/>
      <c r="CDE1061" s="59"/>
      <c r="CDF1061" s="59"/>
      <c r="CDG1061" s="59"/>
      <c r="CDH1061" s="59"/>
      <c r="CDI1061" s="59"/>
      <c r="CDJ1061" s="59"/>
      <c r="CDK1061" s="59"/>
      <c r="CDL1061" s="59"/>
      <c r="CDM1061" s="59"/>
      <c r="CDN1061" s="59"/>
      <c r="CDO1061" s="59"/>
      <c r="CDP1061" s="59"/>
      <c r="CDQ1061" s="59"/>
      <c r="CDR1061" s="59"/>
      <c r="CDS1061" s="59"/>
      <c r="CDT1061" s="59"/>
      <c r="CDU1061" s="59"/>
      <c r="CDV1061" s="59"/>
      <c r="CDW1061" s="59"/>
      <c r="CDX1061" s="59"/>
      <c r="CDY1061" s="59"/>
      <c r="CDZ1061" s="59"/>
      <c r="CEA1061" s="59"/>
      <c r="CEB1061" s="59"/>
      <c r="CEC1061" s="59"/>
      <c r="CED1061" s="59"/>
      <c r="CEE1061" s="59"/>
      <c r="CEF1061" s="59"/>
      <c r="CEG1061" s="59"/>
      <c r="CEH1061" s="59"/>
      <c r="CEI1061" s="59"/>
      <c r="CEJ1061" s="59"/>
      <c r="CEK1061" s="59"/>
      <c r="CEL1061" s="59"/>
      <c r="CEM1061" s="59"/>
      <c r="CEN1061" s="59"/>
      <c r="CEO1061" s="59"/>
      <c r="CEP1061" s="59"/>
      <c r="CEQ1061" s="59"/>
      <c r="CER1061" s="59"/>
      <c r="CES1061" s="59"/>
      <c r="CET1061" s="59"/>
      <c r="CEU1061" s="59"/>
      <c r="CEV1061" s="59"/>
      <c r="CEW1061" s="59"/>
      <c r="CEX1061" s="59"/>
      <c r="CEY1061" s="59"/>
      <c r="CEZ1061" s="59"/>
      <c r="CFA1061" s="59"/>
      <c r="CFB1061" s="59"/>
      <c r="CFC1061" s="59"/>
      <c r="CFD1061" s="59"/>
      <c r="CFE1061" s="59"/>
      <c r="CFF1061" s="59"/>
      <c r="CFG1061" s="59"/>
      <c r="CFH1061" s="59"/>
      <c r="CFI1061" s="59"/>
      <c r="CFJ1061" s="59"/>
      <c r="CFK1061" s="59"/>
      <c r="CFL1061" s="59"/>
      <c r="CFM1061" s="59"/>
      <c r="CFN1061" s="59"/>
      <c r="CFO1061" s="59"/>
      <c r="CFP1061" s="59"/>
      <c r="CFQ1061" s="59"/>
      <c r="CFR1061" s="59"/>
      <c r="CFS1061" s="59"/>
      <c r="CFT1061" s="59"/>
      <c r="CFU1061" s="59"/>
      <c r="CFV1061" s="59"/>
      <c r="CFW1061" s="59"/>
      <c r="CFX1061" s="59"/>
      <c r="CFY1061" s="59"/>
      <c r="CFZ1061" s="59"/>
      <c r="CGA1061" s="59"/>
      <c r="CGB1061" s="59"/>
      <c r="CGC1061" s="59"/>
      <c r="CGD1061" s="59"/>
      <c r="CGE1061" s="59"/>
      <c r="CGF1061" s="59"/>
      <c r="CGG1061" s="59"/>
      <c r="CGH1061" s="59"/>
      <c r="CGI1061" s="59"/>
      <c r="CGJ1061" s="59"/>
      <c r="CGK1061" s="59"/>
      <c r="CGL1061" s="59"/>
      <c r="CGM1061" s="59"/>
      <c r="CGN1061" s="59"/>
      <c r="CGO1061" s="59"/>
      <c r="CGP1061" s="59"/>
      <c r="CGQ1061" s="59"/>
      <c r="CGR1061" s="59"/>
      <c r="CGS1061" s="59"/>
      <c r="CGT1061" s="59"/>
      <c r="CGU1061" s="59"/>
      <c r="CGV1061" s="59"/>
      <c r="CGW1061" s="59"/>
      <c r="CGX1061" s="59"/>
      <c r="CGY1061" s="59"/>
      <c r="CGZ1061" s="59"/>
      <c r="CHA1061" s="59"/>
      <c r="CHB1061" s="59"/>
      <c r="CHC1061" s="59"/>
      <c r="CHD1061" s="59"/>
      <c r="CHE1061" s="59"/>
      <c r="CHF1061" s="59"/>
      <c r="CHG1061" s="59"/>
      <c r="CHH1061" s="59"/>
      <c r="CHI1061" s="59"/>
      <c r="CHJ1061" s="59"/>
      <c r="CHK1061" s="59"/>
      <c r="CHL1061" s="59"/>
      <c r="CHM1061" s="59"/>
      <c r="CHN1061" s="59"/>
      <c r="CHO1061" s="59"/>
      <c r="CHP1061" s="59"/>
      <c r="CHQ1061" s="59"/>
      <c r="CHR1061" s="59"/>
      <c r="CHS1061" s="59"/>
      <c r="CHT1061" s="59"/>
      <c r="CHU1061" s="59"/>
      <c r="CHV1061" s="59"/>
      <c r="CHW1061" s="59"/>
      <c r="CHX1061" s="59"/>
      <c r="CHY1061" s="59"/>
      <c r="CHZ1061" s="59"/>
      <c r="CIA1061" s="59"/>
      <c r="CIB1061" s="59"/>
      <c r="CIC1061" s="59"/>
      <c r="CID1061" s="59"/>
      <c r="CIE1061" s="59"/>
      <c r="CIF1061" s="59"/>
      <c r="CIG1061" s="59"/>
      <c r="CIH1061" s="59"/>
      <c r="CII1061" s="59"/>
      <c r="CIJ1061" s="59"/>
      <c r="CIK1061" s="59"/>
      <c r="CIL1061" s="59"/>
      <c r="CIM1061" s="59"/>
      <c r="CIN1061" s="59"/>
      <c r="CIO1061" s="59"/>
      <c r="CIP1061" s="59"/>
      <c r="CIQ1061" s="59"/>
      <c r="CIR1061" s="59"/>
      <c r="CIS1061" s="59"/>
      <c r="CIT1061" s="59"/>
      <c r="CIU1061" s="59"/>
      <c r="CIV1061" s="59"/>
      <c r="CIW1061" s="59"/>
      <c r="CIX1061" s="59"/>
      <c r="CIY1061" s="59"/>
      <c r="CIZ1061" s="59"/>
      <c r="CJA1061" s="59"/>
      <c r="CJB1061" s="59"/>
      <c r="CJC1061" s="59"/>
      <c r="CJD1061" s="59"/>
      <c r="CJE1061" s="59"/>
      <c r="CJF1061" s="59"/>
      <c r="CJG1061" s="59"/>
      <c r="CJH1061" s="59"/>
      <c r="CJI1061" s="59"/>
      <c r="CJJ1061" s="59"/>
      <c r="CJK1061" s="59"/>
      <c r="CJL1061" s="59"/>
      <c r="CJM1061" s="59"/>
      <c r="CJN1061" s="59"/>
      <c r="CJO1061" s="59"/>
      <c r="CJP1061" s="59"/>
      <c r="CJQ1061" s="59"/>
      <c r="CJR1061" s="59"/>
      <c r="CJS1061" s="59"/>
      <c r="CJT1061" s="59"/>
      <c r="CJU1061" s="59"/>
      <c r="CJV1061" s="59"/>
      <c r="CJW1061" s="59"/>
      <c r="CJX1061" s="59"/>
      <c r="CJY1061" s="59"/>
      <c r="CJZ1061" s="59"/>
      <c r="CKA1061" s="59"/>
      <c r="CKB1061" s="59"/>
      <c r="CKC1061" s="59"/>
      <c r="CKD1061" s="59"/>
      <c r="CKE1061" s="59"/>
      <c r="CKF1061" s="59"/>
      <c r="CKG1061" s="59"/>
      <c r="CKH1061" s="59"/>
      <c r="CKI1061" s="59"/>
      <c r="CKJ1061" s="59"/>
      <c r="CKK1061" s="59"/>
      <c r="CKL1061" s="59"/>
      <c r="CKM1061" s="59"/>
      <c r="CKN1061" s="59"/>
      <c r="CKO1061" s="59"/>
      <c r="CKP1061" s="59"/>
      <c r="CKQ1061" s="59"/>
      <c r="CKR1061" s="59"/>
      <c r="CKS1061" s="59"/>
      <c r="CKT1061" s="59"/>
      <c r="CKU1061" s="59"/>
      <c r="CKV1061" s="59"/>
      <c r="CKW1061" s="59"/>
      <c r="CKX1061" s="59"/>
      <c r="CKY1061" s="59"/>
      <c r="CKZ1061" s="59"/>
      <c r="CLA1061" s="59"/>
      <c r="CLB1061" s="59"/>
      <c r="CLC1061" s="59"/>
      <c r="CLD1061" s="59"/>
      <c r="CLE1061" s="59"/>
      <c r="CLF1061" s="59"/>
      <c r="CLG1061" s="59"/>
      <c r="CLH1061" s="59"/>
      <c r="CLI1061" s="59"/>
      <c r="CLJ1061" s="59"/>
      <c r="CLK1061" s="59"/>
      <c r="CLL1061" s="59"/>
      <c r="CLM1061" s="59"/>
      <c r="CLN1061" s="59"/>
      <c r="CLO1061" s="59"/>
      <c r="CLP1061" s="59"/>
      <c r="CLQ1061" s="59"/>
      <c r="CLR1061" s="59"/>
      <c r="CLS1061" s="59"/>
      <c r="CLT1061" s="59"/>
      <c r="CLU1061" s="59"/>
      <c r="CLV1061" s="59"/>
      <c r="CLW1061" s="59"/>
      <c r="CLX1061" s="59"/>
      <c r="CLY1061" s="59"/>
      <c r="CLZ1061" s="59"/>
      <c r="CMA1061" s="59"/>
      <c r="CMB1061" s="59"/>
      <c r="CMC1061" s="59"/>
      <c r="CMD1061" s="59"/>
      <c r="CME1061" s="59"/>
      <c r="CMF1061" s="59"/>
      <c r="CMG1061" s="59"/>
      <c r="CMH1061" s="59"/>
      <c r="CMI1061" s="59"/>
      <c r="CMJ1061" s="59"/>
      <c r="CMK1061" s="59"/>
      <c r="CML1061" s="59"/>
      <c r="CMM1061" s="59"/>
      <c r="CMN1061" s="59"/>
      <c r="CMO1061" s="59"/>
      <c r="CMP1061" s="59"/>
      <c r="CMQ1061" s="59"/>
      <c r="CMR1061" s="59"/>
      <c r="CMS1061" s="59"/>
      <c r="CMT1061" s="59"/>
      <c r="CMU1061" s="59"/>
      <c r="CMV1061" s="59"/>
      <c r="CMW1061" s="59"/>
      <c r="CMX1061" s="59"/>
      <c r="CMY1061" s="59"/>
      <c r="CMZ1061" s="59"/>
      <c r="CNA1061" s="59"/>
      <c r="CNB1061" s="59"/>
      <c r="CNC1061" s="59"/>
      <c r="CND1061" s="59"/>
      <c r="CNE1061" s="59"/>
      <c r="CNF1061" s="59"/>
      <c r="CNG1061" s="59"/>
      <c r="CNH1061" s="59"/>
      <c r="CNI1061" s="59"/>
      <c r="CNJ1061" s="59"/>
      <c r="CNK1061" s="59"/>
      <c r="CNL1061" s="59"/>
      <c r="CNM1061" s="59"/>
      <c r="CNN1061" s="59"/>
      <c r="CNO1061" s="59"/>
      <c r="CNP1061" s="59"/>
      <c r="CNQ1061" s="59"/>
      <c r="CNR1061" s="59"/>
      <c r="CNS1061" s="59"/>
      <c r="CNT1061" s="59"/>
      <c r="CNU1061" s="59"/>
      <c r="CNV1061" s="59"/>
      <c r="CNW1061" s="59"/>
      <c r="CNX1061" s="59"/>
      <c r="CNY1061" s="59"/>
      <c r="CNZ1061" s="59"/>
      <c r="COA1061" s="59"/>
      <c r="COB1061" s="59"/>
      <c r="COC1061" s="59"/>
      <c r="COD1061" s="59"/>
      <c r="COE1061" s="59"/>
      <c r="COF1061" s="59"/>
      <c r="COG1061" s="59"/>
      <c r="COH1061" s="59"/>
      <c r="COI1061" s="59"/>
      <c r="COJ1061" s="59"/>
      <c r="COK1061" s="59"/>
      <c r="COL1061" s="59"/>
      <c r="COM1061" s="59"/>
      <c r="CON1061" s="59"/>
      <c r="COO1061" s="59"/>
      <c r="COP1061" s="59"/>
      <c r="COQ1061" s="59"/>
      <c r="COR1061" s="59"/>
      <c r="COS1061" s="59"/>
      <c r="COT1061" s="59"/>
      <c r="COU1061" s="59"/>
      <c r="COV1061" s="59"/>
      <c r="COW1061" s="59"/>
      <c r="COX1061" s="59"/>
      <c r="COY1061" s="59"/>
      <c r="COZ1061" s="59"/>
      <c r="CPA1061" s="59"/>
      <c r="CPB1061" s="59"/>
      <c r="CPC1061" s="59"/>
      <c r="CPD1061" s="59"/>
      <c r="CPE1061" s="59"/>
      <c r="CPF1061" s="59"/>
      <c r="CPG1061" s="59"/>
      <c r="CPH1061" s="59"/>
      <c r="CPI1061" s="59"/>
      <c r="CPJ1061" s="59"/>
      <c r="CPK1061" s="59"/>
      <c r="CPL1061" s="59"/>
      <c r="CPM1061" s="59"/>
      <c r="CPN1061" s="59"/>
      <c r="CPO1061" s="59"/>
      <c r="CPP1061" s="59"/>
      <c r="CPQ1061" s="59"/>
      <c r="CPR1061" s="59"/>
      <c r="CPS1061" s="59"/>
      <c r="CPT1061" s="59"/>
      <c r="CPU1061" s="59"/>
      <c r="CPV1061" s="59"/>
      <c r="CPW1061" s="59"/>
      <c r="CPX1061" s="59"/>
      <c r="CPY1061" s="59"/>
      <c r="CPZ1061" s="59"/>
      <c r="CQA1061" s="59"/>
      <c r="CQB1061" s="59"/>
      <c r="CQC1061" s="59"/>
      <c r="CQD1061" s="59"/>
      <c r="CQE1061" s="59"/>
      <c r="CQF1061" s="59"/>
      <c r="CQG1061" s="59"/>
      <c r="CQH1061" s="59"/>
      <c r="CQI1061" s="59"/>
      <c r="CQJ1061" s="59"/>
      <c r="CQK1061" s="59"/>
      <c r="CQL1061" s="59"/>
      <c r="CQM1061" s="59"/>
      <c r="CQN1061" s="59"/>
      <c r="CQO1061" s="59"/>
      <c r="CQP1061" s="59"/>
      <c r="CQQ1061" s="59"/>
      <c r="CQR1061" s="59"/>
      <c r="CQS1061" s="59"/>
      <c r="CQT1061" s="59"/>
      <c r="CQU1061" s="59"/>
      <c r="CQV1061" s="59"/>
      <c r="CQW1061" s="59"/>
      <c r="CQX1061" s="59"/>
      <c r="CQY1061" s="59"/>
      <c r="CQZ1061" s="59"/>
      <c r="CRA1061" s="59"/>
      <c r="CRB1061" s="59"/>
      <c r="CRC1061" s="59"/>
      <c r="CRD1061" s="59"/>
      <c r="CRE1061" s="59"/>
      <c r="CRF1061" s="59"/>
      <c r="CRG1061" s="59"/>
      <c r="CRH1061" s="59"/>
      <c r="CRI1061" s="59"/>
      <c r="CRJ1061" s="59"/>
      <c r="CRK1061" s="59"/>
      <c r="CRL1061" s="59"/>
      <c r="CRM1061" s="59"/>
      <c r="CRN1061" s="59"/>
      <c r="CRO1061" s="59"/>
      <c r="CRP1061" s="59"/>
      <c r="CRQ1061" s="59"/>
      <c r="CRR1061" s="59"/>
      <c r="CRS1061" s="59"/>
      <c r="CRT1061" s="59"/>
      <c r="CRU1061" s="59"/>
      <c r="CRV1061" s="59"/>
      <c r="CRW1061" s="59"/>
      <c r="CRX1061" s="59"/>
      <c r="CRY1061" s="59"/>
      <c r="CRZ1061" s="59"/>
      <c r="CSA1061" s="59"/>
      <c r="CSB1061" s="59"/>
      <c r="CSC1061" s="59"/>
      <c r="CSD1061" s="59"/>
      <c r="CSE1061" s="59"/>
      <c r="CSF1061" s="59"/>
      <c r="CSG1061" s="59"/>
      <c r="CSH1061" s="59"/>
      <c r="CSI1061" s="59"/>
      <c r="CSJ1061" s="59"/>
      <c r="CSK1061" s="59"/>
      <c r="CSL1061" s="59"/>
      <c r="CSM1061" s="59"/>
      <c r="CSN1061" s="59"/>
      <c r="CSO1061" s="59"/>
      <c r="CSP1061" s="59"/>
      <c r="CSQ1061" s="59"/>
      <c r="CSR1061" s="59"/>
      <c r="CSS1061" s="59"/>
      <c r="CST1061" s="59"/>
      <c r="CSU1061" s="59"/>
      <c r="CSV1061" s="59"/>
      <c r="CSW1061" s="59"/>
      <c r="CSX1061" s="59"/>
      <c r="CSY1061" s="59"/>
      <c r="CSZ1061" s="59"/>
      <c r="CTA1061" s="59"/>
      <c r="CTB1061" s="59"/>
      <c r="CTC1061" s="59"/>
      <c r="CTD1061" s="59"/>
      <c r="CTE1061" s="59"/>
      <c r="CTF1061" s="59"/>
      <c r="CTG1061" s="59"/>
      <c r="CTH1061" s="59"/>
      <c r="CTI1061" s="59"/>
      <c r="CTJ1061" s="59"/>
      <c r="CTK1061" s="59"/>
      <c r="CTL1061" s="59"/>
      <c r="CTM1061" s="59"/>
      <c r="CTN1061" s="59"/>
      <c r="CTO1061" s="59"/>
      <c r="CTP1061" s="59"/>
      <c r="CTQ1061" s="59"/>
      <c r="CTR1061" s="59"/>
      <c r="CTS1061" s="59"/>
      <c r="CTT1061" s="59"/>
      <c r="CTU1061" s="59"/>
      <c r="CTV1061" s="59"/>
      <c r="CTW1061" s="59"/>
      <c r="CTX1061" s="59"/>
      <c r="CTY1061" s="59"/>
      <c r="CTZ1061" s="59"/>
      <c r="CUA1061" s="59"/>
      <c r="CUB1061" s="59"/>
      <c r="CUC1061" s="59"/>
      <c r="CUD1061" s="59"/>
      <c r="CUE1061" s="59"/>
      <c r="CUF1061" s="59"/>
      <c r="CUG1061" s="59"/>
      <c r="CUH1061" s="59"/>
      <c r="CUI1061" s="59"/>
      <c r="CUJ1061" s="59"/>
      <c r="CUK1061" s="59"/>
      <c r="CUL1061" s="59"/>
      <c r="CUM1061" s="59"/>
      <c r="CUN1061" s="59"/>
      <c r="CUO1061" s="59"/>
      <c r="CUP1061" s="59"/>
      <c r="CUQ1061" s="59"/>
      <c r="CUR1061" s="59"/>
      <c r="CUS1061" s="59"/>
      <c r="CUT1061" s="59"/>
      <c r="CUU1061" s="59"/>
      <c r="CUV1061" s="59"/>
      <c r="CUW1061" s="59"/>
      <c r="CUX1061" s="59"/>
      <c r="CUY1061" s="59"/>
      <c r="CUZ1061" s="59"/>
      <c r="CVA1061" s="59"/>
      <c r="CVB1061" s="59"/>
      <c r="CVC1061" s="59"/>
      <c r="CVD1061" s="59"/>
      <c r="CVE1061" s="59"/>
      <c r="CVF1061" s="59"/>
      <c r="CVG1061" s="59"/>
      <c r="CVH1061" s="59"/>
      <c r="CVI1061" s="59"/>
      <c r="CVJ1061" s="59"/>
      <c r="CVK1061" s="59"/>
      <c r="CVL1061" s="59"/>
      <c r="CVM1061" s="59"/>
      <c r="CVN1061" s="59"/>
      <c r="CVO1061" s="59"/>
      <c r="CVP1061" s="59"/>
      <c r="CVQ1061" s="59"/>
      <c r="CVR1061" s="59"/>
      <c r="CVS1061" s="59"/>
      <c r="CVT1061" s="59"/>
      <c r="CVU1061" s="59"/>
      <c r="CVV1061" s="59"/>
      <c r="CVW1061" s="59"/>
      <c r="CVX1061" s="59"/>
      <c r="CVY1061" s="59"/>
      <c r="CVZ1061" s="59"/>
      <c r="CWA1061" s="59"/>
      <c r="CWB1061" s="59"/>
      <c r="CWC1061" s="59"/>
      <c r="CWD1061" s="59"/>
      <c r="CWE1061" s="59"/>
      <c r="CWF1061" s="59"/>
      <c r="CWG1061" s="59"/>
      <c r="CWH1061" s="59"/>
      <c r="CWI1061" s="59"/>
      <c r="CWJ1061" s="59"/>
      <c r="CWK1061" s="59"/>
      <c r="CWL1061" s="59"/>
      <c r="CWM1061" s="59"/>
      <c r="CWN1061" s="59"/>
      <c r="CWO1061" s="59"/>
      <c r="CWP1061" s="59"/>
      <c r="CWQ1061" s="59"/>
      <c r="CWR1061" s="59"/>
      <c r="CWS1061" s="59"/>
      <c r="CWT1061" s="59"/>
      <c r="CWU1061" s="59"/>
      <c r="CWV1061" s="59"/>
      <c r="CWW1061" s="59"/>
      <c r="CWX1061" s="59"/>
      <c r="CWY1061" s="59"/>
      <c r="CWZ1061" s="59"/>
      <c r="CXA1061" s="59"/>
      <c r="CXB1061" s="59"/>
      <c r="CXC1061" s="59"/>
      <c r="CXD1061" s="59"/>
      <c r="CXE1061" s="59"/>
      <c r="CXF1061" s="59"/>
      <c r="CXG1061" s="59"/>
      <c r="CXH1061" s="59"/>
      <c r="CXI1061" s="59"/>
      <c r="CXJ1061" s="59"/>
      <c r="CXK1061" s="59"/>
      <c r="CXL1061" s="59"/>
      <c r="CXM1061" s="59"/>
      <c r="CXN1061" s="59"/>
      <c r="CXO1061" s="59"/>
      <c r="CXP1061" s="59"/>
      <c r="CXQ1061" s="59"/>
      <c r="CXR1061" s="59"/>
      <c r="CXS1061" s="59"/>
      <c r="CXT1061" s="59"/>
      <c r="CXU1061" s="59"/>
      <c r="CXV1061" s="59"/>
      <c r="CXW1061" s="59"/>
      <c r="CXX1061" s="59"/>
      <c r="CXY1061" s="59"/>
      <c r="CXZ1061" s="59"/>
      <c r="CYA1061" s="59"/>
      <c r="CYB1061" s="59"/>
      <c r="CYC1061" s="59"/>
      <c r="CYD1061" s="59"/>
      <c r="CYE1061" s="59"/>
      <c r="CYF1061" s="59"/>
      <c r="CYG1061" s="59"/>
      <c r="CYH1061" s="59"/>
      <c r="CYI1061" s="59"/>
      <c r="CYJ1061" s="59"/>
      <c r="CYK1061" s="59"/>
      <c r="CYL1061" s="59"/>
      <c r="CYM1061" s="59"/>
      <c r="CYN1061" s="59"/>
      <c r="CYO1061" s="59"/>
      <c r="CYP1061" s="59"/>
      <c r="CYQ1061" s="59"/>
      <c r="CYR1061" s="59"/>
      <c r="CYS1061" s="59"/>
      <c r="CYT1061" s="59"/>
      <c r="CYU1061" s="59"/>
      <c r="CYV1061" s="59"/>
      <c r="CYW1061" s="59"/>
      <c r="CYX1061" s="59"/>
      <c r="CYY1061" s="59"/>
      <c r="CYZ1061" s="59"/>
      <c r="CZA1061" s="59"/>
      <c r="CZB1061" s="59"/>
      <c r="CZC1061" s="59"/>
      <c r="CZD1061" s="59"/>
      <c r="CZE1061" s="59"/>
      <c r="CZF1061" s="59"/>
      <c r="CZG1061" s="59"/>
      <c r="CZH1061" s="59"/>
      <c r="CZI1061" s="59"/>
      <c r="CZJ1061" s="59"/>
      <c r="CZK1061" s="59"/>
      <c r="CZL1061" s="59"/>
      <c r="CZM1061" s="59"/>
      <c r="CZN1061" s="59"/>
      <c r="CZO1061" s="59"/>
      <c r="CZP1061" s="59"/>
      <c r="CZQ1061" s="59"/>
      <c r="CZR1061" s="59"/>
      <c r="CZS1061" s="59"/>
      <c r="CZT1061" s="59"/>
      <c r="CZU1061" s="59"/>
      <c r="CZV1061" s="59"/>
      <c r="CZW1061" s="59"/>
      <c r="CZX1061" s="59"/>
      <c r="CZY1061" s="59"/>
      <c r="CZZ1061" s="59"/>
      <c r="DAA1061" s="59"/>
      <c r="DAB1061" s="59"/>
      <c r="DAC1061" s="59"/>
      <c r="DAD1061" s="59"/>
      <c r="DAE1061" s="59"/>
      <c r="DAF1061" s="59"/>
      <c r="DAG1061" s="59"/>
      <c r="DAH1061" s="59"/>
      <c r="DAI1061" s="59"/>
      <c r="DAJ1061" s="59"/>
      <c r="DAK1061" s="59"/>
      <c r="DAL1061" s="59"/>
      <c r="DAM1061" s="59"/>
      <c r="DAN1061" s="59"/>
      <c r="DAO1061" s="59"/>
      <c r="DAP1061" s="59"/>
      <c r="DAQ1061" s="59"/>
      <c r="DAR1061" s="59"/>
      <c r="DAS1061" s="59"/>
      <c r="DAT1061" s="59"/>
      <c r="DAU1061" s="59"/>
      <c r="DAV1061" s="59"/>
      <c r="DAW1061" s="59"/>
      <c r="DAX1061" s="59"/>
      <c r="DAY1061" s="59"/>
      <c r="DAZ1061" s="59"/>
      <c r="DBA1061" s="59"/>
      <c r="DBB1061" s="59"/>
      <c r="DBC1061" s="59"/>
      <c r="DBD1061" s="59"/>
      <c r="DBE1061" s="59"/>
      <c r="DBF1061" s="59"/>
      <c r="DBG1061" s="59"/>
      <c r="DBH1061" s="59"/>
      <c r="DBI1061" s="59"/>
      <c r="DBJ1061" s="59"/>
      <c r="DBK1061" s="59"/>
      <c r="DBL1061" s="59"/>
      <c r="DBM1061" s="59"/>
      <c r="DBN1061" s="59"/>
      <c r="DBO1061" s="59"/>
      <c r="DBP1061" s="59"/>
      <c r="DBQ1061" s="59"/>
      <c r="DBR1061" s="59"/>
      <c r="DBS1061" s="59"/>
      <c r="DBT1061" s="59"/>
      <c r="DBU1061" s="59"/>
      <c r="DBV1061" s="59"/>
      <c r="DBW1061" s="59"/>
      <c r="DBX1061" s="59"/>
      <c r="DBY1061" s="59"/>
      <c r="DBZ1061" s="59"/>
      <c r="DCA1061" s="59"/>
      <c r="DCB1061" s="59"/>
      <c r="DCC1061" s="59"/>
      <c r="DCD1061" s="59"/>
      <c r="DCE1061" s="59"/>
      <c r="DCF1061" s="59"/>
      <c r="DCG1061" s="59"/>
      <c r="DCH1061" s="59"/>
      <c r="DCI1061" s="59"/>
      <c r="DCJ1061" s="59"/>
      <c r="DCK1061" s="59"/>
      <c r="DCL1061" s="59"/>
      <c r="DCM1061" s="59"/>
      <c r="DCN1061" s="59"/>
      <c r="DCO1061" s="59"/>
      <c r="DCP1061" s="59"/>
      <c r="DCQ1061" s="59"/>
      <c r="DCR1061" s="59"/>
      <c r="DCS1061" s="59"/>
      <c r="DCT1061" s="59"/>
      <c r="DCU1061" s="59"/>
      <c r="DCV1061" s="59"/>
      <c r="DCW1061" s="59"/>
      <c r="DCX1061" s="59"/>
      <c r="DCY1061" s="59"/>
      <c r="DCZ1061" s="59"/>
      <c r="DDA1061" s="59"/>
      <c r="DDB1061" s="59"/>
      <c r="DDC1061" s="59"/>
      <c r="DDD1061" s="59"/>
      <c r="DDE1061" s="59"/>
      <c r="DDF1061" s="59"/>
      <c r="DDG1061" s="59"/>
      <c r="DDH1061" s="59"/>
      <c r="DDI1061" s="59"/>
      <c r="DDJ1061" s="59"/>
      <c r="DDK1061" s="59"/>
      <c r="DDL1061" s="59"/>
      <c r="DDM1061" s="59"/>
      <c r="DDN1061" s="59"/>
      <c r="DDO1061" s="59"/>
      <c r="DDP1061" s="59"/>
      <c r="DDQ1061" s="59"/>
      <c r="DDR1061" s="59"/>
      <c r="DDS1061" s="59"/>
      <c r="DDT1061" s="59"/>
      <c r="DDU1061" s="59"/>
      <c r="DDV1061" s="59"/>
      <c r="DDW1061" s="59"/>
      <c r="DDX1061" s="59"/>
      <c r="DDY1061" s="59"/>
      <c r="DDZ1061" s="59"/>
      <c r="DEA1061" s="59"/>
      <c r="DEB1061" s="59"/>
      <c r="DEC1061" s="59"/>
      <c r="DED1061" s="59"/>
      <c r="DEE1061" s="59"/>
      <c r="DEF1061" s="59"/>
      <c r="DEG1061" s="59"/>
      <c r="DEH1061" s="59"/>
      <c r="DEI1061" s="59"/>
      <c r="DEJ1061" s="59"/>
      <c r="DEK1061" s="59"/>
      <c r="DEL1061" s="59"/>
      <c r="DEM1061" s="59"/>
      <c r="DEN1061" s="59"/>
      <c r="DEO1061" s="59"/>
      <c r="DEP1061" s="59"/>
      <c r="DEQ1061" s="59"/>
      <c r="DER1061" s="59"/>
      <c r="DES1061" s="59"/>
      <c r="DET1061" s="59"/>
      <c r="DEU1061" s="59"/>
      <c r="DEV1061" s="59"/>
      <c r="DEW1061" s="59"/>
      <c r="DEX1061" s="59"/>
      <c r="DEY1061" s="59"/>
      <c r="DEZ1061" s="59"/>
      <c r="DFA1061" s="59"/>
      <c r="DFB1061" s="59"/>
      <c r="DFC1061" s="59"/>
      <c r="DFD1061" s="59"/>
      <c r="DFE1061" s="59"/>
      <c r="DFF1061" s="59"/>
      <c r="DFG1061" s="59"/>
      <c r="DFH1061" s="59"/>
      <c r="DFI1061" s="59"/>
      <c r="DFJ1061" s="59"/>
      <c r="DFK1061" s="59"/>
      <c r="DFL1061" s="59"/>
      <c r="DFM1061" s="59"/>
      <c r="DFN1061" s="59"/>
      <c r="DFO1061" s="59"/>
      <c r="DFP1061" s="59"/>
      <c r="DFQ1061" s="59"/>
      <c r="DFR1061" s="59"/>
      <c r="DFS1061" s="59"/>
      <c r="DFT1061" s="59"/>
      <c r="DFU1061" s="59"/>
      <c r="DFV1061" s="59"/>
      <c r="DFW1061" s="59"/>
      <c r="DFX1061" s="59"/>
      <c r="DFY1061" s="59"/>
      <c r="DFZ1061" s="59"/>
      <c r="DGA1061" s="59"/>
      <c r="DGB1061" s="59"/>
      <c r="DGC1061" s="59"/>
      <c r="DGD1061" s="59"/>
      <c r="DGE1061" s="59"/>
      <c r="DGF1061" s="59"/>
      <c r="DGG1061" s="59"/>
      <c r="DGH1061" s="59"/>
      <c r="DGI1061" s="59"/>
      <c r="DGJ1061" s="59"/>
      <c r="DGK1061" s="59"/>
      <c r="DGL1061" s="59"/>
      <c r="DGM1061" s="59"/>
      <c r="DGN1061" s="59"/>
      <c r="DGO1061" s="59"/>
      <c r="DGP1061" s="59"/>
      <c r="DGQ1061" s="59"/>
      <c r="DGR1061" s="59"/>
      <c r="DGS1061" s="59"/>
      <c r="DGT1061" s="59"/>
      <c r="DGU1061" s="59"/>
      <c r="DGV1061" s="59"/>
      <c r="DGW1061" s="59"/>
      <c r="DGX1061" s="59"/>
      <c r="DGY1061" s="59"/>
      <c r="DGZ1061" s="59"/>
      <c r="DHA1061" s="59"/>
      <c r="DHB1061" s="59"/>
      <c r="DHC1061" s="59"/>
      <c r="DHD1061" s="59"/>
      <c r="DHE1061" s="59"/>
      <c r="DHF1061" s="59"/>
      <c r="DHG1061" s="59"/>
      <c r="DHH1061" s="59"/>
      <c r="DHI1061" s="59"/>
      <c r="DHJ1061" s="59"/>
      <c r="DHK1061" s="59"/>
      <c r="DHL1061" s="59"/>
      <c r="DHM1061" s="59"/>
      <c r="DHN1061" s="59"/>
      <c r="DHO1061" s="59"/>
      <c r="DHP1061" s="59"/>
      <c r="DHQ1061" s="59"/>
      <c r="DHR1061" s="59"/>
      <c r="DHS1061" s="59"/>
      <c r="DHT1061" s="59"/>
      <c r="DHU1061" s="59"/>
      <c r="DHV1061" s="59"/>
      <c r="DHW1061" s="59"/>
      <c r="DHX1061" s="59"/>
      <c r="DHY1061" s="59"/>
      <c r="DHZ1061" s="59"/>
      <c r="DIA1061" s="59"/>
      <c r="DIB1061" s="59"/>
      <c r="DIC1061" s="59"/>
      <c r="DID1061" s="59"/>
      <c r="DIE1061" s="59"/>
      <c r="DIF1061" s="59"/>
      <c r="DIG1061" s="59"/>
      <c r="DIH1061" s="59"/>
      <c r="DII1061" s="59"/>
      <c r="DIJ1061" s="59"/>
      <c r="DIK1061" s="59"/>
      <c r="DIL1061" s="59"/>
      <c r="DIM1061" s="59"/>
      <c r="DIN1061" s="59"/>
      <c r="DIO1061" s="59"/>
      <c r="DIP1061" s="59"/>
      <c r="DIQ1061" s="59"/>
      <c r="DIR1061" s="59"/>
      <c r="DIS1061" s="59"/>
      <c r="DIT1061" s="59"/>
      <c r="DIU1061" s="59"/>
      <c r="DIV1061" s="59"/>
      <c r="DIW1061" s="59"/>
      <c r="DIX1061" s="59"/>
      <c r="DIY1061" s="59"/>
      <c r="DIZ1061" s="59"/>
      <c r="DJA1061" s="59"/>
      <c r="DJB1061" s="59"/>
      <c r="DJC1061" s="59"/>
      <c r="DJD1061" s="59"/>
      <c r="DJE1061" s="59"/>
      <c r="DJF1061" s="59"/>
      <c r="DJG1061" s="59"/>
      <c r="DJH1061" s="59"/>
      <c r="DJI1061" s="59"/>
      <c r="DJJ1061" s="59"/>
      <c r="DJK1061" s="59"/>
      <c r="DJL1061" s="59"/>
      <c r="DJM1061" s="59"/>
      <c r="DJN1061" s="59"/>
      <c r="DJO1061" s="59"/>
      <c r="DJP1061" s="59"/>
      <c r="DJQ1061" s="59"/>
      <c r="DJR1061" s="59"/>
      <c r="DJS1061" s="59"/>
      <c r="DJT1061" s="59"/>
      <c r="DJU1061" s="59"/>
      <c r="DJV1061" s="59"/>
      <c r="DJW1061" s="59"/>
      <c r="DJX1061" s="59"/>
      <c r="DJY1061" s="59"/>
      <c r="DJZ1061" s="59"/>
      <c r="DKA1061" s="59"/>
      <c r="DKB1061" s="59"/>
      <c r="DKC1061" s="59"/>
      <c r="DKD1061" s="59"/>
      <c r="DKE1061" s="59"/>
      <c r="DKF1061" s="59"/>
      <c r="DKG1061" s="59"/>
      <c r="DKH1061" s="59"/>
      <c r="DKI1061" s="59"/>
      <c r="DKJ1061" s="59"/>
      <c r="DKK1061" s="59"/>
      <c r="DKL1061" s="59"/>
      <c r="DKM1061" s="59"/>
      <c r="DKN1061" s="59"/>
      <c r="DKO1061" s="59"/>
      <c r="DKP1061" s="59"/>
      <c r="DKQ1061" s="59"/>
      <c r="DKR1061" s="59"/>
      <c r="DKS1061" s="59"/>
      <c r="DKT1061" s="59"/>
      <c r="DKU1061" s="59"/>
      <c r="DKV1061" s="59"/>
      <c r="DKW1061" s="59"/>
      <c r="DKX1061" s="59"/>
      <c r="DKY1061" s="59"/>
      <c r="DKZ1061" s="59"/>
      <c r="DLA1061" s="59"/>
      <c r="DLB1061" s="59"/>
      <c r="DLC1061" s="59"/>
      <c r="DLD1061" s="59"/>
      <c r="DLE1061" s="59"/>
      <c r="DLF1061" s="59"/>
      <c r="DLG1061" s="59"/>
      <c r="DLH1061" s="59"/>
      <c r="DLI1061" s="59"/>
      <c r="DLJ1061" s="59"/>
      <c r="DLK1061" s="59"/>
      <c r="DLL1061" s="59"/>
      <c r="DLM1061" s="59"/>
      <c r="DLN1061" s="59"/>
      <c r="DLO1061" s="59"/>
      <c r="DLP1061" s="59"/>
      <c r="DLQ1061" s="59"/>
      <c r="DLR1061" s="59"/>
      <c r="DLS1061" s="59"/>
      <c r="DLT1061" s="59"/>
      <c r="DLU1061" s="59"/>
      <c r="DLV1061" s="59"/>
      <c r="DLW1061" s="59"/>
      <c r="DLX1061" s="59"/>
      <c r="DLY1061" s="59"/>
      <c r="DLZ1061" s="59"/>
      <c r="DMA1061" s="59"/>
      <c r="DMB1061" s="59"/>
      <c r="DMC1061" s="59"/>
      <c r="DMD1061" s="59"/>
      <c r="DME1061" s="59"/>
      <c r="DMF1061" s="59"/>
      <c r="DMG1061" s="59"/>
      <c r="DMH1061" s="59"/>
      <c r="DMI1061" s="59"/>
      <c r="DMJ1061" s="59"/>
      <c r="DMK1061" s="59"/>
      <c r="DML1061" s="59"/>
      <c r="DMM1061" s="59"/>
      <c r="DMN1061" s="59"/>
      <c r="DMO1061" s="59"/>
      <c r="DMP1061" s="59"/>
      <c r="DMQ1061" s="59"/>
      <c r="DMR1061" s="59"/>
      <c r="DMS1061" s="59"/>
      <c r="DMT1061" s="59"/>
      <c r="DMU1061" s="59"/>
      <c r="DMV1061" s="59"/>
      <c r="DMW1061" s="59"/>
      <c r="DMX1061" s="59"/>
      <c r="DMY1061" s="59"/>
      <c r="DMZ1061" s="59"/>
      <c r="DNA1061" s="59"/>
      <c r="DNB1061" s="59"/>
      <c r="DNC1061" s="59"/>
      <c r="DND1061" s="59"/>
      <c r="DNE1061" s="59"/>
      <c r="DNF1061" s="59"/>
      <c r="DNG1061" s="59"/>
      <c r="DNH1061" s="59"/>
      <c r="DNI1061" s="59"/>
      <c r="DNJ1061" s="59"/>
      <c r="DNK1061" s="59"/>
      <c r="DNL1061" s="59"/>
      <c r="DNM1061" s="59"/>
      <c r="DNN1061" s="59"/>
      <c r="DNO1061" s="59"/>
      <c r="DNP1061" s="59"/>
      <c r="DNQ1061" s="59"/>
      <c r="DNR1061" s="59"/>
      <c r="DNS1061" s="59"/>
      <c r="DNT1061" s="59"/>
      <c r="DNU1061" s="59"/>
      <c r="DNV1061" s="59"/>
      <c r="DNW1061" s="59"/>
      <c r="DNX1061" s="59"/>
      <c r="DNY1061" s="59"/>
      <c r="DNZ1061" s="59"/>
      <c r="DOA1061" s="59"/>
      <c r="DOB1061" s="59"/>
      <c r="DOC1061" s="59"/>
      <c r="DOD1061" s="59"/>
      <c r="DOE1061" s="59"/>
      <c r="DOF1061" s="59"/>
      <c r="DOG1061" s="59"/>
      <c r="DOH1061" s="59"/>
      <c r="DOI1061" s="59"/>
      <c r="DOJ1061" s="59"/>
      <c r="DOK1061" s="59"/>
      <c r="DOL1061" s="59"/>
      <c r="DOM1061" s="59"/>
      <c r="DON1061" s="59"/>
      <c r="DOO1061" s="59"/>
      <c r="DOP1061" s="59"/>
      <c r="DOQ1061" s="59"/>
      <c r="DOR1061" s="59"/>
      <c r="DOS1061" s="59"/>
      <c r="DOT1061" s="59"/>
      <c r="DOU1061" s="59"/>
      <c r="DOV1061" s="59"/>
      <c r="DOW1061" s="59"/>
      <c r="DOX1061" s="59"/>
      <c r="DOY1061" s="59"/>
      <c r="DOZ1061" s="59"/>
      <c r="DPA1061" s="59"/>
      <c r="DPB1061" s="59"/>
      <c r="DPC1061" s="59"/>
      <c r="DPD1061" s="59"/>
      <c r="DPE1061" s="59"/>
      <c r="DPF1061" s="59"/>
      <c r="DPG1061" s="59"/>
      <c r="DPH1061" s="59"/>
      <c r="DPI1061" s="59"/>
      <c r="DPJ1061" s="59"/>
      <c r="DPK1061" s="59"/>
      <c r="DPL1061" s="59"/>
      <c r="DPM1061" s="59"/>
      <c r="DPN1061" s="59"/>
      <c r="DPO1061" s="59"/>
      <c r="DPP1061" s="59"/>
      <c r="DPQ1061" s="59"/>
      <c r="DPR1061" s="59"/>
      <c r="DPS1061" s="59"/>
      <c r="DPT1061" s="59"/>
      <c r="DPU1061" s="59"/>
      <c r="DPV1061" s="59"/>
      <c r="DPW1061" s="59"/>
      <c r="DPX1061" s="59"/>
      <c r="DPY1061" s="59"/>
      <c r="DPZ1061" s="59"/>
      <c r="DQA1061" s="59"/>
      <c r="DQB1061" s="59"/>
      <c r="DQC1061" s="59"/>
      <c r="DQD1061" s="59"/>
      <c r="DQE1061" s="59"/>
      <c r="DQF1061" s="59"/>
      <c r="DQG1061" s="59"/>
      <c r="DQH1061" s="59"/>
      <c r="DQI1061" s="59"/>
      <c r="DQJ1061" s="59"/>
      <c r="DQK1061" s="59"/>
      <c r="DQL1061" s="59"/>
      <c r="DQM1061" s="59"/>
      <c r="DQN1061" s="59"/>
      <c r="DQO1061" s="59"/>
      <c r="DQP1061" s="59"/>
      <c r="DQQ1061" s="59"/>
      <c r="DQR1061" s="59"/>
      <c r="DQS1061" s="59"/>
      <c r="DQT1061" s="59"/>
      <c r="DQU1061" s="59"/>
      <c r="DQV1061" s="59"/>
      <c r="DQW1061" s="59"/>
      <c r="DQX1061" s="59"/>
      <c r="DQY1061" s="59"/>
      <c r="DQZ1061" s="59"/>
      <c r="DRA1061" s="59"/>
      <c r="DRB1061" s="59"/>
      <c r="DRC1061" s="59"/>
      <c r="DRD1061" s="59"/>
      <c r="DRE1061" s="59"/>
      <c r="DRF1061" s="59"/>
      <c r="DRG1061" s="59"/>
      <c r="DRH1061" s="59"/>
      <c r="DRI1061" s="59"/>
      <c r="DRJ1061" s="59"/>
      <c r="DRK1061" s="59"/>
      <c r="DRL1061" s="59"/>
      <c r="DRM1061" s="59"/>
      <c r="DRN1061" s="59"/>
      <c r="DRO1061" s="59"/>
      <c r="DRP1061" s="59"/>
      <c r="DRQ1061" s="59"/>
      <c r="DRR1061" s="59"/>
      <c r="DRS1061" s="59"/>
      <c r="DRT1061" s="59"/>
      <c r="DRU1061" s="59"/>
      <c r="DRV1061" s="59"/>
      <c r="DRW1061" s="59"/>
      <c r="DRX1061" s="59"/>
      <c r="DRY1061" s="59"/>
      <c r="DRZ1061" s="59"/>
      <c r="DSA1061" s="59"/>
      <c r="DSB1061" s="59"/>
      <c r="DSC1061" s="59"/>
      <c r="DSD1061" s="59"/>
      <c r="DSE1061" s="59"/>
      <c r="DSF1061" s="59"/>
      <c r="DSG1061" s="59"/>
      <c r="DSH1061" s="59"/>
      <c r="DSI1061" s="59"/>
      <c r="DSJ1061" s="59"/>
      <c r="DSK1061" s="59"/>
      <c r="DSL1061" s="59"/>
      <c r="DSM1061" s="59"/>
      <c r="DSN1061" s="59"/>
      <c r="DSO1061" s="59"/>
      <c r="DSP1061" s="59"/>
      <c r="DSQ1061" s="59"/>
      <c r="DSR1061" s="59"/>
      <c r="DSS1061" s="59"/>
      <c r="DST1061" s="59"/>
      <c r="DSU1061" s="59"/>
      <c r="DSV1061" s="59"/>
      <c r="DSW1061" s="59"/>
      <c r="DSX1061" s="59"/>
      <c r="DSY1061" s="59"/>
      <c r="DSZ1061" s="59"/>
      <c r="DTA1061" s="59"/>
      <c r="DTB1061" s="59"/>
      <c r="DTC1061" s="59"/>
      <c r="DTD1061" s="59"/>
      <c r="DTE1061" s="59"/>
      <c r="DTF1061" s="59"/>
      <c r="DTG1061" s="59"/>
      <c r="DTH1061" s="59"/>
      <c r="DTI1061" s="59"/>
      <c r="DTJ1061" s="59"/>
      <c r="DTK1061" s="59"/>
      <c r="DTL1061" s="59"/>
      <c r="DTM1061" s="59"/>
      <c r="DTN1061" s="59"/>
      <c r="DTO1061" s="59"/>
      <c r="DTP1061" s="59"/>
      <c r="DTQ1061" s="59"/>
      <c r="DTR1061" s="59"/>
      <c r="DTS1061" s="59"/>
      <c r="DTT1061" s="59"/>
      <c r="DTU1061" s="59"/>
      <c r="DTV1061" s="59"/>
      <c r="DTW1061" s="59"/>
      <c r="DTX1061" s="59"/>
      <c r="DTY1061" s="59"/>
      <c r="DTZ1061" s="59"/>
      <c r="DUA1061" s="59"/>
      <c r="DUB1061" s="59"/>
      <c r="DUC1061" s="59"/>
      <c r="DUD1061" s="59"/>
      <c r="DUE1061" s="59"/>
      <c r="DUF1061" s="59"/>
      <c r="DUG1061" s="59"/>
      <c r="DUH1061" s="59"/>
      <c r="DUI1061" s="59"/>
      <c r="DUJ1061" s="59"/>
      <c r="DUK1061" s="59"/>
      <c r="DUL1061" s="59"/>
      <c r="DUM1061" s="59"/>
      <c r="DUN1061" s="59"/>
      <c r="DUO1061" s="59"/>
      <c r="DUP1061" s="59"/>
      <c r="DUQ1061" s="59"/>
      <c r="DUR1061" s="59"/>
      <c r="DUS1061" s="59"/>
      <c r="DUT1061" s="59"/>
      <c r="DUU1061" s="59"/>
      <c r="DUV1061" s="59"/>
      <c r="DUW1061" s="59"/>
      <c r="DUX1061" s="59"/>
      <c r="DUY1061" s="59"/>
      <c r="DUZ1061" s="59"/>
      <c r="DVA1061" s="59"/>
      <c r="DVB1061" s="59"/>
      <c r="DVC1061" s="59"/>
      <c r="DVD1061" s="59"/>
      <c r="DVE1061" s="59"/>
      <c r="DVF1061" s="59"/>
      <c r="DVG1061" s="59"/>
      <c r="DVH1061" s="59"/>
      <c r="DVI1061" s="59"/>
      <c r="DVJ1061" s="59"/>
      <c r="DVK1061" s="59"/>
      <c r="DVL1061" s="59"/>
      <c r="DVM1061" s="59"/>
      <c r="DVN1061" s="59"/>
      <c r="DVO1061" s="59"/>
      <c r="DVP1061" s="59"/>
      <c r="DVQ1061" s="59"/>
      <c r="DVR1061" s="59"/>
      <c r="DVS1061" s="59"/>
      <c r="DVT1061" s="59"/>
      <c r="DVU1061" s="59"/>
      <c r="DVV1061" s="59"/>
      <c r="DVW1061" s="59"/>
      <c r="DVX1061" s="59"/>
      <c r="DVY1061" s="59"/>
      <c r="DVZ1061" s="59"/>
      <c r="DWA1061" s="59"/>
      <c r="DWB1061" s="59"/>
      <c r="DWC1061" s="59"/>
      <c r="DWD1061" s="59"/>
      <c r="DWE1061" s="59"/>
      <c r="DWF1061" s="59"/>
      <c r="DWG1061" s="59"/>
      <c r="DWH1061" s="59"/>
      <c r="DWI1061" s="59"/>
      <c r="DWJ1061" s="59"/>
      <c r="DWK1061" s="59"/>
      <c r="DWL1061" s="59"/>
      <c r="DWM1061" s="59"/>
      <c r="DWN1061" s="59"/>
      <c r="DWO1061" s="59"/>
      <c r="DWP1061" s="59"/>
      <c r="DWQ1061" s="59"/>
      <c r="DWR1061" s="59"/>
      <c r="DWS1061" s="59"/>
      <c r="DWT1061" s="59"/>
      <c r="DWU1061" s="59"/>
      <c r="DWV1061" s="59"/>
      <c r="DWW1061" s="59"/>
      <c r="DWX1061" s="59"/>
      <c r="DWY1061" s="59"/>
      <c r="DWZ1061" s="59"/>
      <c r="DXA1061" s="59"/>
      <c r="DXB1061" s="59"/>
      <c r="DXC1061" s="59"/>
      <c r="DXD1061" s="59"/>
      <c r="DXE1061" s="59"/>
      <c r="DXF1061" s="59"/>
      <c r="DXG1061" s="59"/>
      <c r="DXH1061" s="59"/>
      <c r="DXI1061" s="59"/>
      <c r="DXJ1061" s="59"/>
      <c r="DXK1061" s="59"/>
      <c r="DXL1061" s="59"/>
      <c r="DXM1061" s="59"/>
      <c r="DXN1061" s="59"/>
      <c r="DXO1061" s="59"/>
      <c r="DXP1061" s="59"/>
      <c r="DXQ1061" s="59"/>
      <c r="DXR1061" s="59"/>
      <c r="DXS1061" s="59"/>
      <c r="DXT1061" s="59"/>
      <c r="DXU1061" s="59"/>
      <c r="DXV1061" s="59"/>
      <c r="DXW1061" s="59"/>
      <c r="DXX1061" s="59"/>
      <c r="DXY1061" s="59"/>
      <c r="DXZ1061" s="59"/>
      <c r="DYA1061" s="59"/>
      <c r="DYB1061" s="59"/>
      <c r="DYC1061" s="59"/>
      <c r="DYD1061" s="59"/>
      <c r="DYE1061" s="59"/>
      <c r="DYF1061" s="59"/>
      <c r="DYG1061" s="59"/>
      <c r="DYH1061" s="59"/>
      <c r="DYI1061" s="59"/>
      <c r="DYJ1061" s="59"/>
      <c r="DYK1061" s="59"/>
      <c r="DYL1061" s="59"/>
      <c r="DYM1061" s="59"/>
      <c r="DYN1061" s="59"/>
      <c r="DYO1061" s="59"/>
      <c r="DYP1061" s="59"/>
      <c r="DYQ1061" s="59"/>
      <c r="DYR1061" s="59"/>
      <c r="DYS1061" s="59"/>
      <c r="DYT1061" s="59"/>
      <c r="DYU1061" s="59"/>
      <c r="DYV1061" s="59"/>
      <c r="DYW1061" s="59"/>
      <c r="DYX1061" s="59"/>
      <c r="DYY1061" s="59"/>
      <c r="DYZ1061" s="59"/>
      <c r="DZA1061" s="59"/>
      <c r="DZB1061" s="59"/>
      <c r="DZC1061" s="59"/>
      <c r="DZD1061" s="59"/>
      <c r="DZE1061" s="59"/>
      <c r="DZF1061" s="59"/>
      <c r="DZG1061" s="59"/>
      <c r="DZH1061" s="59"/>
      <c r="DZI1061" s="59"/>
      <c r="DZJ1061" s="59"/>
      <c r="DZK1061" s="59"/>
      <c r="DZL1061" s="59"/>
      <c r="DZM1061" s="59"/>
      <c r="DZN1061" s="59"/>
      <c r="DZO1061" s="59"/>
      <c r="DZP1061" s="59"/>
      <c r="DZQ1061" s="59"/>
      <c r="DZR1061" s="59"/>
      <c r="DZS1061" s="59"/>
      <c r="DZT1061" s="59"/>
      <c r="DZU1061" s="59"/>
      <c r="DZV1061" s="59"/>
      <c r="DZW1061" s="59"/>
      <c r="DZX1061" s="59"/>
      <c r="DZY1061" s="59"/>
      <c r="DZZ1061" s="59"/>
      <c r="EAA1061" s="59"/>
      <c r="EAB1061" s="59"/>
      <c r="EAC1061" s="59"/>
      <c r="EAD1061" s="59"/>
      <c r="EAE1061" s="59"/>
      <c r="EAF1061" s="59"/>
      <c r="EAG1061" s="59"/>
      <c r="EAH1061" s="59"/>
      <c r="EAI1061" s="59"/>
      <c r="EAJ1061" s="59"/>
      <c r="EAK1061" s="59"/>
      <c r="EAL1061" s="59"/>
      <c r="EAM1061" s="59"/>
      <c r="EAN1061" s="59"/>
      <c r="EAO1061" s="59"/>
      <c r="EAP1061" s="59"/>
      <c r="EAQ1061" s="59"/>
      <c r="EAR1061" s="59"/>
      <c r="EAS1061" s="59"/>
      <c r="EAT1061" s="59"/>
      <c r="EAU1061" s="59"/>
      <c r="EAV1061" s="59"/>
      <c r="EAW1061" s="59"/>
      <c r="EAX1061" s="59"/>
      <c r="EAY1061" s="59"/>
      <c r="EAZ1061" s="59"/>
      <c r="EBA1061" s="59"/>
      <c r="EBB1061" s="59"/>
      <c r="EBC1061" s="59"/>
      <c r="EBD1061" s="59"/>
      <c r="EBE1061" s="59"/>
      <c r="EBF1061" s="59"/>
      <c r="EBG1061" s="59"/>
      <c r="EBH1061" s="59"/>
      <c r="EBI1061" s="59"/>
      <c r="EBJ1061" s="59"/>
      <c r="EBK1061" s="59"/>
      <c r="EBL1061" s="59"/>
      <c r="EBM1061" s="59"/>
      <c r="EBN1061" s="59"/>
      <c r="EBO1061" s="59"/>
      <c r="EBP1061" s="59"/>
      <c r="EBQ1061" s="59"/>
      <c r="EBR1061" s="59"/>
      <c r="EBS1061" s="59"/>
      <c r="EBT1061" s="59"/>
      <c r="EBU1061" s="59"/>
      <c r="EBV1061" s="59"/>
      <c r="EBW1061" s="59"/>
      <c r="EBX1061" s="59"/>
      <c r="EBY1061" s="59"/>
      <c r="EBZ1061" s="59"/>
      <c r="ECA1061" s="59"/>
      <c r="ECB1061" s="59"/>
      <c r="ECC1061" s="59"/>
      <c r="ECD1061" s="59"/>
      <c r="ECE1061" s="59"/>
      <c r="ECF1061" s="59"/>
      <c r="ECG1061" s="59"/>
      <c r="ECH1061" s="59"/>
      <c r="ECI1061" s="59"/>
      <c r="ECJ1061" s="59"/>
      <c r="ECK1061" s="59"/>
      <c r="ECL1061" s="59"/>
      <c r="ECM1061" s="59"/>
      <c r="ECN1061" s="59"/>
      <c r="ECO1061" s="59"/>
      <c r="ECP1061" s="59"/>
      <c r="ECQ1061" s="59"/>
      <c r="ECR1061" s="59"/>
      <c r="ECS1061" s="59"/>
      <c r="ECT1061" s="59"/>
      <c r="ECU1061" s="59"/>
      <c r="ECV1061" s="59"/>
      <c r="ECW1061" s="59"/>
      <c r="ECX1061" s="59"/>
      <c r="ECY1061" s="59"/>
      <c r="ECZ1061" s="59"/>
      <c r="EDA1061" s="59"/>
      <c r="EDB1061" s="59"/>
      <c r="EDC1061" s="59"/>
      <c r="EDD1061" s="59"/>
      <c r="EDE1061" s="59"/>
      <c r="EDF1061" s="59"/>
      <c r="EDG1061" s="59"/>
      <c r="EDH1061" s="59"/>
      <c r="EDI1061" s="59"/>
      <c r="EDJ1061" s="59"/>
      <c r="EDK1061" s="59"/>
      <c r="EDL1061" s="59"/>
      <c r="EDM1061" s="59"/>
      <c r="EDN1061" s="59"/>
      <c r="EDO1061" s="59"/>
      <c r="EDP1061" s="59"/>
      <c r="EDQ1061" s="59"/>
      <c r="EDR1061" s="59"/>
      <c r="EDS1061" s="59"/>
      <c r="EDT1061" s="59"/>
      <c r="EDU1061" s="59"/>
      <c r="EDV1061" s="59"/>
      <c r="EDW1061" s="59"/>
      <c r="EDX1061" s="59"/>
      <c r="EDY1061" s="59"/>
      <c r="EDZ1061" s="59"/>
      <c r="EEA1061" s="59"/>
      <c r="EEB1061" s="59"/>
      <c r="EEC1061" s="59"/>
      <c r="EED1061" s="59"/>
      <c r="EEE1061" s="59"/>
      <c r="EEF1061" s="59"/>
      <c r="EEG1061" s="59"/>
      <c r="EEH1061" s="59"/>
      <c r="EEI1061" s="59"/>
      <c r="EEJ1061" s="59"/>
      <c r="EEK1061" s="59"/>
      <c r="EEL1061" s="59"/>
      <c r="EEM1061" s="59"/>
      <c r="EEN1061" s="59"/>
      <c r="EEO1061" s="59"/>
      <c r="EEP1061" s="59"/>
      <c r="EEQ1061" s="59"/>
      <c r="EER1061" s="59"/>
      <c r="EES1061" s="59"/>
      <c r="EET1061" s="59"/>
      <c r="EEU1061" s="59"/>
      <c r="EEV1061" s="59"/>
      <c r="EEW1061" s="59"/>
      <c r="EEX1061" s="59"/>
      <c r="EEY1061" s="59"/>
      <c r="EEZ1061" s="59"/>
      <c r="EFA1061" s="59"/>
      <c r="EFB1061" s="59"/>
      <c r="EFC1061" s="59"/>
      <c r="EFD1061" s="59"/>
      <c r="EFE1061" s="59"/>
      <c r="EFF1061" s="59"/>
      <c r="EFG1061" s="59"/>
      <c r="EFH1061" s="59"/>
      <c r="EFI1061" s="59"/>
      <c r="EFJ1061" s="59"/>
      <c r="EFK1061" s="59"/>
      <c r="EFL1061" s="59"/>
      <c r="EFM1061" s="59"/>
      <c r="EFN1061" s="59"/>
      <c r="EFO1061" s="59"/>
      <c r="EFP1061" s="59"/>
      <c r="EFQ1061" s="59"/>
      <c r="EFR1061" s="59"/>
      <c r="EFS1061" s="59"/>
      <c r="EFT1061" s="59"/>
      <c r="EFU1061" s="59"/>
      <c r="EFV1061" s="59"/>
      <c r="EFW1061" s="59"/>
      <c r="EFX1061" s="59"/>
      <c r="EFY1061" s="59"/>
      <c r="EFZ1061" s="59"/>
      <c r="EGA1061" s="59"/>
      <c r="EGB1061" s="59"/>
      <c r="EGC1061" s="59"/>
      <c r="EGD1061" s="59"/>
      <c r="EGE1061" s="59"/>
      <c r="EGF1061" s="59"/>
      <c r="EGG1061" s="59"/>
      <c r="EGH1061" s="59"/>
      <c r="EGI1061" s="59"/>
      <c r="EGJ1061" s="59"/>
      <c r="EGK1061" s="59"/>
      <c r="EGL1061" s="59"/>
      <c r="EGM1061" s="59"/>
      <c r="EGN1061" s="59"/>
      <c r="EGO1061" s="59"/>
      <c r="EGP1061" s="59"/>
      <c r="EGQ1061" s="59"/>
      <c r="EGR1061" s="59"/>
      <c r="EGS1061" s="59"/>
      <c r="EGT1061" s="59"/>
      <c r="EGU1061" s="59"/>
      <c r="EGV1061" s="59"/>
      <c r="EGW1061" s="59"/>
      <c r="EGX1061" s="59"/>
      <c r="EGY1061" s="59"/>
      <c r="EGZ1061" s="59"/>
      <c r="EHA1061" s="59"/>
      <c r="EHB1061" s="59"/>
      <c r="EHC1061" s="59"/>
      <c r="EHD1061" s="59"/>
      <c r="EHE1061" s="59"/>
      <c r="EHF1061" s="59"/>
      <c r="EHG1061" s="59"/>
      <c r="EHH1061" s="59"/>
      <c r="EHI1061" s="59"/>
      <c r="EHJ1061" s="59"/>
      <c r="EHK1061" s="59"/>
      <c r="EHL1061" s="59"/>
      <c r="EHM1061" s="59"/>
      <c r="EHN1061" s="59"/>
      <c r="EHO1061" s="59"/>
      <c r="EHP1061" s="59"/>
      <c r="EHQ1061" s="59"/>
      <c r="EHR1061" s="59"/>
      <c r="EHS1061" s="59"/>
      <c r="EHT1061" s="59"/>
      <c r="EHU1061" s="59"/>
      <c r="EHV1061" s="59"/>
      <c r="EHW1061" s="59"/>
      <c r="EHX1061" s="59"/>
      <c r="EHY1061" s="59"/>
      <c r="EHZ1061" s="59"/>
      <c r="EIA1061" s="59"/>
      <c r="EIB1061" s="59"/>
      <c r="EIC1061" s="59"/>
      <c r="EID1061" s="59"/>
      <c r="EIE1061" s="59"/>
      <c r="EIF1061" s="59"/>
      <c r="EIG1061" s="59"/>
      <c r="EIH1061" s="59"/>
      <c r="EII1061" s="59"/>
      <c r="EIJ1061" s="59"/>
      <c r="EIK1061" s="59"/>
      <c r="EIL1061" s="59"/>
      <c r="EIM1061" s="59"/>
      <c r="EIN1061" s="59"/>
      <c r="EIO1061" s="59"/>
      <c r="EIP1061" s="59"/>
      <c r="EIQ1061" s="59"/>
      <c r="EIR1061" s="59"/>
      <c r="EIS1061" s="59"/>
      <c r="EIT1061" s="59"/>
      <c r="EIU1061" s="59"/>
      <c r="EIV1061" s="59"/>
      <c r="EIW1061" s="59"/>
      <c r="EIX1061" s="59"/>
      <c r="EIY1061" s="59"/>
      <c r="EIZ1061" s="59"/>
      <c r="EJA1061" s="59"/>
      <c r="EJB1061" s="59"/>
      <c r="EJC1061" s="59"/>
      <c r="EJD1061" s="59"/>
      <c r="EJE1061" s="59"/>
      <c r="EJF1061" s="59"/>
      <c r="EJG1061" s="59"/>
      <c r="EJH1061" s="59"/>
      <c r="EJI1061" s="59"/>
      <c r="EJJ1061" s="59"/>
      <c r="EJK1061" s="59"/>
      <c r="EJL1061" s="59"/>
      <c r="EJM1061" s="59"/>
      <c r="EJN1061" s="59"/>
      <c r="EJO1061" s="59"/>
      <c r="EJP1061" s="59"/>
      <c r="EJQ1061" s="59"/>
      <c r="EJR1061" s="59"/>
      <c r="EJS1061" s="59"/>
      <c r="EJT1061" s="59"/>
      <c r="EJU1061" s="59"/>
      <c r="EJV1061" s="59"/>
      <c r="EJW1061" s="59"/>
      <c r="EJX1061" s="59"/>
      <c r="EJY1061" s="59"/>
      <c r="EJZ1061" s="59"/>
      <c r="EKA1061" s="59"/>
      <c r="EKB1061" s="59"/>
      <c r="EKC1061" s="59"/>
      <c r="EKD1061" s="59"/>
      <c r="EKE1061" s="59"/>
      <c r="EKF1061" s="59"/>
      <c r="EKG1061" s="59"/>
      <c r="EKH1061" s="59"/>
      <c r="EKI1061" s="59"/>
      <c r="EKJ1061" s="59"/>
      <c r="EKK1061" s="59"/>
      <c r="EKL1061" s="59"/>
      <c r="EKM1061" s="59"/>
      <c r="EKN1061" s="59"/>
      <c r="EKO1061" s="59"/>
      <c r="EKP1061" s="59"/>
      <c r="EKQ1061" s="59"/>
      <c r="EKR1061" s="59"/>
      <c r="EKS1061" s="59"/>
      <c r="EKT1061" s="59"/>
      <c r="EKU1061" s="59"/>
      <c r="EKV1061" s="59"/>
      <c r="EKW1061" s="59"/>
      <c r="EKX1061" s="59"/>
      <c r="EKY1061" s="59"/>
      <c r="EKZ1061" s="59"/>
      <c r="ELA1061" s="59"/>
      <c r="ELB1061" s="59"/>
      <c r="ELC1061" s="59"/>
      <c r="ELD1061" s="59"/>
      <c r="ELE1061" s="59"/>
      <c r="ELF1061" s="59"/>
      <c r="ELG1061" s="59"/>
      <c r="ELH1061" s="59"/>
      <c r="ELI1061" s="59"/>
      <c r="ELJ1061" s="59"/>
      <c r="ELK1061" s="59"/>
      <c r="ELL1061" s="59"/>
      <c r="ELM1061" s="59"/>
      <c r="ELN1061" s="59"/>
      <c r="ELO1061" s="59"/>
      <c r="ELP1061" s="59"/>
      <c r="ELQ1061" s="59"/>
      <c r="ELR1061" s="59"/>
      <c r="ELS1061" s="59"/>
      <c r="ELT1061" s="59"/>
      <c r="ELU1061" s="59"/>
      <c r="ELV1061" s="59"/>
      <c r="ELW1061" s="59"/>
      <c r="ELX1061" s="59"/>
      <c r="ELY1061" s="59"/>
      <c r="ELZ1061" s="59"/>
      <c r="EMA1061" s="59"/>
      <c r="EMB1061" s="59"/>
      <c r="EMC1061" s="59"/>
      <c r="EMD1061" s="59"/>
      <c r="EME1061" s="59"/>
      <c r="EMF1061" s="59"/>
      <c r="EMG1061" s="59"/>
      <c r="EMH1061" s="59"/>
      <c r="EMI1061" s="59"/>
      <c r="EMJ1061" s="59"/>
      <c r="EMK1061" s="59"/>
      <c r="EML1061" s="59"/>
      <c r="EMM1061" s="59"/>
      <c r="EMN1061" s="59"/>
      <c r="EMO1061" s="59"/>
      <c r="EMP1061" s="59"/>
      <c r="EMQ1061" s="59"/>
      <c r="EMR1061" s="59"/>
      <c r="EMS1061" s="59"/>
      <c r="EMT1061" s="59"/>
      <c r="EMU1061" s="59"/>
      <c r="EMV1061" s="59"/>
      <c r="EMW1061" s="59"/>
      <c r="EMX1061" s="59"/>
      <c r="EMY1061" s="59"/>
      <c r="EMZ1061" s="59"/>
      <c r="ENA1061" s="59"/>
      <c r="ENB1061" s="59"/>
      <c r="ENC1061" s="59"/>
      <c r="END1061" s="59"/>
      <c r="ENE1061" s="59"/>
      <c r="ENF1061" s="59"/>
      <c r="ENG1061" s="59"/>
      <c r="ENH1061" s="59"/>
      <c r="ENI1061" s="59"/>
      <c r="ENJ1061" s="59"/>
      <c r="ENK1061" s="59"/>
      <c r="ENL1061" s="59"/>
      <c r="ENM1061" s="59"/>
      <c r="ENN1061" s="59"/>
      <c r="ENO1061" s="59"/>
      <c r="ENP1061" s="59"/>
      <c r="ENQ1061" s="59"/>
      <c r="ENR1061" s="59"/>
      <c r="ENS1061" s="59"/>
      <c r="ENT1061" s="59"/>
      <c r="ENU1061" s="59"/>
      <c r="ENV1061" s="59"/>
      <c r="ENW1061" s="59"/>
      <c r="ENX1061" s="59"/>
      <c r="ENY1061" s="59"/>
      <c r="ENZ1061" s="59"/>
      <c r="EOA1061" s="59"/>
      <c r="EOB1061" s="59"/>
      <c r="EOC1061" s="59"/>
      <c r="EOD1061" s="59"/>
      <c r="EOE1061" s="59"/>
      <c r="EOF1061" s="59"/>
      <c r="EOG1061" s="59"/>
      <c r="EOH1061" s="59"/>
      <c r="EOI1061" s="59"/>
      <c r="EOJ1061" s="59"/>
      <c r="EOK1061" s="59"/>
      <c r="EOL1061" s="59"/>
      <c r="EOM1061" s="59"/>
      <c r="EON1061" s="59"/>
      <c r="EOO1061" s="59"/>
      <c r="EOP1061" s="59"/>
      <c r="EOQ1061" s="59"/>
      <c r="EOR1061" s="59"/>
      <c r="EOS1061" s="59"/>
      <c r="EOT1061" s="59"/>
      <c r="EOU1061" s="59"/>
      <c r="EOV1061" s="59"/>
      <c r="EOW1061" s="59"/>
      <c r="EOX1061" s="59"/>
      <c r="EOY1061" s="59"/>
      <c r="EOZ1061" s="59"/>
      <c r="EPA1061" s="59"/>
      <c r="EPB1061" s="59"/>
      <c r="EPC1061" s="59"/>
      <c r="EPD1061" s="59"/>
      <c r="EPE1061" s="59"/>
      <c r="EPF1061" s="59"/>
      <c r="EPG1061" s="59"/>
      <c r="EPH1061" s="59"/>
      <c r="EPI1061" s="59"/>
      <c r="EPJ1061" s="59"/>
      <c r="EPK1061" s="59"/>
      <c r="EPL1061" s="59"/>
      <c r="EPM1061" s="59"/>
      <c r="EPN1061" s="59"/>
      <c r="EPO1061" s="59"/>
      <c r="EPP1061" s="59"/>
      <c r="EPQ1061" s="59"/>
      <c r="EPR1061" s="59"/>
      <c r="EPS1061" s="59"/>
      <c r="EPT1061" s="59"/>
      <c r="EPU1061" s="59"/>
      <c r="EPV1061" s="59"/>
      <c r="EPW1061" s="59"/>
      <c r="EPX1061" s="59"/>
      <c r="EPY1061" s="59"/>
      <c r="EPZ1061" s="59"/>
      <c r="EQA1061" s="59"/>
      <c r="EQB1061" s="59"/>
      <c r="EQC1061" s="59"/>
      <c r="EQD1061" s="59"/>
      <c r="EQE1061" s="59"/>
      <c r="EQF1061" s="59"/>
      <c r="EQG1061" s="59"/>
      <c r="EQH1061" s="59"/>
      <c r="EQI1061" s="59"/>
      <c r="EQJ1061" s="59"/>
      <c r="EQK1061" s="59"/>
      <c r="EQL1061" s="59"/>
      <c r="EQM1061" s="59"/>
      <c r="EQN1061" s="59"/>
      <c r="EQO1061" s="59"/>
      <c r="EQP1061" s="59"/>
      <c r="EQQ1061" s="59"/>
      <c r="EQR1061" s="59"/>
      <c r="EQS1061" s="59"/>
      <c r="EQT1061" s="59"/>
      <c r="EQU1061" s="59"/>
      <c r="EQV1061" s="59"/>
      <c r="EQW1061" s="59"/>
      <c r="EQX1061" s="59"/>
      <c r="EQY1061" s="59"/>
      <c r="EQZ1061" s="59"/>
      <c r="ERA1061" s="59"/>
      <c r="ERB1061" s="59"/>
      <c r="ERC1061" s="59"/>
      <c r="ERD1061" s="59"/>
      <c r="ERE1061" s="59"/>
      <c r="ERF1061" s="59"/>
      <c r="ERG1061" s="59"/>
      <c r="ERH1061" s="59"/>
      <c r="ERI1061" s="59"/>
      <c r="ERJ1061" s="59"/>
      <c r="ERK1061" s="59"/>
      <c r="ERL1061" s="59"/>
      <c r="ERM1061" s="59"/>
      <c r="ERN1061" s="59"/>
      <c r="ERO1061" s="59"/>
      <c r="ERP1061" s="59"/>
      <c r="ERQ1061" s="59"/>
      <c r="ERR1061" s="59"/>
      <c r="ERS1061" s="59"/>
      <c r="ERT1061" s="59"/>
      <c r="ERU1061" s="59"/>
      <c r="ERV1061" s="59"/>
      <c r="ERW1061" s="59"/>
      <c r="ERX1061" s="59"/>
      <c r="ERY1061" s="59"/>
      <c r="ERZ1061" s="59"/>
      <c r="ESA1061" s="59"/>
      <c r="ESB1061" s="59"/>
      <c r="ESC1061" s="59"/>
      <c r="ESD1061" s="59"/>
      <c r="ESE1061" s="59"/>
      <c r="ESF1061" s="59"/>
      <c r="ESG1061" s="59"/>
      <c r="ESH1061" s="59"/>
      <c r="ESI1061" s="59"/>
      <c r="ESJ1061" s="59"/>
      <c r="ESK1061" s="59"/>
      <c r="ESL1061" s="59"/>
      <c r="ESM1061" s="59"/>
      <c r="ESN1061" s="59"/>
      <c r="ESO1061" s="59"/>
      <c r="ESP1061" s="59"/>
      <c r="ESQ1061" s="59"/>
      <c r="ESR1061" s="59"/>
      <c r="ESS1061" s="59"/>
      <c r="EST1061" s="59"/>
      <c r="ESU1061" s="59"/>
      <c r="ESV1061" s="59"/>
      <c r="ESW1061" s="59"/>
      <c r="ESX1061" s="59"/>
      <c r="ESY1061" s="59"/>
      <c r="ESZ1061" s="59"/>
      <c r="ETA1061" s="59"/>
      <c r="ETB1061" s="59"/>
      <c r="ETC1061" s="59"/>
      <c r="ETD1061" s="59"/>
      <c r="ETE1061" s="59"/>
      <c r="ETF1061" s="59"/>
      <c r="ETG1061" s="59"/>
      <c r="ETH1061" s="59"/>
      <c r="ETI1061" s="59"/>
      <c r="ETJ1061" s="59"/>
      <c r="ETK1061" s="59"/>
      <c r="ETL1061" s="59"/>
      <c r="ETM1061" s="59"/>
      <c r="ETN1061" s="59"/>
      <c r="ETO1061" s="59"/>
      <c r="ETP1061" s="59"/>
      <c r="ETQ1061" s="59"/>
      <c r="ETR1061" s="59"/>
      <c r="ETS1061" s="59"/>
      <c r="ETT1061" s="59"/>
      <c r="ETU1061" s="59"/>
      <c r="ETV1061" s="59"/>
      <c r="ETW1061" s="59"/>
      <c r="ETX1061" s="59"/>
      <c r="ETY1061" s="59"/>
      <c r="ETZ1061" s="59"/>
      <c r="EUA1061" s="59"/>
      <c r="EUB1061" s="59"/>
      <c r="EUC1061" s="59"/>
      <c r="EUD1061" s="59"/>
      <c r="EUE1061" s="59"/>
      <c r="EUF1061" s="59"/>
      <c r="EUG1061" s="59"/>
      <c r="EUH1061" s="59"/>
      <c r="EUI1061" s="59"/>
      <c r="EUJ1061" s="59"/>
      <c r="EUK1061" s="59"/>
      <c r="EUL1061" s="59"/>
      <c r="EUM1061" s="59"/>
      <c r="EUN1061" s="59"/>
      <c r="EUO1061" s="59"/>
      <c r="EUP1061" s="59"/>
      <c r="EUQ1061" s="59"/>
      <c r="EUR1061" s="59"/>
      <c r="EUS1061" s="59"/>
      <c r="EUT1061" s="59"/>
      <c r="EUU1061" s="59"/>
      <c r="EUV1061" s="59"/>
      <c r="EUW1061" s="59"/>
      <c r="EUX1061" s="59"/>
      <c r="EUY1061" s="59"/>
      <c r="EUZ1061" s="59"/>
      <c r="EVA1061" s="59"/>
      <c r="EVB1061" s="59"/>
      <c r="EVC1061" s="59"/>
      <c r="EVD1061" s="59"/>
      <c r="EVE1061" s="59"/>
      <c r="EVF1061" s="59"/>
      <c r="EVG1061" s="59"/>
      <c r="EVH1061" s="59"/>
      <c r="EVI1061" s="59"/>
      <c r="EVJ1061" s="59"/>
      <c r="EVK1061" s="59"/>
      <c r="EVL1061" s="59"/>
      <c r="EVM1061" s="59"/>
      <c r="EVN1061" s="59"/>
      <c r="EVO1061" s="59"/>
      <c r="EVP1061" s="59"/>
      <c r="EVQ1061" s="59"/>
      <c r="EVR1061" s="59"/>
      <c r="EVS1061" s="59"/>
      <c r="EVT1061" s="59"/>
      <c r="EVU1061" s="59"/>
      <c r="EVV1061" s="59"/>
      <c r="EVW1061" s="59"/>
      <c r="EVX1061" s="59"/>
      <c r="EVY1061" s="59"/>
      <c r="EVZ1061" s="59"/>
      <c r="EWA1061" s="59"/>
      <c r="EWB1061" s="59"/>
      <c r="EWC1061" s="59"/>
      <c r="EWD1061" s="59"/>
      <c r="EWE1061" s="59"/>
      <c r="EWF1061" s="59"/>
      <c r="EWG1061" s="59"/>
      <c r="EWH1061" s="59"/>
      <c r="EWI1061" s="59"/>
      <c r="EWJ1061" s="59"/>
      <c r="EWK1061" s="59"/>
      <c r="EWL1061" s="59"/>
      <c r="EWM1061" s="59"/>
      <c r="EWN1061" s="59"/>
      <c r="EWO1061" s="59"/>
      <c r="EWP1061" s="59"/>
      <c r="EWQ1061" s="59"/>
      <c r="EWR1061" s="59"/>
      <c r="EWS1061" s="59"/>
      <c r="EWT1061" s="59"/>
      <c r="EWU1061" s="59"/>
      <c r="EWV1061" s="59"/>
      <c r="EWW1061" s="59"/>
      <c r="EWX1061" s="59"/>
      <c r="EWY1061" s="59"/>
      <c r="EWZ1061" s="59"/>
      <c r="EXA1061" s="59"/>
      <c r="EXB1061" s="59"/>
      <c r="EXC1061" s="59"/>
      <c r="EXD1061" s="59"/>
      <c r="EXE1061" s="59"/>
      <c r="EXF1061" s="59"/>
      <c r="EXG1061" s="59"/>
      <c r="EXH1061" s="59"/>
      <c r="EXI1061" s="59"/>
      <c r="EXJ1061" s="59"/>
      <c r="EXK1061" s="59"/>
      <c r="EXL1061" s="59"/>
      <c r="EXM1061" s="59"/>
      <c r="EXN1061" s="59"/>
      <c r="EXO1061" s="59"/>
      <c r="EXP1061" s="59"/>
      <c r="EXQ1061" s="59"/>
      <c r="EXR1061" s="59"/>
      <c r="EXS1061" s="59"/>
      <c r="EXT1061" s="59"/>
      <c r="EXU1061" s="59"/>
      <c r="EXV1061" s="59"/>
      <c r="EXW1061" s="59"/>
      <c r="EXX1061" s="59"/>
      <c r="EXY1061" s="59"/>
      <c r="EXZ1061" s="59"/>
      <c r="EYA1061" s="59"/>
      <c r="EYB1061" s="59"/>
      <c r="EYC1061" s="59"/>
      <c r="EYD1061" s="59"/>
      <c r="EYE1061" s="59"/>
      <c r="EYF1061" s="59"/>
      <c r="EYG1061" s="59"/>
      <c r="EYH1061" s="59"/>
      <c r="EYI1061" s="59"/>
      <c r="EYJ1061" s="59"/>
      <c r="EYK1061" s="59"/>
      <c r="EYL1061" s="59"/>
      <c r="EYM1061" s="59"/>
      <c r="EYN1061" s="59"/>
      <c r="EYO1061" s="59"/>
      <c r="EYP1061" s="59"/>
      <c r="EYQ1061" s="59"/>
      <c r="EYR1061" s="59"/>
      <c r="EYS1061" s="59"/>
      <c r="EYT1061" s="59"/>
      <c r="EYU1061" s="59"/>
      <c r="EYV1061" s="59"/>
      <c r="EYW1061" s="59"/>
      <c r="EYX1061" s="59"/>
      <c r="EYY1061" s="59"/>
      <c r="EYZ1061" s="59"/>
      <c r="EZA1061" s="59"/>
      <c r="EZB1061" s="59"/>
      <c r="EZC1061" s="59"/>
      <c r="EZD1061" s="59"/>
      <c r="EZE1061" s="59"/>
      <c r="EZF1061" s="59"/>
      <c r="EZG1061" s="59"/>
      <c r="EZH1061" s="59"/>
      <c r="EZI1061" s="59"/>
      <c r="EZJ1061" s="59"/>
      <c r="EZK1061" s="59"/>
      <c r="EZL1061" s="59"/>
      <c r="EZM1061" s="59"/>
      <c r="EZN1061" s="59"/>
      <c r="EZO1061" s="59"/>
      <c r="EZP1061" s="59"/>
      <c r="EZQ1061" s="59"/>
      <c r="EZR1061" s="59"/>
      <c r="EZS1061" s="59"/>
      <c r="EZT1061" s="59"/>
      <c r="EZU1061" s="59"/>
      <c r="EZV1061" s="59"/>
      <c r="EZW1061" s="59"/>
      <c r="EZX1061" s="59"/>
      <c r="EZY1061" s="59"/>
      <c r="EZZ1061" s="59"/>
      <c r="FAA1061" s="59"/>
      <c r="FAB1061" s="59"/>
      <c r="FAC1061" s="59"/>
      <c r="FAD1061" s="59"/>
      <c r="FAE1061" s="59"/>
      <c r="FAF1061" s="59"/>
      <c r="FAG1061" s="59"/>
      <c r="FAH1061" s="59"/>
      <c r="FAI1061" s="59"/>
      <c r="FAJ1061" s="59"/>
      <c r="FAK1061" s="59"/>
      <c r="FAL1061" s="59"/>
      <c r="FAM1061" s="59"/>
      <c r="FAN1061" s="59"/>
      <c r="FAO1061" s="59"/>
      <c r="FAP1061" s="59"/>
      <c r="FAQ1061" s="59"/>
      <c r="FAR1061" s="59"/>
      <c r="FAS1061" s="59"/>
      <c r="FAT1061" s="59"/>
      <c r="FAU1061" s="59"/>
      <c r="FAV1061" s="59"/>
      <c r="FAW1061" s="59"/>
      <c r="FAX1061" s="59"/>
      <c r="FAY1061" s="59"/>
      <c r="FAZ1061" s="59"/>
      <c r="FBA1061" s="59"/>
      <c r="FBB1061" s="59"/>
      <c r="FBC1061" s="59"/>
      <c r="FBD1061" s="59"/>
      <c r="FBE1061" s="59"/>
      <c r="FBF1061" s="59"/>
      <c r="FBG1061" s="59"/>
      <c r="FBH1061" s="59"/>
      <c r="FBI1061" s="59"/>
      <c r="FBJ1061" s="59"/>
      <c r="FBK1061" s="59"/>
      <c r="FBL1061" s="59"/>
      <c r="FBM1061" s="59"/>
      <c r="FBN1061" s="59"/>
      <c r="FBO1061" s="59"/>
      <c r="FBP1061" s="59"/>
      <c r="FBQ1061" s="59"/>
      <c r="FBR1061" s="59"/>
      <c r="FBS1061" s="59"/>
      <c r="FBT1061" s="59"/>
      <c r="FBU1061" s="59"/>
      <c r="FBV1061" s="59"/>
      <c r="FBW1061" s="59"/>
      <c r="FBX1061" s="59"/>
      <c r="FBY1061" s="59"/>
      <c r="FBZ1061" s="59"/>
      <c r="FCA1061" s="59"/>
      <c r="FCB1061" s="59"/>
      <c r="FCC1061" s="59"/>
      <c r="FCD1061" s="59"/>
      <c r="FCE1061" s="59"/>
      <c r="FCF1061" s="59"/>
      <c r="FCG1061" s="59"/>
      <c r="FCH1061" s="59"/>
      <c r="FCI1061" s="59"/>
      <c r="FCJ1061" s="59"/>
      <c r="FCK1061" s="59"/>
      <c r="FCL1061" s="59"/>
      <c r="FCM1061" s="59"/>
      <c r="FCN1061" s="59"/>
      <c r="FCO1061" s="59"/>
      <c r="FCP1061" s="59"/>
      <c r="FCQ1061" s="59"/>
      <c r="FCR1061" s="59"/>
      <c r="FCS1061" s="59"/>
      <c r="FCT1061" s="59"/>
      <c r="FCU1061" s="59"/>
      <c r="FCV1061" s="59"/>
      <c r="FCW1061" s="59"/>
      <c r="FCX1061" s="59"/>
      <c r="FCY1061" s="59"/>
      <c r="FCZ1061" s="59"/>
      <c r="FDA1061" s="59"/>
      <c r="FDB1061" s="59"/>
      <c r="FDC1061" s="59"/>
      <c r="FDD1061" s="59"/>
      <c r="FDE1061" s="59"/>
      <c r="FDF1061" s="59"/>
      <c r="FDG1061" s="59"/>
      <c r="FDH1061" s="59"/>
      <c r="FDI1061" s="59"/>
      <c r="FDJ1061" s="59"/>
      <c r="FDK1061" s="59"/>
      <c r="FDL1061" s="59"/>
      <c r="FDM1061" s="59"/>
      <c r="FDN1061" s="59"/>
      <c r="FDO1061" s="59"/>
      <c r="FDP1061" s="59"/>
      <c r="FDQ1061" s="59"/>
      <c r="FDR1061" s="59"/>
      <c r="FDS1061" s="59"/>
      <c r="FDT1061" s="59"/>
      <c r="FDU1061" s="59"/>
      <c r="FDV1061" s="59"/>
      <c r="FDW1061" s="59"/>
      <c r="FDX1061" s="59"/>
      <c r="FDY1061" s="59"/>
      <c r="FDZ1061" s="59"/>
      <c r="FEA1061" s="59"/>
      <c r="FEB1061" s="59"/>
      <c r="FEC1061" s="59"/>
      <c r="FED1061" s="59"/>
      <c r="FEE1061" s="59"/>
      <c r="FEF1061" s="59"/>
      <c r="FEG1061" s="59"/>
      <c r="FEH1061" s="59"/>
      <c r="FEI1061" s="59"/>
      <c r="FEJ1061" s="59"/>
      <c r="FEK1061" s="59"/>
      <c r="FEL1061" s="59"/>
      <c r="FEM1061" s="59"/>
      <c r="FEN1061" s="59"/>
      <c r="FEO1061" s="59"/>
      <c r="FEP1061" s="59"/>
      <c r="FEQ1061" s="59"/>
      <c r="FER1061" s="59"/>
      <c r="FES1061" s="59"/>
      <c r="FET1061" s="59"/>
      <c r="FEU1061" s="59"/>
      <c r="FEV1061" s="59"/>
      <c r="FEW1061" s="59"/>
      <c r="FEX1061" s="59"/>
      <c r="FEY1061" s="59"/>
      <c r="FEZ1061" s="59"/>
      <c r="FFA1061" s="59"/>
      <c r="FFB1061" s="59"/>
      <c r="FFC1061" s="59"/>
      <c r="FFD1061" s="59"/>
      <c r="FFE1061" s="59"/>
      <c r="FFF1061" s="59"/>
      <c r="FFG1061" s="59"/>
      <c r="FFH1061" s="59"/>
      <c r="FFI1061" s="59"/>
      <c r="FFJ1061" s="59"/>
      <c r="FFK1061" s="59"/>
      <c r="FFL1061" s="59"/>
      <c r="FFM1061" s="59"/>
      <c r="FFN1061" s="59"/>
      <c r="FFO1061" s="59"/>
      <c r="FFP1061" s="59"/>
      <c r="FFQ1061" s="59"/>
      <c r="FFR1061" s="59"/>
      <c r="FFS1061" s="59"/>
      <c r="FFT1061" s="59"/>
      <c r="FFU1061" s="59"/>
      <c r="FFV1061" s="59"/>
      <c r="FFW1061" s="59"/>
      <c r="FFX1061" s="59"/>
      <c r="FFY1061" s="59"/>
      <c r="FFZ1061" s="59"/>
      <c r="FGA1061" s="59"/>
      <c r="FGB1061" s="59"/>
      <c r="FGC1061" s="59"/>
      <c r="FGD1061" s="59"/>
      <c r="FGE1061" s="59"/>
      <c r="FGF1061" s="59"/>
      <c r="FGG1061" s="59"/>
      <c r="FGH1061" s="59"/>
      <c r="FGI1061" s="59"/>
      <c r="FGJ1061" s="59"/>
      <c r="FGK1061" s="59"/>
      <c r="FGL1061" s="59"/>
      <c r="FGM1061" s="59"/>
      <c r="FGN1061" s="59"/>
      <c r="FGO1061" s="59"/>
      <c r="FGP1061" s="59"/>
      <c r="FGQ1061" s="59"/>
      <c r="FGR1061" s="59"/>
      <c r="FGS1061" s="59"/>
      <c r="FGT1061" s="59"/>
      <c r="FGU1061" s="59"/>
      <c r="FGV1061" s="59"/>
      <c r="FGW1061" s="59"/>
      <c r="FGX1061" s="59"/>
      <c r="FGY1061" s="59"/>
      <c r="FGZ1061" s="59"/>
      <c r="FHA1061" s="59"/>
      <c r="FHB1061" s="59"/>
      <c r="FHC1061" s="59"/>
      <c r="FHD1061" s="59"/>
      <c r="FHE1061" s="59"/>
      <c r="FHF1061" s="59"/>
      <c r="FHG1061" s="59"/>
      <c r="FHH1061" s="59"/>
      <c r="FHI1061" s="59"/>
      <c r="FHJ1061" s="59"/>
      <c r="FHK1061" s="59"/>
      <c r="FHL1061" s="59"/>
      <c r="FHM1061" s="59"/>
      <c r="FHN1061" s="59"/>
      <c r="FHO1061" s="59"/>
      <c r="FHP1061" s="59"/>
      <c r="FHQ1061" s="59"/>
      <c r="FHR1061" s="59"/>
      <c r="FHS1061" s="59"/>
      <c r="FHT1061" s="59"/>
      <c r="FHU1061" s="59"/>
      <c r="FHV1061" s="59"/>
      <c r="FHW1061" s="59"/>
      <c r="FHX1061" s="59"/>
      <c r="FHY1061" s="59"/>
      <c r="FHZ1061" s="59"/>
      <c r="FIA1061" s="59"/>
      <c r="FIB1061" s="59"/>
      <c r="FIC1061" s="59"/>
      <c r="FID1061" s="59"/>
      <c r="FIE1061" s="59"/>
      <c r="FIF1061" s="59"/>
      <c r="FIG1061" s="59"/>
      <c r="FIH1061" s="59"/>
      <c r="FII1061" s="59"/>
      <c r="FIJ1061" s="59"/>
      <c r="FIK1061" s="59"/>
      <c r="FIL1061" s="59"/>
      <c r="FIM1061" s="59"/>
      <c r="FIN1061" s="59"/>
      <c r="FIO1061" s="59"/>
      <c r="FIP1061" s="59"/>
      <c r="FIQ1061" s="59"/>
      <c r="FIR1061" s="59"/>
      <c r="FIS1061" s="59"/>
      <c r="FIT1061" s="59"/>
      <c r="FIU1061" s="59"/>
      <c r="FIV1061" s="59"/>
      <c r="FIW1061" s="59"/>
      <c r="FIX1061" s="59"/>
      <c r="FIY1061" s="59"/>
      <c r="FIZ1061" s="59"/>
      <c r="FJA1061" s="59"/>
      <c r="FJB1061" s="59"/>
      <c r="FJC1061" s="59"/>
      <c r="FJD1061" s="59"/>
      <c r="FJE1061" s="59"/>
      <c r="FJF1061" s="59"/>
      <c r="FJG1061" s="59"/>
      <c r="FJH1061" s="59"/>
      <c r="FJI1061" s="59"/>
      <c r="FJJ1061" s="59"/>
      <c r="FJK1061" s="59"/>
      <c r="FJL1061" s="59"/>
      <c r="FJM1061" s="59"/>
      <c r="FJN1061" s="59"/>
      <c r="FJO1061" s="59"/>
      <c r="FJP1061" s="59"/>
      <c r="FJQ1061" s="59"/>
      <c r="FJR1061" s="59"/>
      <c r="FJS1061" s="59"/>
      <c r="FJT1061" s="59"/>
      <c r="FJU1061" s="59"/>
      <c r="FJV1061" s="59"/>
      <c r="FJW1061" s="59"/>
      <c r="FJX1061" s="59"/>
      <c r="FJY1061" s="59"/>
      <c r="FJZ1061" s="59"/>
      <c r="FKA1061" s="59"/>
      <c r="FKB1061" s="59"/>
      <c r="FKC1061" s="59"/>
      <c r="FKD1061" s="59"/>
      <c r="FKE1061" s="59"/>
      <c r="FKF1061" s="59"/>
      <c r="FKG1061" s="59"/>
      <c r="FKH1061" s="59"/>
      <c r="FKI1061" s="59"/>
      <c r="FKJ1061" s="59"/>
      <c r="FKK1061" s="59"/>
      <c r="FKL1061" s="59"/>
      <c r="FKM1061" s="59"/>
      <c r="FKN1061" s="59"/>
      <c r="FKO1061" s="59"/>
      <c r="FKP1061" s="59"/>
      <c r="FKQ1061" s="59"/>
      <c r="FKR1061" s="59"/>
      <c r="FKS1061" s="59"/>
      <c r="FKT1061" s="59"/>
      <c r="FKU1061" s="59"/>
      <c r="FKV1061" s="59"/>
      <c r="FKW1061" s="59"/>
      <c r="FKX1061" s="59"/>
      <c r="FKY1061" s="59"/>
      <c r="FKZ1061" s="59"/>
      <c r="FLA1061" s="59"/>
      <c r="FLB1061" s="59"/>
      <c r="FLC1061" s="59"/>
      <c r="FLD1061" s="59"/>
      <c r="FLE1061" s="59"/>
      <c r="FLF1061" s="59"/>
      <c r="FLG1061" s="59"/>
      <c r="FLH1061" s="59"/>
      <c r="FLI1061" s="59"/>
      <c r="FLJ1061" s="59"/>
      <c r="FLK1061" s="59"/>
      <c r="FLL1061" s="59"/>
      <c r="FLM1061" s="59"/>
      <c r="FLN1061" s="59"/>
      <c r="FLO1061" s="59"/>
      <c r="FLP1061" s="59"/>
      <c r="FLQ1061" s="59"/>
      <c r="FLR1061" s="59"/>
      <c r="FLS1061" s="59"/>
      <c r="FLT1061" s="59"/>
      <c r="FLU1061" s="59"/>
      <c r="FLV1061" s="59"/>
      <c r="FLW1061" s="59"/>
      <c r="FLX1061" s="59"/>
      <c r="FLY1061" s="59"/>
      <c r="FLZ1061" s="59"/>
      <c r="FMA1061" s="59"/>
      <c r="FMB1061" s="59"/>
      <c r="FMC1061" s="59"/>
      <c r="FMD1061" s="59"/>
      <c r="FME1061" s="59"/>
      <c r="FMF1061" s="59"/>
      <c r="FMG1061" s="59"/>
      <c r="FMH1061" s="59"/>
      <c r="FMI1061" s="59"/>
      <c r="FMJ1061" s="59"/>
      <c r="FMK1061" s="59"/>
      <c r="FML1061" s="59"/>
      <c r="FMM1061" s="59"/>
      <c r="FMN1061" s="59"/>
      <c r="FMO1061" s="59"/>
      <c r="FMP1061" s="59"/>
      <c r="FMQ1061" s="59"/>
      <c r="FMR1061" s="59"/>
      <c r="FMS1061" s="59"/>
      <c r="FMT1061" s="59"/>
      <c r="FMU1061" s="59"/>
      <c r="FMV1061" s="59"/>
      <c r="FMW1061" s="59"/>
      <c r="FMX1061" s="59"/>
      <c r="FMY1061" s="59"/>
      <c r="FMZ1061" s="59"/>
      <c r="FNA1061" s="59"/>
      <c r="FNB1061" s="59"/>
      <c r="FNC1061" s="59"/>
      <c r="FND1061" s="59"/>
      <c r="FNE1061" s="59"/>
      <c r="FNF1061" s="59"/>
      <c r="FNG1061" s="59"/>
      <c r="FNH1061" s="59"/>
      <c r="FNI1061" s="59"/>
      <c r="FNJ1061" s="59"/>
      <c r="FNK1061" s="59"/>
      <c r="FNL1061" s="59"/>
      <c r="FNM1061" s="59"/>
      <c r="FNN1061" s="59"/>
      <c r="FNO1061" s="59"/>
      <c r="FNP1061" s="59"/>
      <c r="FNQ1061" s="59"/>
      <c r="FNR1061" s="59"/>
      <c r="FNS1061" s="59"/>
      <c r="FNT1061" s="59"/>
      <c r="FNU1061" s="59"/>
      <c r="FNV1061" s="59"/>
      <c r="FNW1061" s="59"/>
      <c r="FNX1061" s="59"/>
      <c r="FNY1061" s="59"/>
      <c r="FNZ1061" s="59"/>
      <c r="FOA1061" s="59"/>
      <c r="FOB1061" s="59"/>
      <c r="FOC1061" s="59"/>
      <c r="FOD1061" s="59"/>
      <c r="FOE1061" s="59"/>
      <c r="FOF1061" s="59"/>
      <c r="FOG1061" s="59"/>
      <c r="FOH1061" s="59"/>
      <c r="FOI1061" s="59"/>
      <c r="FOJ1061" s="59"/>
      <c r="FOK1061" s="59"/>
      <c r="FOL1061" s="59"/>
      <c r="FOM1061" s="59"/>
      <c r="FON1061" s="59"/>
      <c r="FOO1061" s="59"/>
      <c r="FOP1061" s="59"/>
      <c r="FOQ1061" s="59"/>
      <c r="FOR1061" s="59"/>
      <c r="FOS1061" s="59"/>
      <c r="FOT1061" s="59"/>
      <c r="FOU1061" s="59"/>
      <c r="FOV1061" s="59"/>
      <c r="FOW1061" s="59"/>
      <c r="FOX1061" s="59"/>
      <c r="FOY1061" s="59"/>
      <c r="FOZ1061" s="59"/>
      <c r="FPA1061" s="59"/>
      <c r="FPB1061" s="59"/>
      <c r="FPC1061" s="59"/>
      <c r="FPD1061" s="59"/>
      <c r="FPE1061" s="59"/>
      <c r="FPF1061" s="59"/>
      <c r="FPG1061" s="59"/>
      <c r="FPH1061" s="59"/>
      <c r="FPI1061" s="59"/>
      <c r="FPJ1061" s="59"/>
      <c r="FPK1061" s="59"/>
      <c r="FPL1061" s="59"/>
      <c r="FPM1061" s="59"/>
      <c r="FPN1061" s="59"/>
      <c r="FPO1061" s="59"/>
      <c r="FPP1061" s="59"/>
      <c r="FPQ1061" s="59"/>
      <c r="FPR1061" s="59"/>
      <c r="FPS1061" s="59"/>
      <c r="FPT1061" s="59"/>
      <c r="FPU1061" s="59"/>
      <c r="FPV1061" s="59"/>
      <c r="FPW1061" s="59"/>
      <c r="FPX1061" s="59"/>
      <c r="FPY1061" s="59"/>
      <c r="FPZ1061" s="59"/>
      <c r="FQA1061" s="59"/>
      <c r="FQB1061" s="59"/>
      <c r="FQC1061" s="59"/>
      <c r="FQD1061" s="59"/>
      <c r="FQE1061" s="59"/>
      <c r="FQF1061" s="59"/>
      <c r="FQG1061" s="59"/>
      <c r="FQH1061" s="59"/>
      <c r="FQI1061" s="59"/>
      <c r="FQJ1061" s="59"/>
      <c r="FQK1061" s="59"/>
      <c r="FQL1061" s="59"/>
      <c r="FQM1061" s="59"/>
      <c r="FQN1061" s="59"/>
      <c r="FQO1061" s="59"/>
      <c r="FQP1061" s="59"/>
      <c r="FQQ1061" s="59"/>
      <c r="FQR1061" s="59"/>
      <c r="FQS1061" s="59"/>
      <c r="FQT1061" s="59"/>
      <c r="FQU1061" s="59"/>
      <c r="FQV1061" s="59"/>
      <c r="FQW1061" s="59"/>
      <c r="FQX1061" s="59"/>
      <c r="FQY1061" s="59"/>
      <c r="FQZ1061" s="59"/>
      <c r="FRA1061" s="59"/>
      <c r="FRB1061" s="59"/>
      <c r="FRC1061" s="59"/>
      <c r="FRD1061" s="59"/>
      <c r="FRE1061" s="59"/>
      <c r="FRF1061" s="59"/>
      <c r="FRG1061" s="59"/>
      <c r="FRH1061" s="59"/>
      <c r="FRI1061" s="59"/>
      <c r="FRJ1061" s="59"/>
      <c r="FRK1061" s="59"/>
      <c r="FRL1061" s="59"/>
      <c r="FRM1061" s="59"/>
      <c r="FRN1061" s="59"/>
      <c r="FRO1061" s="59"/>
      <c r="FRP1061" s="59"/>
      <c r="FRQ1061" s="59"/>
      <c r="FRR1061" s="59"/>
      <c r="FRS1061" s="59"/>
      <c r="FRT1061" s="59"/>
      <c r="FRU1061" s="59"/>
      <c r="FRV1061" s="59"/>
      <c r="FRW1061" s="59"/>
      <c r="FRX1061" s="59"/>
      <c r="FRY1061" s="59"/>
      <c r="FRZ1061" s="59"/>
      <c r="FSA1061" s="59"/>
      <c r="FSB1061" s="59"/>
      <c r="FSC1061" s="59"/>
      <c r="FSD1061" s="59"/>
      <c r="FSE1061" s="59"/>
      <c r="FSF1061" s="59"/>
      <c r="FSG1061" s="59"/>
      <c r="FSH1061" s="59"/>
      <c r="FSI1061" s="59"/>
      <c r="FSJ1061" s="59"/>
      <c r="FSK1061" s="59"/>
      <c r="FSL1061" s="59"/>
      <c r="FSM1061" s="59"/>
      <c r="FSN1061" s="59"/>
      <c r="FSO1061" s="59"/>
      <c r="FSP1061" s="59"/>
      <c r="FSQ1061" s="59"/>
      <c r="FSR1061" s="59"/>
      <c r="FSS1061" s="59"/>
      <c r="FST1061" s="59"/>
      <c r="FSU1061" s="59"/>
      <c r="FSV1061" s="59"/>
      <c r="FSW1061" s="59"/>
      <c r="FSX1061" s="59"/>
      <c r="FSY1061" s="59"/>
      <c r="FSZ1061" s="59"/>
      <c r="FTA1061" s="59"/>
      <c r="FTB1061" s="59"/>
      <c r="FTC1061" s="59"/>
      <c r="FTD1061" s="59"/>
      <c r="FTE1061" s="59"/>
      <c r="FTF1061" s="59"/>
      <c r="FTG1061" s="59"/>
      <c r="FTH1061" s="59"/>
      <c r="FTI1061" s="59"/>
      <c r="FTJ1061" s="59"/>
      <c r="FTK1061" s="59"/>
      <c r="FTL1061" s="59"/>
      <c r="FTM1061" s="59"/>
      <c r="FTN1061" s="59"/>
      <c r="FTO1061" s="59"/>
      <c r="FTP1061" s="59"/>
      <c r="FTQ1061" s="59"/>
      <c r="FTR1061" s="59"/>
      <c r="FTS1061" s="59"/>
      <c r="FTT1061" s="59"/>
      <c r="FTU1061" s="59"/>
      <c r="FTV1061" s="59"/>
      <c r="FTW1061" s="59"/>
      <c r="FTX1061" s="59"/>
      <c r="FTY1061" s="59"/>
      <c r="FTZ1061" s="59"/>
      <c r="FUA1061" s="59"/>
      <c r="FUB1061" s="59"/>
      <c r="FUC1061" s="59"/>
      <c r="FUD1061" s="59"/>
      <c r="FUE1061" s="59"/>
      <c r="FUF1061" s="59"/>
      <c r="FUG1061" s="59"/>
      <c r="FUH1061" s="59"/>
      <c r="FUI1061" s="59"/>
      <c r="FUJ1061" s="59"/>
      <c r="FUK1061" s="59"/>
      <c r="FUL1061" s="59"/>
      <c r="FUM1061" s="59"/>
      <c r="FUN1061" s="59"/>
      <c r="FUO1061" s="59"/>
      <c r="FUP1061" s="59"/>
      <c r="FUQ1061" s="59"/>
      <c r="FUR1061" s="59"/>
      <c r="FUS1061" s="59"/>
      <c r="FUT1061" s="59"/>
      <c r="FUU1061" s="59"/>
      <c r="FUV1061" s="59"/>
      <c r="FUW1061" s="59"/>
      <c r="FUX1061" s="59"/>
      <c r="FUY1061" s="59"/>
      <c r="FUZ1061" s="59"/>
      <c r="FVA1061" s="59"/>
      <c r="FVB1061" s="59"/>
      <c r="FVC1061" s="59"/>
      <c r="FVD1061" s="59"/>
      <c r="FVE1061" s="59"/>
      <c r="FVF1061" s="59"/>
      <c r="FVG1061" s="59"/>
      <c r="FVH1061" s="59"/>
      <c r="FVI1061" s="59"/>
      <c r="FVJ1061" s="59"/>
      <c r="FVK1061" s="59"/>
      <c r="FVL1061" s="59"/>
      <c r="FVM1061" s="59"/>
      <c r="FVN1061" s="59"/>
      <c r="FVO1061" s="59"/>
      <c r="FVP1061" s="59"/>
      <c r="FVQ1061" s="59"/>
      <c r="FVR1061" s="59"/>
      <c r="FVS1061" s="59"/>
      <c r="FVT1061" s="59"/>
      <c r="FVU1061" s="59"/>
      <c r="FVV1061" s="59"/>
      <c r="FVW1061" s="59"/>
      <c r="FVX1061" s="59"/>
      <c r="FVY1061" s="59"/>
      <c r="FVZ1061" s="59"/>
      <c r="FWA1061" s="59"/>
      <c r="FWB1061" s="59"/>
      <c r="FWC1061" s="59"/>
      <c r="FWD1061" s="59"/>
      <c r="FWE1061" s="59"/>
      <c r="FWF1061" s="59"/>
      <c r="FWG1061" s="59"/>
      <c r="FWH1061" s="59"/>
      <c r="FWI1061" s="59"/>
      <c r="FWJ1061" s="59"/>
      <c r="FWK1061" s="59"/>
      <c r="FWL1061" s="59"/>
      <c r="FWM1061" s="59"/>
      <c r="FWN1061" s="59"/>
      <c r="FWO1061" s="59"/>
      <c r="FWP1061" s="59"/>
      <c r="FWQ1061" s="59"/>
      <c r="FWR1061" s="59"/>
      <c r="FWS1061" s="59"/>
      <c r="FWT1061" s="59"/>
      <c r="FWU1061" s="59"/>
      <c r="FWV1061" s="59"/>
      <c r="FWW1061" s="59"/>
      <c r="FWX1061" s="59"/>
      <c r="FWY1061" s="59"/>
      <c r="FWZ1061" s="59"/>
      <c r="FXA1061" s="59"/>
      <c r="FXB1061" s="59"/>
      <c r="FXC1061" s="59"/>
      <c r="FXD1061" s="59"/>
      <c r="FXE1061" s="59"/>
      <c r="FXF1061" s="59"/>
      <c r="FXG1061" s="59"/>
      <c r="FXH1061" s="59"/>
      <c r="FXI1061" s="59"/>
      <c r="FXJ1061" s="59"/>
      <c r="FXK1061" s="59"/>
      <c r="FXL1061" s="59"/>
      <c r="FXM1061" s="59"/>
      <c r="FXN1061" s="59"/>
      <c r="FXO1061" s="59"/>
      <c r="FXP1061" s="59"/>
      <c r="FXQ1061" s="59"/>
      <c r="FXR1061" s="59"/>
      <c r="FXS1061" s="59"/>
      <c r="FXT1061" s="59"/>
      <c r="FXU1061" s="59"/>
      <c r="FXV1061" s="59"/>
      <c r="FXW1061" s="59"/>
      <c r="FXX1061" s="59"/>
      <c r="FXY1061" s="59"/>
      <c r="FXZ1061" s="59"/>
      <c r="FYA1061" s="59"/>
      <c r="FYB1061" s="59"/>
      <c r="FYC1061" s="59"/>
      <c r="FYD1061" s="59"/>
      <c r="FYE1061" s="59"/>
      <c r="FYF1061" s="59"/>
      <c r="FYG1061" s="59"/>
      <c r="FYH1061" s="59"/>
      <c r="FYI1061" s="59"/>
      <c r="FYJ1061" s="59"/>
      <c r="FYK1061" s="59"/>
      <c r="FYL1061" s="59"/>
      <c r="FYM1061" s="59"/>
      <c r="FYN1061" s="59"/>
      <c r="FYO1061" s="59"/>
      <c r="FYP1061" s="59"/>
      <c r="FYQ1061" s="59"/>
      <c r="FYR1061" s="59"/>
      <c r="FYS1061" s="59"/>
      <c r="FYT1061" s="59"/>
      <c r="FYU1061" s="59"/>
      <c r="FYV1061" s="59"/>
      <c r="FYW1061" s="59"/>
      <c r="FYX1061" s="59"/>
      <c r="FYY1061" s="59"/>
      <c r="FYZ1061" s="59"/>
      <c r="FZA1061" s="59"/>
      <c r="FZB1061" s="59"/>
      <c r="FZC1061" s="59"/>
      <c r="FZD1061" s="59"/>
      <c r="FZE1061" s="59"/>
      <c r="FZF1061" s="59"/>
      <c r="FZG1061" s="59"/>
      <c r="FZH1061" s="59"/>
      <c r="FZI1061" s="59"/>
      <c r="FZJ1061" s="59"/>
      <c r="FZK1061" s="59"/>
      <c r="FZL1061" s="59"/>
      <c r="FZM1061" s="59"/>
      <c r="FZN1061" s="59"/>
      <c r="FZO1061" s="59"/>
      <c r="FZP1061" s="59"/>
      <c r="FZQ1061" s="59"/>
      <c r="FZR1061" s="59"/>
      <c r="FZS1061" s="59"/>
      <c r="FZT1061" s="59"/>
      <c r="FZU1061" s="59"/>
      <c r="FZV1061" s="59"/>
      <c r="FZW1061" s="59"/>
      <c r="FZX1061" s="59"/>
      <c r="FZY1061" s="59"/>
      <c r="FZZ1061" s="59"/>
      <c r="GAA1061" s="59"/>
      <c r="GAB1061" s="59"/>
      <c r="GAC1061" s="59"/>
      <c r="GAD1061" s="59"/>
      <c r="GAE1061" s="59"/>
      <c r="GAF1061" s="59"/>
      <c r="GAG1061" s="59"/>
      <c r="GAH1061" s="59"/>
      <c r="GAI1061" s="59"/>
      <c r="GAJ1061" s="59"/>
      <c r="GAK1061" s="59"/>
      <c r="GAL1061" s="59"/>
      <c r="GAM1061" s="59"/>
      <c r="GAN1061" s="59"/>
      <c r="GAO1061" s="59"/>
      <c r="GAP1061" s="59"/>
      <c r="GAQ1061" s="59"/>
      <c r="GAR1061" s="59"/>
      <c r="GAS1061" s="59"/>
      <c r="GAT1061" s="59"/>
      <c r="GAU1061" s="59"/>
      <c r="GAV1061" s="59"/>
      <c r="GAW1061" s="59"/>
      <c r="GAX1061" s="59"/>
      <c r="GAY1061" s="59"/>
      <c r="GAZ1061" s="59"/>
      <c r="GBA1061" s="59"/>
      <c r="GBB1061" s="59"/>
      <c r="GBC1061" s="59"/>
      <c r="GBD1061" s="59"/>
      <c r="GBE1061" s="59"/>
      <c r="GBF1061" s="59"/>
      <c r="GBG1061" s="59"/>
      <c r="GBH1061" s="59"/>
      <c r="GBI1061" s="59"/>
      <c r="GBJ1061" s="59"/>
      <c r="GBK1061" s="59"/>
      <c r="GBL1061" s="59"/>
      <c r="GBM1061" s="59"/>
      <c r="GBN1061" s="59"/>
      <c r="GBO1061" s="59"/>
      <c r="GBP1061" s="59"/>
      <c r="GBQ1061" s="59"/>
      <c r="GBR1061" s="59"/>
      <c r="GBS1061" s="59"/>
      <c r="GBT1061" s="59"/>
      <c r="GBU1061" s="59"/>
      <c r="GBV1061" s="59"/>
      <c r="GBW1061" s="59"/>
      <c r="GBX1061" s="59"/>
      <c r="GBY1061" s="59"/>
      <c r="GBZ1061" s="59"/>
      <c r="GCA1061" s="59"/>
      <c r="GCB1061" s="59"/>
      <c r="GCC1061" s="59"/>
      <c r="GCD1061" s="59"/>
      <c r="GCE1061" s="59"/>
      <c r="GCF1061" s="59"/>
      <c r="GCG1061" s="59"/>
      <c r="GCH1061" s="59"/>
      <c r="GCI1061" s="59"/>
      <c r="GCJ1061" s="59"/>
      <c r="GCK1061" s="59"/>
      <c r="GCL1061" s="59"/>
      <c r="GCM1061" s="59"/>
      <c r="GCN1061" s="59"/>
      <c r="GCO1061" s="59"/>
      <c r="GCP1061" s="59"/>
      <c r="GCQ1061" s="59"/>
      <c r="GCR1061" s="59"/>
      <c r="GCS1061" s="59"/>
      <c r="GCT1061" s="59"/>
      <c r="GCU1061" s="59"/>
      <c r="GCV1061" s="59"/>
      <c r="GCW1061" s="59"/>
      <c r="GCX1061" s="59"/>
      <c r="GCY1061" s="59"/>
      <c r="GCZ1061" s="59"/>
      <c r="GDA1061" s="59"/>
      <c r="GDB1061" s="59"/>
      <c r="GDC1061" s="59"/>
      <c r="GDD1061" s="59"/>
      <c r="GDE1061" s="59"/>
      <c r="GDF1061" s="59"/>
      <c r="GDG1061" s="59"/>
      <c r="GDH1061" s="59"/>
      <c r="GDI1061" s="59"/>
      <c r="GDJ1061" s="59"/>
      <c r="GDK1061" s="59"/>
      <c r="GDL1061" s="59"/>
      <c r="GDM1061" s="59"/>
      <c r="GDN1061" s="59"/>
      <c r="GDO1061" s="59"/>
      <c r="GDP1061" s="59"/>
      <c r="GDQ1061" s="59"/>
      <c r="GDR1061" s="59"/>
      <c r="GDS1061" s="59"/>
      <c r="GDT1061" s="59"/>
      <c r="GDU1061" s="59"/>
      <c r="GDV1061" s="59"/>
      <c r="GDW1061" s="59"/>
      <c r="GDX1061" s="59"/>
      <c r="GDY1061" s="59"/>
      <c r="GDZ1061" s="59"/>
      <c r="GEA1061" s="59"/>
      <c r="GEB1061" s="59"/>
      <c r="GEC1061" s="59"/>
      <c r="GED1061" s="59"/>
      <c r="GEE1061" s="59"/>
      <c r="GEF1061" s="59"/>
      <c r="GEG1061" s="59"/>
      <c r="GEH1061" s="59"/>
      <c r="GEI1061" s="59"/>
      <c r="GEJ1061" s="59"/>
      <c r="GEK1061" s="59"/>
      <c r="GEL1061" s="59"/>
      <c r="GEM1061" s="59"/>
      <c r="GEN1061" s="59"/>
      <c r="GEO1061" s="59"/>
      <c r="GEP1061" s="59"/>
      <c r="GEQ1061" s="59"/>
      <c r="GER1061" s="59"/>
      <c r="GES1061" s="59"/>
      <c r="GET1061" s="59"/>
      <c r="GEU1061" s="59"/>
      <c r="GEV1061" s="59"/>
      <c r="GEW1061" s="59"/>
      <c r="GEX1061" s="59"/>
      <c r="GEY1061" s="59"/>
      <c r="GEZ1061" s="59"/>
      <c r="GFA1061" s="59"/>
      <c r="GFB1061" s="59"/>
      <c r="GFC1061" s="59"/>
      <c r="GFD1061" s="59"/>
      <c r="GFE1061" s="59"/>
      <c r="GFF1061" s="59"/>
      <c r="GFG1061" s="59"/>
      <c r="GFH1061" s="59"/>
      <c r="GFI1061" s="59"/>
      <c r="GFJ1061" s="59"/>
      <c r="GFK1061" s="59"/>
      <c r="GFL1061" s="59"/>
      <c r="GFM1061" s="59"/>
      <c r="GFN1061" s="59"/>
      <c r="GFO1061" s="59"/>
      <c r="GFP1061" s="59"/>
      <c r="GFQ1061" s="59"/>
      <c r="GFR1061" s="59"/>
      <c r="GFS1061" s="59"/>
      <c r="GFT1061" s="59"/>
      <c r="GFU1061" s="59"/>
      <c r="GFV1061" s="59"/>
      <c r="GFW1061" s="59"/>
      <c r="GFX1061" s="59"/>
      <c r="GFY1061" s="59"/>
      <c r="GFZ1061" s="59"/>
      <c r="GGA1061" s="59"/>
      <c r="GGB1061" s="59"/>
      <c r="GGC1061" s="59"/>
      <c r="GGD1061" s="59"/>
      <c r="GGE1061" s="59"/>
      <c r="GGF1061" s="59"/>
      <c r="GGG1061" s="59"/>
      <c r="GGH1061" s="59"/>
      <c r="GGI1061" s="59"/>
      <c r="GGJ1061" s="59"/>
      <c r="GGK1061" s="59"/>
      <c r="GGL1061" s="59"/>
      <c r="GGM1061" s="59"/>
      <c r="GGN1061" s="59"/>
      <c r="GGO1061" s="59"/>
      <c r="GGP1061" s="59"/>
      <c r="GGQ1061" s="59"/>
      <c r="GGR1061" s="59"/>
      <c r="GGS1061" s="59"/>
      <c r="GGT1061" s="59"/>
      <c r="GGU1061" s="59"/>
      <c r="GGV1061" s="59"/>
      <c r="GGW1061" s="59"/>
      <c r="GGX1061" s="59"/>
      <c r="GGY1061" s="59"/>
      <c r="GGZ1061" s="59"/>
      <c r="GHA1061" s="59"/>
      <c r="GHB1061" s="59"/>
      <c r="GHC1061" s="59"/>
      <c r="GHD1061" s="59"/>
      <c r="GHE1061" s="59"/>
      <c r="GHF1061" s="59"/>
      <c r="GHG1061" s="59"/>
      <c r="GHH1061" s="59"/>
      <c r="GHI1061" s="59"/>
      <c r="GHJ1061" s="59"/>
      <c r="GHK1061" s="59"/>
      <c r="GHL1061" s="59"/>
      <c r="GHM1061" s="59"/>
      <c r="GHN1061" s="59"/>
      <c r="GHO1061" s="59"/>
      <c r="GHP1061" s="59"/>
      <c r="GHQ1061" s="59"/>
      <c r="GHR1061" s="59"/>
      <c r="GHS1061" s="59"/>
      <c r="GHT1061" s="59"/>
      <c r="GHU1061" s="59"/>
      <c r="GHV1061" s="59"/>
      <c r="GHW1061" s="59"/>
      <c r="GHX1061" s="59"/>
      <c r="GHY1061" s="59"/>
      <c r="GHZ1061" s="59"/>
      <c r="GIA1061" s="59"/>
      <c r="GIB1061" s="59"/>
      <c r="GIC1061" s="59"/>
      <c r="GID1061" s="59"/>
      <c r="GIE1061" s="59"/>
      <c r="GIF1061" s="59"/>
      <c r="GIG1061" s="59"/>
      <c r="GIH1061" s="59"/>
      <c r="GII1061" s="59"/>
      <c r="GIJ1061" s="59"/>
      <c r="GIK1061" s="59"/>
      <c r="GIL1061" s="59"/>
      <c r="GIM1061" s="59"/>
      <c r="GIN1061" s="59"/>
      <c r="GIO1061" s="59"/>
      <c r="GIP1061" s="59"/>
      <c r="GIQ1061" s="59"/>
      <c r="GIR1061" s="59"/>
      <c r="GIS1061" s="59"/>
      <c r="GIT1061" s="59"/>
      <c r="GIU1061" s="59"/>
      <c r="GIV1061" s="59"/>
      <c r="GIW1061" s="59"/>
      <c r="GIX1061" s="59"/>
      <c r="GIY1061" s="59"/>
      <c r="GIZ1061" s="59"/>
      <c r="GJA1061" s="59"/>
      <c r="GJB1061" s="59"/>
      <c r="GJC1061" s="59"/>
      <c r="GJD1061" s="59"/>
      <c r="GJE1061" s="59"/>
      <c r="GJF1061" s="59"/>
      <c r="GJG1061" s="59"/>
      <c r="GJH1061" s="59"/>
      <c r="GJI1061" s="59"/>
      <c r="GJJ1061" s="59"/>
      <c r="GJK1061" s="59"/>
      <c r="GJL1061" s="59"/>
      <c r="GJM1061" s="59"/>
      <c r="GJN1061" s="59"/>
      <c r="GJO1061" s="59"/>
      <c r="GJP1061" s="59"/>
      <c r="GJQ1061" s="59"/>
      <c r="GJR1061" s="59"/>
      <c r="GJS1061" s="59"/>
      <c r="GJT1061" s="59"/>
      <c r="GJU1061" s="59"/>
      <c r="GJV1061" s="59"/>
      <c r="GJW1061" s="59"/>
      <c r="GJX1061" s="59"/>
      <c r="GJY1061" s="59"/>
      <c r="GJZ1061" s="59"/>
      <c r="GKA1061" s="59"/>
      <c r="GKB1061" s="59"/>
      <c r="GKC1061" s="59"/>
      <c r="GKD1061" s="59"/>
      <c r="GKE1061" s="59"/>
      <c r="GKF1061" s="59"/>
      <c r="GKG1061" s="59"/>
      <c r="GKH1061" s="59"/>
      <c r="GKI1061" s="59"/>
      <c r="GKJ1061" s="59"/>
      <c r="GKK1061" s="59"/>
      <c r="GKL1061" s="59"/>
      <c r="GKM1061" s="59"/>
      <c r="GKN1061" s="59"/>
      <c r="GKO1061" s="59"/>
      <c r="GKP1061" s="59"/>
      <c r="GKQ1061" s="59"/>
      <c r="GKR1061" s="59"/>
      <c r="GKS1061" s="59"/>
      <c r="GKT1061" s="59"/>
      <c r="GKU1061" s="59"/>
      <c r="GKV1061" s="59"/>
      <c r="GKW1061" s="59"/>
      <c r="GKX1061" s="59"/>
      <c r="GKY1061" s="59"/>
      <c r="GKZ1061" s="59"/>
      <c r="GLA1061" s="59"/>
      <c r="GLB1061" s="59"/>
      <c r="GLC1061" s="59"/>
      <c r="GLD1061" s="59"/>
      <c r="GLE1061" s="59"/>
      <c r="GLF1061" s="59"/>
      <c r="GLG1061" s="59"/>
      <c r="GLH1061" s="59"/>
      <c r="GLI1061" s="59"/>
      <c r="GLJ1061" s="59"/>
      <c r="GLK1061" s="59"/>
      <c r="GLL1061" s="59"/>
      <c r="GLM1061" s="59"/>
      <c r="GLN1061" s="59"/>
      <c r="GLO1061" s="59"/>
      <c r="GLP1061" s="59"/>
      <c r="GLQ1061" s="59"/>
      <c r="GLR1061" s="59"/>
      <c r="GLS1061" s="59"/>
      <c r="GLT1061" s="59"/>
      <c r="GLU1061" s="59"/>
      <c r="GLV1061" s="59"/>
      <c r="GLW1061" s="59"/>
      <c r="GLX1061" s="59"/>
      <c r="GLY1061" s="59"/>
      <c r="GLZ1061" s="59"/>
      <c r="GMA1061" s="59"/>
      <c r="GMB1061" s="59"/>
      <c r="GMC1061" s="59"/>
      <c r="GMD1061" s="59"/>
      <c r="GME1061" s="59"/>
      <c r="GMF1061" s="59"/>
      <c r="GMG1061" s="59"/>
      <c r="GMH1061" s="59"/>
      <c r="GMI1061" s="59"/>
      <c r="GMJ1061" s="59"/>
      <c r="GMK1061" s="59"/>
      <c r="GML1061" s="59"/>
      <c r="GMM1061" s="59"/>
      <c r="GMN1061" s="59"/>
      <c r="GMO1061" s="59"/>
      <c r="GMP1061" s="59"/>
      <c r="GMQ1061" s="59"/>
      <c r="GMR1061" s="59"/>
      <c r="GMS1061" s="59"/>
      <c r="GMT1061" s="59"/>
      <c r="GMU1061" s="59"/>
      <c r="GMV1061" s="59"/>
      <c r="GMW1061" s="59"/>
      <c r="GMX1061" s="59"/>
      <c r="GMY1061" s="59"/>
      <c r="GMZ1061" s="59"/>
      <c r="GNA1061" s="59"/>
      <c r="GNB1061" s="59"/>
      <c r="GNC1061" s="59"/>
      <c r="GND1061" s="59"/>
      <c r="GNE1061" s="59"/>
      <c r="GNF1061" s="59"/>
      <c r="GNG1061" s="59"/>
      <c r="GNH1061" s="59"/>
      <c r="GNI1061" s="59"/>
      <c r="GNJ1061" s="59"/>
      <c r="GNK1061" s="59"/>
      <c r="GNL1061" s="59"/>
      <c r="GNM1061" s="59"/>
      <c r="GNN1061" s="59"/>
      <c r="GNO1061" s="59"/>
      <c r="GNP1061" s="59"/>
      <c r="GNQ1061" s="59"/>
      <c r="GNR1061" s="59"/>
      <c r="GNS1061" s="59"/>
      <c r="GNT1061" s="59"/>
      <c r="GNU1061" s="59"/>
      <c r="GNV1061" s="59"/>
      <c r="GNW1061" s="59"/>
      <c r="GNX1061" s="59"/>
      <c r="GNY1061" s="59"/>
      <c r="GNZ1061" s="59"/>
      <c r="GOA1061" s="59"/>
      <c r="GOB1061" s="59"/>
      <c r="GOC1061" s="59"/>
      <c r="GOD1061" s="59"/>
      <c r="GOE1061" s="59"/>
      <c r="GOF1061" s="59"/>
      <c r="GOG1061" s="59"/>
      <c r="GOH1061" s="59"/>
      <c r="GOI1061" s="59"/>
      <c r="GOJ1061" s="59"/>
      <c r="GOK1061" s="59"/>
      <c r="GOL1061" s="59"/>
      <c r="GOM1061" s="59"/>
      <c r="GON1061" s="59"/>
      <c r="GOO1061" s="59"/>
      <c r="GOP1061" s="59"/>
      <c r="GOQ1061" s="59"/>
      <c r="GOR1061" s="59"/>
      <c r="GOS1061" s="59"/>
      <c r="GOT1061" s="59"/>
      <c r="GOU1061" s="59"/>
      <c r="GOV1061" s="59"/>
      <c r="GOW1061" s="59"/>
      <c r="GOX1061" s="59"/>
      <c r="GOY1061" s="59"/>
      <c r="GOZ1061" s="59"/>
      <c r="GPA1061" s="59"/>
      <c r="GPB1061" s="59"/>
      <c r="GPC1061" s="59"/>
      <c r="GPD1061" s="59"/>
      <c r="GPE1061" s="59"/>
      <c r="GPF1061" s="59"/>
      <c r="GPG1061" s="59"/>
      <c r="GPH1061" s="59"/>
      <c r="GPI1061" s="59"/>
      <c r="GPJ1061" s="59"/>
      <c r="GPK1061" s="59"/>
      <c r="GPL1061" s="59"/>
      <c r="GPM1061" s="59"/>
      <c r="GPN1061" s="59"/>
      <c r="GPO1061" s="59"/>
      <c r="GPP1061" s="59"/>
      <c r="GPQ1061" s="59"/>
      <c r="GPR1061" s="59"/>
      <c r="GPS1061" s="59"/>
      <c r="GPT1061" s="59"/>
      <c r="GPU1061" s="59"/>
      <c r="GPV1061" s="59"/>
      <c r="GPW1061" s="59"/>
      <c r="GPX1061" s="59"/>
      <c r="GPY1061" s="59"/>
      <c r="GPZ1061" s="59"/>
      <c r="GQA1061" s="59"/>
      <c r="GQB1061" s="59"/>
      <c r="GQC1061" s="59"/>
      <c r="GQD1061" s="59"/>
      <c r="GQE1061" s="59"/>
      <c r="GQF1061" s="59"/>
      <c r="GQG1061" s="59"/>
      <c r="GQH1061" s="59"/>
      <c r="GQI1061" s="59"/>
      <c r="GQJ1061" s="59"/>
      <c r="GQK1061" s="59"/>
      <c r="GQL1061" s="59"/>
      <c r="GQM1061" s="59"/>
      <c r="GQN1061" s="59"/>
      <c r="GQO1061" s="59"/>
      <c r="GQP1061" s="59"/>
      <c r="GQQ1061" s="59"/>
      <c r="GQR1061" s="59"/>
      <c r="GQS1061" s="59"/>
      <c r="GQT1061" s="59"/>
      <c r="GQU1061" s="59"/>
      <c r="GQV1061" s="59"/>
      <c r="GQW1061" s="59"/>
      <c r="GQX1061" s="59"/>
      <c r="GQY1061" s="59"/>
      <c r="GQZ1061" s="59"/>
      <c r="GRA1061" s="59"/>
      <c r="GRB1061" s="59"/>
      <c r="GRC1061" s="59"/>
      <c r="GRD1061" s="59"/>
      <c r="GRE1061" s="59"/>
      <c r="GRF1061" s="59"/>
      <c r="GRG1061" s="59"/>
      <c r="GRH1061" s="59"/>
      <c r="GRI1061" s="59"/>
      <c r="GRJ1061" s="59"/>
      <c r="GRK1061" s="59"/>
      <c r="GRL1061" s="59"/>
      <c r="GRM1061" s="59"/>
      <c r="GRN1061" s="59"/>
      <c r="GRO1061" s="59"/>
      <c r="GRP1061" s="59"/>
      <c r="GRQ1061" s="59"/>
      <c r="GRR1061" s="59"/>
      <c r="GRS1061" s="59"/>
      <c r="GRT1061" s="59"/>
      <c r="GRU1061" s="59"/>
      <c r="GRV1061" s="59"/>
      <c r="GRW1061" s="59"/>
      <c r="GRX1061" s="59"/>
      <c r="GRY1061" s="59"/>
      <c r="GRZ1061" s="59"/>
      <c r="GSA1061" s="59"/>
      <c r="GSB1061" s="59"/>
      <c r="GSC1061" s="59"/>
      <c r="GSD1061" s="59"/>
      <c r="GSE1061" s="59"/>
      <c r="GSF1061" s="59"/>
      <c r="GSG1061" s="59"/>
      <c r="GSH1061" s="59"/>
      <c r="GSI1061" s="59"/>
      <c r="GSJ1061" s="59"/>
      <c r="GSK1061" s="59"/>
      <c r="GSL1061" s="59"/>
      <c r="GSM1061" s="59"/>
      <c r="GSN1061" s="59"/>
      <c r="GSO1061" s="59"/>
      <c r="GSP1061" s="59"/>
      <c r="GSQ1061" s="59"/>
      <c r="GSR1061" s="59"/>
      <c r="GSS1061" s="59"/>
      <c r="GST1061" s="59"/>
      <c r="GSU1061" s="59"/>
      <c r="GSV1061" s="59"/>
      <c r="GSW1061" s="59"/>
      <c r="GSX1061" s="59"/>
      <c r="GSY1061" s="59"/>
      <c r="GSZ1061" s="59"/>
      <c r="GTA1061" s="59"/>
      <c r="GTB1061" s="59"/>
      <c r="GTC1061" s="59"/>
      <c r="GTD1061" s="59"/>
      <c r="GTE1061" s="59"/>
      <c r="GTF1061" s="59"/>
      <c r="GTG1061" s="59"/>
      <c r="GTH1061" s="59"/>
      <c r="GTI1061" s="59"/>
      <c r="GTJ1061" s="59"/>
      <c r="GTK1061" s="59"/>
      <c r="GTL1061" s="59"/>
      <c r="GTM1061" s="59"/>
      <c r="GTN1061" s="59"/>
      <c r="GTO1061" s="59"/>
      <c r="GTP1061" s="59"/>
      <c r="GTQ1061" s="59"/>
      <c r="GTR1061" s="59"/>
      <c r="GTS1061" s="59"/>
      <c r="GTT1061" s="59"/>
      <c r="GTU1061" s="59"/>
      <c r="GTV1061" s="59"/>
      <c r="GTW1061" s="59"/>
      <c r="GTX1061" s="59"/>
      <c r="GTY1061" s="59"/>
      <c r="GTZ1061" s="59"/>
      <c r="GUA1061" s="59"/>
      <c r="GUB1061" s="59"/>
      <c r="GUC1061" s="59"/>
      <c r="GUD1061" s="59"/>
      <c r="GUE1061" s="59"/>
      <c r="GUF1061" s="59"/>
      <c r="GUG1061" s="59"/>
      <c r="GUH1061" s="59"/>
      <c r="GUI1061" s="59"/>
      <c r="GUJ1061" s="59"/>
      <c r="GUK1061" s="59"/>
      <c r="GUL1061" s="59"/>
      <c r="GUM1061" s="59"/>
      <c r="GUN1061" s="59"/>
      <c r="GUO1061" s="59"/>
      <c r="GUP1061" s="59"/>
      <c r="GUQ1061" s="59"/>
      <c r="GUR1061" s="59"/>
      <c r="GUS1061" s="59"/>
      <c r="GUT1061" s="59"/>
      <c r="GUU1061" s="59"/>
      <c r="GUV1061" s="59"/>
      <c r="GUW1061" s="59"/>
      <c r="GUX1061" s="59"/>
      <c r="GUY1061" s="59"/>
      <c r="GUZ1061" s="59"/>
      <c r="GVA1061" s="59"/>
      <c r="GVB1061" s="59"/>
      <c r="GVC1061" s="59"/>
      <c r="GVD1061" s="59"/>
      <c r="GVE1061" s="59"/>
      <c r="GVF1061" s="59"/>
      <c r="GVG1061" s="59"/>
      <c r="GVH1061" s="59"/>
      <c r="GVI1061" s="59"/>
      <c r="GVJ1061" s="59"/>
      <c r="GVK1061" s="59"/>
      <c r="GVL1061" s="59"/>
      <c r="GVM1061" s="59"/>
      <c r="GVN1061" s="59"/>
      <c r="GVO1061" s="59"/>
      <c r="GVP1061" s="59"/>
      <c r="GVQ1061" s="59"/>
      <c r="GVR1061" s="59"/>
      <c r="GVS1061" s="59"/>
      <c r="GVT1061" s="59"/>
      <c r="GVU1061" s="59"/>
      <c r="GVV1061" s="59"/>
      <c r="GVW1061" s="59"/>
      <c r="GVX1061" s="59"/>
      <c r="GVY1061" s="59"/>
      <c r="GVZ1061" s="59"/>
      <c r="GWA1061" s="59"/>
      <c r="GWB1061" s="59"/>
      <c r="GWC1061" s="59"/>
      <c r="GWD1061" s="59"/>
      <c r="GWE1061" s="59"/>
      <c r="GWF1061" s="59"/>
      <c r="GWG1061" s="59"/>
      <c r="GWH1061" s="59"/>
      <c r="GWI1061" s="59"/>
      <c r="GWJ1061" s="59"/>
      <c r="GWK1061" s="59"/>
      <c r="GWL1061" s="59"/>
      <c r="GWM1061" s="59"/>
      <c r="GWN1061" s="59"/>
      <c r="GWO1061" s="59"/>
      <c r="GWP1061" s="59"/>
      <c r="GWQ1061" s="59"/>
      <c r="GWR1061" s="59"/>
      <c r="GWS1061" s="59"/>
      <c r="GWT1061" s="59"/>
      <c r="GWU1061" s="59"/>
      <c r="GWV1061" s="59"/>
      <c r="GWW1061" s="59"/>
      <c r="GWX1061" s="59"/>
      <c r="GWY1061" s="59"/>
      <c r="GWZ1061" s="59"/>
      <c r="GXA1061" s="59"/>
      <c r="GXB1061" s="59"/>
      <c r="GXC1061" s="59"/>
      <c r="GXD1061" s="59"/>
      <c r="GXE1061" s="59"/>
      <c r="GXF1061" s="59"/>
      <c r="GXG1061" s="59"/>
      <c r="GXH1061" s="59"/>
      <c r="GXI1061" s="59"/>
      <c r="GXJ1061" s="59"/>
      <c r="GXK1061" s="59"/>
      <c r="GXL1061" s="59"/>
      <c r="GXM1061" s="59"/>
      <c r="GXN1061" s="59"/>
      <c r="GXO1061" s="59"/>
      <c r="GXP1061" s="59"/>
      <c r="GXQ1061" s="59"/>
      <c r="GXR1061" s="59"/>
      <c r="GXS1061" s="59"/>
      <c r="GXT1061" s="59"/>
      <c r="GXU1061" s="59"/>
      <c r="GXV1061" s="59"/>
      <c r="GXW1061" s="59"/>
      <c r="GXX1061" s="59"/>
      <c r="GXY1061" s="59"/>
      <c r="GXZ1061" s="59"/>
      <c r="GYA1061" s="59"/>
      <c r="GYB1061" s="59"/>
      <c r="GYC1061" s="59"/>
      <c r="GYD1061" s="59"/>
      <c r="GYE1061" s="59"/>
      <c r="GYF1061" s="59"/>
      <c r="GYG1061" s="59"/>
      <c r="GYH1061" s="59"/>
      <c r="GYI1061" s="59"/>
      <c r="GYJ1061" s="59"/>
      <c r="GYK1061" s="59"/>
      <c r="GYL1061" s="59"/>
      <c r="GYM1061" s="59"/>
      <c r="GYN1061" s="59"/>
      <c r="GYO1061" s="59"/>
      <c r="GYP1061" s="59"/>
      <c r="GYQ1061" s="59"/>
      <c r="GYR1061" s="59"/>
      <c r="GYS1061" s="59"/>
      <c r="GYT1061" s="59"/>
      <c r="GYU1061" s="59"/>
      <c r="GYV1061" s="59"/>
      <c r="GYW1061" s="59"/>
      <c r="GYX1061" s="59"/>
      <c r="GYY1061" s="59"/>
      <c r="GYZ1061" s="59"/>
      <c r="GZA1061" s="59"/>
      <c r="GZB1061" s="59"/>
      <c r="GZC1061" s="59"/>
      <c r="GZD1061" s="59"/>
      <c r="GZE1061" s="59"/>
      <c r="GZF1061" s="59"/>
      <c r="GZG1061" s="59"/>
      <c r="GZH1061" s="59"/>
      <c r="GZI1061" s="59"/>
      <c r="GZJ1061" s="59"/>
      <c r="GZK1061" s="59"/>
      <c r="GZL1061" s="59"/>
      <c r="GZM1061" s="59"/>
      <c r="GZN1061" s="59"/>
      <c r="GZO1061" s="59"/>
      <c r="GZP1061" s="59"/>
      <c r="GZQ1061" s="59"/>
      <c r="GZR1061" s="59"/>
      <c r="GZS1061" s="59"/>
      <c r="GZT1061" s="59"/>
      <c r="GZU1061" s="59"/>
      <c r="GZV1061" s="59"/>
      <c r="GZW1061" s="59"/>
      <c r="GZX1061" s="59"/>
      <c r="GZY1061" s="59"/>
      <c r="GZZ1061" s="59"/>
      <c r="HAA1061" s="59"/>
      <c r="HAB1061" s="59"/>
      <c r="HAC1061" s="59"/>
      <c r="HAD1061" s="59"/>
      <c r="HAE1061" s="59"/>
      <c r="HAF1061" s="59"/>
      <c r="HAG1061" s="59"/>
      <c r="HAH1061" s="59"/>
      <c r="HAI1061" s="59"/>
      <c r="HAJ1061" s="59"/>
      <c r="HAK1061" s="59"/>
      <c r="HAL1061" s="59"/>
      <c r="HAM1061" s="59"/>
      <c r="HAN1061" s="59"/>
      <c r="HAO1061" s="59"/>
      <c r="HAP1061" s="59"/>
      <c r="HAQ1061" s="59"/>
      <c r="HAR1061" s="59"/>
      <c r="HAS1061" s="59"/>
      <c r="HAT1061" s="59"/>
      <c r="HAU1061" s="59"/>
      <c r="HAV1061" s="59"/>
      <c r="HAW1061" s="59"/>
      <c r="HAX1061" s="59"/>
      <c r="HAY1061" s="59"/>
      <c r="HAZ1061" s="59"/>
      <c r="HBA1061" s="59"/>
      <c r="HBB1061" s="59"/>
      <c r="HBC1061" s="59"/>
      <c r="HBD1061" s="59"/>
      <c r="HBE1061" s="59"/>
      <c r="HBF1061" s="59"/>
      <c r="HBG1061" s="59"/>
      <c r="HBH1061" s="59"/>
      <c r="HBI1061" s="59"/>
      <c r="HBJ1061" s="59"/>
      <c r="HBK1061" s="59"/>
      <c r="HBL1061" s="59"/>
      <c r="HBM1061" s="59"/>
      <c r="HBN1061" s="59"/>
      <c r="HBO1061" s="59"/>
      <c r="HBP1061" s="59"/>
      <c r="HBQ1061" s="59"/>
      <c r="HBR1061" s="59"/>
      <c r="HBS1061" s="59"/>
      <c r="HBT1061" s="59"/>
      <c r="HBU1061" s="59"/>
      <c r="HBV1061" s="59"/>
      <c r="HBW1061" s="59"/>
      <c r="HBX1061" s="59"/>
      <c r="HBY1061" s="59"/>
      <c r="HBZ1061" s="59"/>
      <c r="HCA1061" s="59"/>
      <c r="HCB1061" s="59"/>
      <c r="HCC1061" s="59"/>
      <c r="HCD1061" s="59"/>
      <c r="HCE1061" s="59"/>
      <c r="HCF1061" s="59"/>
      <c r="HCG1061" s="59"/>
      <c r="HCH1061" s="59"/>
      <c r="HCI1061" s="59"/>
      <c r="HCJ1061" s="59"/>
      <c r="HCK1061" s="59"/>
      <c r="HCL1061" s="59"/>
      <c r="HCM1061" s="59"/>
      <c r="HCN1061" s="59"/>
      <c r="HCO1061" s="59"/>
      <c r="HCP1061" s="59"/>
      <c r="HCQ1061" s="59"/>
      <c r="HCR1061" s="59"/>
      <c r="HCS1061" s="59"/>
      <c r="HCT1061" s="59"/>
      <c r="HCU1061" s="59"/>
      <c r="HCV1061" s="59"/>
      <c r="HCW1061" s="59"/>
      <c r="HCX1061" s="59"/>
      <c r="HCY1061" s="59"/>
      <c r="HCZ1061" s="59"/>
      <c r="HDA1061" s="59"/>
      <c r="HDB1061" s="59"/>
      <c r="HDC1061" s="59"/>
      <c r="HDD1061" s="59"/>
      <c r="HDE1061" s="59"/>
      <c r="HDF1061" s="59"/>
      <c r="HDG1061" s="59"/>
      <c r="HDH1061" s="59"/>
      <c r="HDI1061" s="59"/>
      <c r="HDJ1061" s="59"/>
      <c r="HDK1061" s="59"/>
      <c r="HDL1061" s="59"/>
      <c r="HDM1061" s="59"/>
      <c r="HDN1061" s="59"/>
      <c r="HDO1061" s="59"/>
      <c r="HDP1061" s="59"/>
      <c r="HDQ1061" s="59"/>
      <c r="HDR1061" s="59"/>
      <c r="HDS1061" s="59"/>
      <c r="HDT1061" s="59"/>
      <c r="HDU1061" s="59"/>
      <c r="HDV1061" s="59"/>
      <c r="HDW1061" s="59"/>
      <c r="HDX1061" s="59"/>
      <c r="HDY1061" s="59"/>
      <c r="HDZ1061" s="59"/>
      <c r="HEA1061" s="59"/>
      <c r="HEB1061" s="59"/>
      <c r="HEC1061" s="59"/>
      <c r="HED1061" s="59"/>
      <c r="HEE1061" s="59"/>
      <c r="HEF1061" s="59"/>
      <c r="HEG1061" s="59"/>
      <c r="HEH1061" s="59"/>
      <c r="HEI1061" s="59"/>
      <c r="HEJ1061" s="59"/>
      <c r="HEK1061" s="59"/>
      <c r="HEL1061" s="59"/>
      <c r="HEM1061" s="59"/>
      <c r="HEN1061" s="59"/>
      <c r="HEO1061" s="59"/>
      <c r="HEP1061" s="59"/>
      <c r="HEQ1061" s="59"/>
      <c r="HER1061" s="59"/>
      <c r="HES1061" s="59"/>
      <c r="HET1061" s="59"/>
      <c r="HEU1061" s="59"/>
      <c r="HEV1061" s="59"/>
      <c r="HEW1061" s="59"/>
      <c r="HEX1061" s="59"/>
      <c r="HEY1061" s="59"/>
      <c r="HEZ1061" s="59"/>
      <c r="HFA1061" s="59"/>
      <c r="HFB1061" s="59"/>
      <c r="HFC1061" s="59"/>
      <c r="HFD1061" s="59"/>
      <c r="HFE1061" s="59"/>
      <c r="HFF1061" s="59"/>
      <c r="HFG1061" s="59"/>
      <c r="HFH1061" s="59"/>
      <c r="HFI1061" s="59"/>
      <c r="HFJ1061" s="59"/>
      <c r="HFK1061" s="59"/>
      <c r="HFL1061" s="59"/>
      <c r="HFM1061" s="59"/>
      <c r="HFN1061" s="59"/>
      <c r="HFO1061" s="59"/>
      <c r="HFP1061" s="59"/>
      <c r="HFQ1061" s="59"/>
      <c r="HFR1061" s="59"/>
      <c r="HFS1061" s="59"/>
      <c r="HFT1061" s="59"/>
      <c r="HFU1061" s="59"/>
      <c r="HFV1061" s="59"/>
      <c r="HFW1061" s="59"/>
      <c r="HFX1061" s="59"/>
      <c r="HFY1061" s="59"/>
      <c r="HFZ1061" s="59"/>
      <c r="HGA1061" s="59"/>
      <c r="HGB1061" s="59"/>
      <c r="HGC1061" s="59"/>
      <c r="HGD1061" s="59"/>
      <c r="HGE1061" s="59"/>
      <c r="HGF1061" s="59"/>
      <c r="HGG1061" s="59"/>
      <c r="HGH1061" s="59"/>
      <c r="HGI1061" s="59"/>
      <c r="HGJ1061" s="59"/>
      <c r="HGK1061" s="59"/>
      <c r="HGL1061" s="59"/>
      <c r="HGM1061" s="59"/>
      <c r="HGN1061" s="59"/>
      <c r="HGO1061" s="59"/>
      <c r="HGP1061" s="59"/>
      <c r="HGQ1061" s="59"/>
      <c r="HGR1061" s="59"/>
      <c r="HGS1061" s="59"/>
      <c r="HGT1061" s="59"/>
      <c r="HGU1061" s="59"/>
      <c r="HGV1061" s="59"/>
      <c r="HGW1061" s="59"/>
      <c r="HGX1061" s="59"/>
      <c r="HGY1061" s="59"/>
      <c r="HGZ1061" s="59"/>
      <c r="HHA1061" s="59"/>
      <c r="HHB1061" s="59"/>
      <c r="HHC1061" s="59"/>
      <c r="HHD1061" s="59"/>
      <c r="HHE1061" s="59"/>
      <c r="HHF1061" s="59"/>
      <c r="HHG1061" s="59"/>
      <c r="HHH1061" s="59"/>
      <c r="HHI1061" s="59"/>
      <c r="HHJ1061" s="59"/>
      <c r="HHK1061" s="59"/>
      <c r="HHL1061" s="59"/>
      <c r="HHM1061" s="59"/>
      <c r="HHN1061" s="59"/>
      <c r="HHO1061" s="59"/>
      <c r="HHP1061" s="59"/>
      <c r="HHQ1061" s="59"/>
      <c r="HHR1061" s="59"/>
      <c r="HHS1061" s="59"/>
      <c r="HHT1061" s="59"/>
      <c r="HHU1061" s="59"/>
      <c r="HHV1061" s="59"/>
      <c r="HHW1061" s="59"/>
      <c r="HHX1061" s="59"/>
      <c r="HHY1061" s="59"/>
      <c r="HHZ1061" s="59"/>
      <c r="HIA1061" s="59"/>
      <c r="HIB1061" s="59"/>
      <c r="HIC1061" s="59"/>
      <c r="HID1061" s="59"/>
      <c r="HIE1061" s="59"/>
      <c r="HIF1061" s="59"/>
      <c r="HIG1061" s="59"/>
      <c r="HIH1061" s="59"/>
      <c r="HII1061" s="59"/>
      <c r="HIJ1061" s="59"/>
      <c r="HIK1061" s="59"/>
      <c r="HIL1061" s="59"/>
      <c r="HIM1061" s="59"/>
      <c r="HIN1061" s="59"/>
      <c r="HIO1061" s="59"/>
      <c r="HIP1061" s="59"/>
      <c r="HIQ1061" s="59"/>
      <c r="HIR1061" s="59"/>
      <c r="HIS1061" s="59"/>
      <c r="HIT1061" s="59"/>
      <c r="HIU1061" s="59"/>
      <c r="HIV1061" s="59"/>
      <c r="HIW1061" s="59"/>
      <c r="HIX1061" s="59"/>
      <c r="HIY1061" s="59"/>
      <c r="HIZ1061" s="59"/>
      <c r="HJA1061" s="59"/>
      <c r="HJB1061" s="59"/>
      <c r="HJC1061" s="59"/>
      <c r="HJD1061" s="59"/>
      <c r="HJE1061" s="59"/>
      <c r="HJF1061" s="59"/>
      <c r="HJG1061" s="59"/>
      <c r="HJH1061" s="59"/>
      <c r="HJI1061" s="59"/>
      <c r="HJJ1061" s="59"/>
      <c r="HJK1061" s="59"/>
      <c r="HJL1061" s="59"/>
      <c r="HJM1061" s="59"/>
      <c r="HJN1061" s="59"/>
      <c r="HJO1061" s="59"/>
      <c r="HJP1061" s="59"/>
      <c r="HJQ1061" s="59"/>
      <c r="HJR1061" s="59"/>
      <c r="HJS1061" s="59"/>
      <c r="HJT1061" s="59"/>
      <c r="HJU1061" s="59"/>
      <c r="HJV1061" s="59"/>
      <c r="HJW1061" s="59"/>
      <c r="HJX1061" s="59"/>
      <c r="HJY1061" s="59"/>
      <c r="HJZ1061" s="59"/>
      <c r="HKA1061" s="59"/>
      <c r="HKB1061" s="59"/>
      <c r="HKC1061" s="59"/>
      <c r="HKD1061" s="59"/>
      <c r="HKE1061" s="59"/>
      <c r="HKF1061" s="59"/>
      <c r="HKG1061" s="59"/>
      <c r="HKH1061" s="59"/>
      <c r="HKI1061" s="59"/>
      <c r="HKJ1061" s="59"/>
      <c r="HKK1061" s="59"/>
      <c r="HKL1061" s="59"/>
      <c r="HKM1061" s="59"/>
      <c r="HKN1061" s="59"/>
      <c r="HKO1061" s="59"/>
      <c r="HKP1061" s="59"/>
      <c r="HKQ1061" s="59"/>
      <c r="HKR1061" s="59"/>
      <c r="HKS1061" s="59"/>
      <c r="HKT1061" s="59"/>
      <c r="HKU1061" s="59"/>
      <c r="HKV1061" s="59"/>
      <c r="HKW1061" s="59"/>
      <c r="HKX1061" s="59"/>
      <c r="HKY1061" s="59"/>
      <c r="HKZ1061" s="59"/>
      <c r="HLA1061" s="59"/>
      <c r="HLB1061" s="59"/>
      <c r="HLC1061" s="59"/>
      <c r="HLD1061" s="59"/>
      <c r="HLE1061" s="59"/>
      <c r="HLF1061" s="59"/>
      <c r="HLG1061" s="59"/>
      <c r="HLH1061" s="59"/>
      <c r="HLI1061" s="59"/>
      <c r="HLJ1061" s="59"/>
      <c r="HLK1061" s="59"/>
      <c r="HLL1061" s="59"/>
      <c r="HLM1061" s="59"/>
      <c r="HLN1061" s="59"/>
      <c r="HLO1061" s="59"/>
      <c r="HLP1061" s="59"/>
      <c r="HLQ1061" s="59"/>
      <c r="HLR1061" s="59"/>
      <c r="HLS1061" s="59"/>
      <c r="HLT1061" s="59"/>
      <c r="HLU1061" s="59"/>
      <c r="HLV1061" s="59"/>
      <c r="HLW1061" s="59"/>
      <c r="HLX1061" s="59"/>
      <c r="HLY1061" s="59"/>
      <c r="HLZ1061" s="59"/>
      <c r="HMA1061" s="59"/>
      <c r="HMB1061" s="59"/>
      <c r="HMC1061" s="59"/>
      <c r="HMD1061" s="59"/>
      <c r="HME1061" s="59"/>
      <c r="HMF1061" s="59"/>
      <c r="HMG1061" s="59"/>
      <c r="HMH1061" s="59"/>
      <c r="HMI1061" s="59"/>
      <c r="HMJ1061" s="59"/>
      <c r="HMK1061" s="59"/>
      <c r="HML1061" s="59"/>
      <c r="HMM1061" s="59"/>
      <c r="HMN1061" s="59"/>
      <c r="HMO1061" s="59"/>
      <c r="HMP1061" s="59"/>
      <c r="HMQ1061" s="59"/>
      <c r="HMR1061" s="59"/>
      <c r="HMS1061" s="59"/>
      <c r="HMT1061" s="59"/>
      <c r="HMU1061" s="59"/>
      <c r="HMV1061" s="59"/>
      <c r="HMW1061" s="59"/>
      <c r="HMX1061" s="59"/>
      <c r="HMY1061" s="59"/>
      <c r="HMZ1061" s="59"/>
      <c r="HNA1061" s="59"/>
      <c r="HNB1061" s="59"/>
      <c r="HNC1061" s="59"/>
      <c r="HND1061" s="59"/>
      <c r="HNE1061" s="59"/>
      <c r="HNF1061" s="59"/>
      <c r="HNG1061" s="59"/>
      <c r="HNH1061" s="59"/>
      <c r="HNI1061" s="59"/>
      <c r="HNJ1061" s="59"/>
      <c r="HNK1061" s="59"/>
      <c r="HNL1061" s="59"/>
      <c r="HNM1061" s="59"/>
      <c r="HNN1061" s="59"/>
      <c r="HNO1061" s="59"/>
      <c r="HNP1061" s="59"/>
      <c r="HNQ1061" s="59"/>
      <c r="HNR1061" s="59"/>
      <c r="HNS1061" s="59"/>
      <c r="HNT1061" s="59"/>
      <c r="HNU1061" s="59"/>
      <c r="HNV1061" s="59"/>
      <c r="HNW1061" s="59"/>
      <c r="HNX1061" s="59"/>
      <c r="HNY1061" s="59"/>
      <c r="HNZ1061" s="59"/>
      <c r="HOA1061" s="59"/>
      <c r="HOB1061" s="59"/>
      <c r="HOC1061" s="59"/>
      <c r="HOD1061" s="59"/>
      <c r="HOE1061" s="59"/>
      <c r="HOF1061" s="59"/>
      <c r="HOG1061" s="59"/>
      <c r="HOH1061" s="59"/>
      <c r="HOI1061" s="59"/>
      <c r="HOJ1061" s="59"/>
      <c r="HOK1061" s="59"/>
      <c r="HOL1061" s="59"/>
      <c r="HOM1061" s="59"/>
      <c r="HON1061" s="59"/>
      <c r="HOO1061" s="59"/>
      <c r="HOP1061" s="59"/>
      <c r="HOQ1061" s="59"/>
      <c r="HOR1061" s="59"/>
      <c r="HOS1061" s="59"/>
      <c r="HOT1061" s="59"/>
      <c r="HOU1061" s="59"/>
      <c r="HOV1061" s="59"/>
      <c r="HOW1061" s="59"/>
      <c r="HOX1061" s="59"/>
      <c r="HOY1061" s="59"/>
      <c r="HOZ1061" s="59"/>
      <c r="HPA1061" s="59"/>
      <c r="HPB1061" s="59"/>
      <c r="HPC1061" s="59"/>
      <c r="HPD1061" s="59"/>
      <c r="HPE1061" s="59"/>
      <c r="HPF1061" s="59"/>
      <c r="HPG1061" s="59"/>
      <c r="HPH1061" s="59"/>
      <c r="HPI1061" s="59"/>
      <c r="HPJ1061" s="59"/>
      <c r="HPK1061" s="59"/>
      <c r="HPL1061" s="59"/>
      <c r="HPM1061" s="59"/>
      <c r="HPN1061" s="59"/>
      <c r="HPO1061" s="59"/>
      <c r="HPP1061" s="59"/>
      <c r="HPQ1061" s="59"/>
      <c r="HPR1061" s="59"/>
      <c r="HPS1061" s="59"/>
      <c r="HPT1061" s="59"/>
      <c r="HPU1061" s="59"/>
      <c r="HPV1061" s="59"/>
      <c r="HPW1061" s="59"/>
      <c r="HPX1061" s="59"/>
      <c r="HPY1061" s="59"/>
      <c r="HPZ1061" s="59"/>
      <c r="HQA1061" s="59"/>
      <c r="HQB1061" s="59"/>
      <c r="HQC1061" s="59"/>
      <c r="HQD1061" s="59"/>
      <c r="HQE1061" s="59"/>
      <c r="HQF1061" s="59"/>
      <c r="HQG1061" s="59"/>
      <c r="HQH1061" s="59"/>
      <c r="HQI1061" s="59"/>
      <c r="HQJ1061" s="59"/>
      <c r="HQK1061" s="59"/>
      <c r="HQL1061" s="59"/>
      <c r="HQM1061" s="59"/>
      <c r="HQN1061" s="59"/>
      <c r="HQO1061" s="59"/>
      <c r="HQP1061" s="59"/>
      <c r="HQQ1061" s="59"/>
      <c r="HQR1061" s="59"/>
      <c r="HQS1061" s="59"/>
      <c r="HQT1061" s="59"/>
      <c r="HQU1061" s="59"/>
      <c r="HQV1061" s="59"/>
      <c r="HQW1061" s="59"/>
      <c r="HQX1061" s="59"/>
      <c r="HQY1061" s="59"/>
      <c r="HQZ1061" s="59"/>
      <c r="HRA1061" s="59"/>
      <c r="HRB1061" s="59"/>
      <c r="HRC1061" s="59"/>
      <c r="HRD1061" s="59"/>
      <c r="HRE1061" s="59"/>
      <c r="HRF1061" s="59"/>
      <c r="HRG1061" s="59"/>
      <c r="HRH1061" s="59"/>
      <c r="HRI1061" s="59"/>
      <c r="HRJ1061" s="59"/>
      <c r="HRK1061" s="59"/>
      <c r="HRL1061" s="59"/>
      <c r="HRM1061" s="59"/>
      <c r="HRN1061" s="59"/>
      <c r="HRO1061" s="59"/>
      <c r="HRP1061" s="59"/>
      <c r="HRQ1061" s="59"/>
      <c r="HRR1061" s="59"/>
      <c r="HRS1061" s="59"/>
      <c r="HRT1061" s="59"/>
      <c r="HRU1061" s="59"/>
      <c r="HRV1061" s="59"/>
      <c r="HRW1061" s="59"/>
      <c r="HRX1061" s="59"/>
      <c r="HRY1061" s="59"/>
      <c r="HRZ1061" s="59"/>
      <c r="HSA1061" s="59"/>
      <c r="HSB1061" s="59"/>
      <c r="HSC1061" s="59"/>
      <c r="HSD1061" s="59"/>
      <c r="HSE1061" s="59"/>
      <c r="HSF1061" s="59"/>
      <c r="HSG1061" s="59"/>
      <c r="HSH1061" s="59"/>
      <c r="HSI1061" s="59"/>
      <c r="HSJ1061" s="59"/>
      <c r="HSK1061" s="59"/>
      <c r="HSL1061" s="59"/>
      <c r="HSM1061" s="59"/>
      <c r="HSN1061" s="59"/>
      <c r="HSO1061" s="59"/>
      <c r="HSP1061" s="59"/>
      <c r="HSQ1061" s="59"/>
      <c r="HSR1061" s="59"/>
      <c r="HSS1061" s="59"/>
      <c r="HST1061" s="59"/>
      <c r="HSU1061" s="59"/>
      <c r="HSV1061" s="59"/>
      <c r="HSW1061" s="59"/>
      <c r="HSX1061" s="59"/>
      <c r="HSY1061" s="59"/>
      <c r="HSZ1061" s="59"/>
      <c r="HTA1061" s="59"/>
      <c r="HTB1061" s="59"/>
      <c r="HTC1061" s="59"/>
      <c r="HTD1061" s="59"/>
      <c r="HTE1061" s="59"/>
      <c r="HTF1061" s="59"/>
      <c r="HTG1061" s="59"/>
      <c r="HTH1061" s="59"/>
      <c r="HTI1061" s="59"/>
      <c r="HTJ1061" s="59"/>
      <c r="HTK1061" s="59"/>
      <c r="HTL1061" s="59"/>
      <c r="HTM1061" s="59"/>
      <c r="HTN1061" s="59"/>
      <c r="HTO1061" s="59"/>
      <c r="HTP1061" s="59"/>
      <c r="HTQ1061" s="59"/>
      <c r="HTR1061" s="59"/>
      <c r="HTS1061" s="59"/>
      <c r="HTT1061" s="59"/>
      <c r="HTU1061" s="59"/>
      <c r="HTV1061" s="59"/>
      <c r="HTW1061" s="59"/>
      <c r="HTX1061" s="59"/>
      <c r="HTY1061" s="59"/>
      <c r="HTZ1061" s="59"/>
      <c r="HUA1061" s="59"/>
      <c r="HUB1061" s="59"/>
      <c r="HUC1061" s="59"/>
      <c r="HUD1061" s="59"/>
      <c r="HUE1061" s="59"/>
      <c r="HUF1061" s="59"/>
      <c r="HUG1061" s="59"/>
      <c r="HUH1061" s="59"/>
      <c r="HUI1061" s="59"/>
      <c r="HUJ1061" s="59"/>
      <c r="HUK1061" s="59"/>
      <c r="HUL1061" s="59"/>
      <c r="HUM1061" s="59"/>
      <c r="HUN1061" s="59"/>
      <c r="HUO1061" s="59"/>
      <c r="HUP1061" s="59"/>
      <c r="HUQ1061" s="59"/>
      <c r="HUR1061" s="59"/>
      <c r="HUS1061" s="59"/>
      <c r="HUT1061" s="59"/>
      <c r="HUU1061" s="59"/>
      <c r="HUV1061" s="59"/>
      <c r="HUW1061" s="59"/>
      <c r="HUX1061" s="59"/>
      <c r="HUY1061" s="59"/>
      <c r="HUZ1061" s="59"/>
      <c r="HVA1061" s="59"/>
      <c r="HVB1061" s="59"/>
      <c r="HVC1061" s="59"/>
      <c r="HVD1061" s="59"/>
      <c r="HVE1061" s="59"/>
      <c r="HVF1061" s="59"/>
      <c r="HVG1061" s="59"/>
      <c r="HVH1061" s="59"/>
      <c r="HVI1061" s="59"/>
      <c r="HVJ1061" s="59"/>
      <c r="HVK1061" s="59"/>
      <c r="HVL1061" s="59"/>
      <c r="HVM1061" s="59"/>
      <c r="HVN1061" s="59"/>
      <c r="HVO1061" s="59"/>
      <c r="HVP1061" s="59"/>
      <c r="HVQ1061" s="59"/>
      <c r="HVR1061" s="59"/>
      <c r="HVS1061" s="59"/>
      <c r="HVT1061" s="59"/>
      <c r="HVU1061" s="59"/>
      <c r="HVV1061" s="59"/>
      <c r="HVW1061" s="59"/>
      <c r="HVX1061" s="59"/>
      <c r="HVY1061" s="59"/>
      <c r="HVZ1061" s="59"/>
      <c r="HWA1061" s="59"/>
      <c r="HWB1061" s="59"/>
      <c r="HWC1061" s="59"/>
      <c r="HWD1061" s="59"/>
      <c r="HWE1061" s="59"/>
      <c r="HWF1061" s="59"/>
      <c r="HWG1061" s="59"/>
      <c r="HWH1061" s="59"/>
      <c r="HWI1061" s="59"/>
      <c r="HWJ1061" s="59"/>
      <c r="HWK1061" s="59"/>
      <c r="HWL1061" s="59"/>
      <c r="HWM1061" s="59"/>
      <c r="HWN1061" s="59"/>
      <c r="HWO1061" s="59"/>
      <c r="HWP1061" s="59"/>
      <c r="HWQ1061" s="59"/>
      <c r="HWR1061" s="59"/>
      <c r="HWS1061" s="59"/>
      <c r="HWT1061" s="59"/>
      <c r="HWU1061" s="59"/>
      <c r="HWV1061" s="59"/>
      <c r="HWW1061" s="59"/>
      <c r="HWX1061" s="59"/>
      <c r="HWY1061" s="59"/>
      <c r="HWZ1061" s="59"/>
      <c r="HXA1061" s="59"/>
      <c r="HXB1061" s="59"/>
      <c r="HXC1061" s="59"/>
      <c r="HXD1061" s="59"/>
      <c r="HXE1061" s="59"/>
      <c r="HXF1061" s="59"/>
      <c r="HXG1061" s="59"/>
      <c r="HXH1061" s="59"/>
      <c r="HXI1061" s="59"/>
      <c r="HXJ1061" s="59"/>
      <c r="HXK1061" s="59"/>
      <c r="HXL1061" s="59"/>
      <c r="HXM1061" s="59"/>
      <c r="HXN1061" s="59"/>
      <c r="HXO1061" s="59"/>
      <c r="HXP1061" s="59"/>
      <c r="HXQ1061" s="59"/>
      <c r="HXR1061" s="59"/>
      <c r="HXS1061" s="59"/>
      <c r="HXT1061" s="59"/>
      <c r="HXU1061" s="59"/>
      <c r="HXV1061" s="59"/>
      <c r="HXW1061" s="59"/>
      <c r="HXX1061" s="59"/>
      <c r="HXY1061" s="59"/>
      <c r="HXZ1061" s="59"/>
      <c r="HYA1061" s="59"/>
      <c r="HYB1061" s="59"/>
      <c r="HYC1061" s="59"/>
      <c r="HYD1061" s="59"/>
      <c r="HYE1061" s="59"/>
      <c r="HYF1061" s="59"/>
      <c r="HYG1061" s="59"/>
      <c r="HYH1061" s="59"/>
      <c r="HYI1061" s="59"/>
      <c r="HYJ1061" s="59"/>
      <c r="HYK1061" s="59"/>
      <c r="HYL1061" s="59"/>
      <c r="HYM1061" s="59"/>
      <c r="HYN1061" s="59"/>
      <c r="HYO1061" s="59"/>
      <c r="HYP1061" s="59"/>
      <c r="HYQ1061" s="59"/>
      <c r="HYR1061" s="59"/>
      <c r="HYS1061" s="59"/>
      <c r="HYT1061" s="59"/>
      <c r="HYU1061" s="59"/>
      <c r="HYV1061" s="59"/>
      <c r="HYW1061" s="59"/>
      <c r="HYX1061" s="59"/>
      <c r="HYY1061" s="59"/>
      <c r="HYZ1061" s="59"/>
      <c r="HZA1061" s="59"/>
      <c r="HZB1061" s="59"/>
      <c r="HZC1061" s="59"/>
      <c r="HZD1061" s="59"/>
      <c r="HZE1061" s="59"/>
      <c r="HZF1061" s="59"/>
      <c r="HZG1061" s="59"/>
      <c r="HZH1061" s="59"/>
      <c r="HZI1061" s="59"/>
      <c r="HZJ1061" s="59"/>
      <c r="HZK1061" s="59"/>
      <c r="HZL1061" s="59"/>
      <c r="HZM1061" s="59"/>
      <c r="HZN1061" s="59"/>
      <c r="HZO1061" s="59"/>
      <c r="HZP1061" s="59"/>
      <c r="HZQ1061" s="59"/>
      <c r="HZR1061" s="59"/>
      <c r="HZS1061" s="59"/>
      <c r="HZT1061" s="59"/>
      <c r="HZU1061" s="59"/>
      <c r="HZV1061" s="59"/>
      <c r="HZW1061" s="59"/>
      <c r="HZX1061" s="59"/>
      <c r="HZY1061" s="59"/>
      <c r="HZZ1061" s="59"/>
      <c r="IAA1061" s="59"/>
      <c r="IAB1061" s="59"/>
      <c r="IAC1061" s="59"/>
      <c r="IAD1061" s="59"/>
      <c r="IAE1061" s="59"/>
      <c r="IAF1061" s="59"/>
      <c r="IAG1061" s="59"/>
      <c r="IAH1061" s="59"/>
      <c r="IAI1061" s="59"/>
      <c r="IAJ1061" s="59"/>
      <c r="IAK1061" s="59"/>
      <c r="IAL1061" s="59"/>
      <c r="IAM1061" s="59"/>
      <c r="IAN1061" s="59"/>
      <c r="IAO1061" s="59"/>
      <c r="IAP1061" s="59"/>
      <c r="IAQ1061" s="59"/>
      <c r="IAR1061" s="59"/>
      <c r="IAS1061" s="59"/>
      <c r="IAT1061" s="59"/>
      <c r="IAU1061" s="59"/>
      <c r="IAV1061" s="59"/>
      <c r="IAW1061" s="59"/>
      <c r="IAX1061" s="59"/>
      <c r="IAY1061" s="59"/>
      <c r="IAZ1061" s="59"/>
      <c r="IBA1061" s="59"/>
      <c r="IBB1061" s="59"/>
      <c r="IBC1061" s="59"/>
      <c r="IBD1061" s="59"/>
      <c r="IBE1061" s="59"/>
      <c r="IBF1061" s="59"/>
      <c r="IBG1061" s="59"/>
      <c r="IBH1061" s="59"/>
      <c r="IBI1061" s="59"/>
      <c r="IBJ1061" s="59"/>
      <c r="IBK1061" s="59"/>
      <c r="IBL1061" s="59"/>
      <c r="IBM1061" s="59"/>
      <c r="IBN1061" s="59"/>
      <c r="IBO1061" s="59"/>
      <c r="IBP1061" s="59"/>
      <c r="IBQ1061" s="59"/>
      <c r="IBR1061" s="59"/>
      <c r="IBS1061" s="59"/>
      <c r="IBT1061" s="59"/>
      <c r="IBU1061" s="59"/>
      <c r="IBV1061" s="59"/>
      <c r="IBW1061" s="59"/>
      <c r="IBX1061" s="59"/>
      <c r="IBY1061" s="59"/>
      <c r="IBZ1061" s="59"/>
      <c r="ICA1061" s="59"/>
      <c r="ICB1061" s="59"/>
      <c r="ICC1061" s="59"/>
      <c r="ICD1061" s="59"/>
      <c r="ICE1061" s="59"/>
      <c r="ICF1061" s="59"/>
      <c r="ICG1061" s="59"/>
      <c r="ICH1061" s="59"/>
      <c r="ICI1061" s="59"/>
      <c r="ICJ1061" s="59"/>
      <c r="ICK1061" s="59"/>
      <c r="ICL1061" s="59"/>
      <c r="ICM1061" s="59"/>
      <c r="ICN1061" s="59"/>
      <c r="ICO1061" s="59"/>
      <c r="ICP1061" s="59"/>
      <c r="ICQ1061" s="59"/>
      <c r="ICR1061" s="59"/>
      <c r="ICS1061" s="59"/>
      <c r="ICT1061" s="59"/>
      <c r="ICU1061" s="59"/>
      <c r="ICV1061" s="59"/>
      <c r="ICW1061" s="59"/>
      <c r="ICX1061" s="59"/>
      <c r="ICY1061" s="59"/>
      <c r="ICZ1061" s="59"/>
      <c r="IDA1061" s="59"/>
      <c r="IDB1061" s="59"/>
      <c r="IDC1061" s="59"/>
      <c r="IDD1061" s="59"/>
      <c r="IDE1061" s="59"/>
      <c r="IDF1061" s="59"/>
      <c r="IDG1061" s="59"/>
      <c r="IDH1061" s="59"/>
      <c r="IDI1061" s="59"/>
      <c r="IDJ1061" s="59"/>
      <c r="IDK1061" s="59"/>
      <c r="IDL1061" s="59"/>
      <c r="IDM1061" s="59"/>
      <c r="IDN1061" s="59"/>
      <c r="IDO1061" s="59"/>
      <c r="IDP1061" s="59"/>
      <c r="IDQ1061" s="59"/>
      <c r="IDR1061" s="59"/>
      <c r="IDS1061" s="59"/>
      <c r="IDT1061" s="59"/>
      <c r="IDU1061" s="59"/>
      <c r="IDV1061" s="59"/>
      <c r="IDW1061" s="59"/>
      <c r="IDX1061" s="59"/>
      <c r="IDY1061" s="59"/>
      <c r="IDZ1061" s="59"/>
      <c r="IEA1061" s="59"/>
      <c r="IEB1061" s="59"/>
      <c r="IEC1061" s="59"/>
      <c r="IED1061" s="59"/>
      <c r="IEE1061" s="59"/>
      <c r="IEF1061" s="59"/>
      <c r="IEG1061" s="59"/>
      <c r="IEH1061" s="59"/>
      <c r="IEI1061" s="59"/>
      <c r="IEJ1061" s="59"/>
      <c r="IEK1061" s="59"/>
      <c r="IEL1061" s="59"/>
      <c r="IEM1061" s="59"/>
      <c r="IEN1061" s="59"/>
      <c r="IEO1061" s="59"/>
      <c r="IEP1061" s="59"/>
      <c r="IEQ1061" s="59"/>
      <c r="IER1061" s="59"/>
      <c r="IES1061" s="59"/>
      <c r="IET1061" s="59"/>
      <c r="IEU1061" s="59"/>
      <c r="IEV1061" s="59"/>
      <c r="IEW1061" s="59"/>
      <c r="IEX1061" s="59"/>
      <c r="IEY1061" s="59"/>
      <c r="IEZ1061" s="59"/>
      <c r="IFA1061" s="59"/>
      <c r="IFB1061" s="59"/>
      <c r="IFC1061" s="59"/>
      <c r="IFD1061" s="59"/>
      <c r="IFE1061" s="59"/>
      <c r="IFF1061" s="59"/>
      <c r="IFG1061" s="59"/>
      <c r="IFH1061" s="59"/>
      <c r="IFI1061" s="59"/>
      <c r="IFJ1061" s="59"/>
      <c r="IFK1061" s="59"/>
      <c r="IFL1061" s="59"/>
      <c r="IFM1061" s="59"/>
      <c r="IFN1061" s="59"/>
      <c r="IFO1061" s="59"/>
      <c r="IFP1061" s="59"/>
      <c r="IFQ1061" s="59"/>
      <c r="IFR1061" s="59"/>
      <c r="IFS1061" s="59"/>
      <c r="IFT1061" s="59"/>
      <c r="IFU1061" s="59"/>
      <c r="IFV1061" s="59"/>
      <c r="IFW1061" s="59"/>
      <c r="IFX1061" s="59"/>
      <c r="IFY1061" s="59"/>
      <c r="IFZ1061" s="59"/>
      <c r="IGA1061" s="59"/>
      <c r="IGB1061" s="59"/>
      <c r="IGC1061" s="59"/>
      <c r="IGD1061" s="59"/>
      <c r="IGE1061" s="59"/>
      <c r="IGF1061" s="59"/>
      <c r="IGG1061" s="59"/>
      <c r="IGH1061" s="59"/>
      <c r="IGI1061" s="59"/>
      <c r="IGJ1061" s="59"/>
      <c r="IGK1061" s="59"/>
      <c r="IGL1061" s="59"/>
      <c r="IGM1061" s="59"/>
      <c r="IGN1061" s="59"/>
      <c r="IGO1061" s="59"/>
      <c r="IGP1061" s="59"/>
      <c r="IGQ1061" s="59"/>
      <c r="IGR1061" s="59"/>
      <c r="IGS1061" s="59"/>
      <c r="IGT1061" s="59"/>
      <c r="IGU1061" s="59"/>
      <c r="IGV1061" s="59"/>
      <c r="IGW1061" s="59"/>
      <c r="IGX1061" s="59"/>
      <c r="IGY1061" s="59"/>
      <c r="IGZ1061" s="59"/>
      <c r="IHA1061" s="59"/>
      <c r="IHB1061" s="59"/>
      <c r="IHC1061" s="59"/>
      <c r="IHD1061" s="59"/>
      <c r="IHE1061" s="59"/>
      <c r="IHF1061" s="59"/>
      <c r="IHG1061" s="59"/>
      <c r="IHH1061" s="59"/>
      <c r="IHI1061" s="59"/>
      <c r="IHJ1061" s="59"/>
      <c r="IHK1061" s="59"/>
      <c r="IHL1061" s="59"/>
      <c r="IHM1061" s="59"/>
      <c r="IHN1061" s="59"/>
      <c r="IHO1061" s="59"/>
      <c r="IHP1061" s="59"/>
      <c r="IHQ1061" s="59"/>
      <c r="IHR1061" s="59"/>
      <c r="IHS1061" s="59"/>
      <c r="IHT1061" s="59"/>
      <c r="IHU1061" s="59"/>
      <c r="IHV1061" s="59"/>
      <c r="IHW1061" s="59"/>
      <c r="IHX1061" s="59"/>
      <c r="IHY1061" s="59"/>
      <c r="IHZ1061" s="59"/>
      <c r="IIA1061" s="59"/>
      <c r="IIB1061" s="59"/>
      <c r="IIC1061" s="59"/>
      <c r="IID1061" s="59"/>
      <c r="IIE1061" s="59"/>
      <c r="IIF1061" s="59"/>
      <c r="IIG1061" s="59"/>
      <c r="IIH1061" s="59"/>
      <c r="III1061" s="59"/>
      <c r="IIJ1061" s="59"/>
      <c r="IIK1061" s="59"/>
      <c r="IIL1061" s="59"/>
      <c r="IIM1061" s="59"/>
      <c r="IIN1061" s="59"/>
      <c r="IIO1061" s="59"/>
      <c r="IIP1061" s="59"/>
      <c r="IIQ1061" s="59"/>
      <c r="IIR1061" s="59"/>
      <c r="IIS1061" s="59"/>
      <c r="IIT1061" s="59"/>
      <c r="IIU1061" s="59"/>
      <c r="IIV1061" s="59"/>
      <c r="IIW1061" s="59"/>
      <c r="IIX1061" s="59"/>
      <c r="IIY1061" s="59"/>
      <c r="IIZ1061" s="59"/>
      <c r="IJA1061" s="59"/>
      <c r="IJB1061" s="59"/>
      <c r="IJC1061" s="59"/>
      <c r="IJD1061" s="59"/>
      <c r="IJE1061" s="59"/>
      <c r="IJF1061" s="59"/>
      <c r="IJG1061" s="59"/>
      <c r="IJH1061" s="59"/>
      <c r="IJI1061" s="59"/>
      <c r="IJJ1061" s="59"/>
      <c r="IJK1061" s="59"/>
      <c r="IJL1061" s="59"/>
      <c r="IJM1061" s="59"/>
      <c r="IJN1061" s="59"/>
      <c r="IJO1061" s="59"/>
      <c r="IJP1061" s="59"/>
      <c r="IJQ1061" s="59"/>
      <c r="IJR1061" s="59"/>
      <c r="IJS1061" s="59"/>
      <c r="IJT1061" s="59"/>
      <c r="IJU1061" s="59"/>
      <c r="IJV1061" s="59"/>
      <c r="IJW1061" s="59"/>
      <c r="IJX1061" s="59"/>
      <c r="IJY1061" s="59"/>
      <c r="IJZ1061" s="59"/>
      <c r="IKA1061" s="59"/>
      <c r="IKB1061" s="59"/>
      <c r="IKC1061" s="59"/>
      <c r="IKD1061" s="59"/>
      <c r="IKE1061" s="59"/>
      <c r="IKF1061" s="59"/>
      <c r="IKG1061" s="59"/>
      <c r="IKH1061" s="59"/>
      <c r="IKI1061" s="59"/>
      <c r="IKJ1061" s="59"/>
      <c r="IKK1061" s="59"/>
      <c r="IKL1061" s="59"/>
      <c r="IKM1061" s="59"/>
      <c r="IKN1061" s="59"/>
      <c r="IKO1061" s="59"/>
      <c r="IKP1061" s="59"/>
      <c r="IKQ1061" s="59"/>
      <c r="IKR1061" s="59"/>
      <c r="IKS1061" s="59"/>
      <c r="IKT1061" s="59"/>
      <c r="IKU1061" s="59"/>
      <c r="IKV1061" s="59"/>
      <c r="IKW1061" s="59"/>
      <c r="IKX1061" s="59"/>
      <c r="IKY1061" s="59"/>
      <c r="IKZ1061" s="59"/>
      <c r="ILA1061" s="59"/>
      <c r="ILB1061" s="59"/>
      <c r="ILC1061" s="59"/>
      <c r="ILD1061" s="59"/>
      <c r="ILE1061" s="59"/>
      <c r="ILF1061" s="59"/>
      <c r="ILG1061" s="59"/>
      <c r="ILH1061" s="59"/>
      <c r="ILI1061" s="59"/>
      <c r="ILJ1061" s="59"/>
      <c r="ILK1061" s="59"/>
      <c r="ILL1061" s="59"/>
      <c r="ILM1061" s="59"/>
      <c r="ILN1061" s="59"/>
      <c r="ILO1061" s="59"/>
      <c r="ILP1061" s="59"/>
      <c r="ILQ1061" s="59"/>
      <c r="ILR1061" s="59"/>
      <c r="ILS1061" s="59"/>
      <c r="ILT1061" s="59"/>
      <c r="ILU1061" s="59"/>
      <c r="ILV1061" s="59"/>
      <c r="ILW1061" s="59"/>
      <c r="ILX1061" s="59"/>
      <c r="ILY1061" s="59"/>
      <c r="ILZ1061" s="59"/>
      <c r="IMA1061" s="59"/>
      <c r="IMB1061" s="59"/>
      <c r="IMC1061" s="59"/>
      <c r="IMD1061" s="59"/>
      <c r="IME1061" s="59"/>
      <c r="IMF1061" s="59"/>
      <c r="IMG1061" s="59"/>
      <c r="IMH1061" s="59"/>
      <c r="IMI1061" s="59"/>
      <c r="IMJ1061" s="59"/>
      <c r="IMK1061" s="59"/>
      <c r="IML1061" s="59"/>
      <c r="IMM1061" s="59"/>
      <c r="IMN1061" s="59"/>
      <c r="IMO1061" s="59"/>
      <c r="IMP1061" s="59"/>
      <c r="IMQ1061" s="59"/>
      <c r="IMR1061" s="59"/>
      <c r="IMS1061" s="59"/>
      <c r="IMT1061" s="59"/>
      <c r="IMU1061" s="59"/>
      <c r="IMV1061" s="59"/>
      <c r="IMW1061" s="59"/>
      <c r="IMX1061" s="59"/>
      <c r="IMY1061" s="59"/>
      <c r="IMZ1061" s="59"/>
      <c r="INA1061" s="59"/>
      <c r="INB1061" s="59"/>
      <c r="INC1061" s="59"/>
      <c r="IND1061" s="59"/>
      <c r="INE1061" s="59"/>
      <c r="INF1061" s="59"/>
      <c r="ING1061" s="59"/>
      <c r="INH1061" s="59"/>
      <c r="INI1061" s="59"/>
      <c r="INJ1061" s="59"/>
      <c r="INK1061" s="59"/>
      <c r="INL1061" s="59"/>
      <c r="INM1061" s="59"/>
      <c r="INN1061" s="59"/>
      <c r="INO1061" s="59"/>
      <c r="INP1061" s="59"/>
      <c r="INQ1061" s="59"/>
      <c r="INR1061" s="59"/>
      <c r="INS1061" s="59"/>
      <c r="INT1061" s="59"/>
      <c r="INU1061" s="59"/>
      <c r="INV1061" s="59"/>
      <c r="INW1061" s="59"/>
      <c r="INX1061" s="59"/>
      <c r="INY1061" s="59"/>
      <c r="INZ1061" s="59"/>
      <c r="IOA1061" s="59"/>
      <c r="IOB1061" s="59"/>
      <c r="IOC1061" s="59"/>
      <c r="IOD1061" s="59"/>
      <c r="IOE1061" s="59"/>
      <c r="IOF1061" s="59"/>
      <c r="IOG1061" s="59"/>
      <c r="IOH1061" s="59"/>
      <c r="IOI1061" s="59"/>
      <c r="IOJ1061" s="59"/>
      <c r="IOK1061" s="59"/>
      <c r="IOL1061" s="59"/>
      <c r="IOM1061" s="59"/>
      <c r="ION1061" s="59"/>
      <c r="IOO1061" s="59"/>
      <c r="IOP1061" s="59"/>
      <c r="IOQ1061" s="59"/>
      <c r="IOR1061" s="59"/>
      <c r="IOS1061" s="59"/>
      <c r="IOT1061" s="59"/>
      <c r="IOU1061" s="59"/>
      <c r="IOV1061" s="59"/>
      <c r="IOW1061" s="59"/>
      <c r="IOX1061" s="59"/>
      <c r="IOY1061" s="59"/>
      <c r="IOZ1061" s="59"/>
      <c r="IPA1061" s="59"/>
      <c r="IPB1061" s="59"/>
      <c r="IPC1061" s="59"/>
      <c r="IPD1061" s="59"/>
      <c r="IPE1061" s="59"/>
      <c r="IPF1061" s="59"/>
      <c r="IPG1061" s="59"/>
      <c r="IPH1061" s="59"/>
      <c r="IPI1061" s="59"/>
      <c r="IPJ1061" s="59"/>
      <c r="IPK1061" s="59"/>
      <c r="IPL1061" s="59"/>
      <c r="IPM1061" s="59"/>
      <c r="IPN1061" s="59"/>
      <c r="IPO1061" s="59"/>
      <c r="IPP1061" s="59"/>
      <c r="IPQ1061" s="59"/>
      <c r="IPR1061" s="59"/>
      <c r="IPS1061" s="59"/>
      <c r="IPT1061" s="59"/>
      <c r="IPU1061" s="59"/>
      <c r="IPV1061" s="59"/>
      <c r="IPW1061" s="59"/>
      <c r="IPX1061" s="59"/>
      <c r="IPY1061" s="59"/>
      <c r="IPZ1061" s="59"/>
      <c r="IQA1061" s="59"/>
      <c r="IQB1061" s="59"/>
      <c r="IQC1061" s="59"/>
      <c r="IQD1061" s="59"/>
      <c r="IQE1061" s="59"/>
      <c r="IQF1061" s="59"/>
      <c r="IQG1061" s="59"/>
      <c r="IQH1061" s="59"/>
      <c r="IQI1061" s="59"/>
      <c r="IQJ1061" s="59"/>
      <c r="IQK1061" s="59"/>
      <c r="IQL1061" s="59"/>
      <c r="IQM1061" s="59"/>
      <c r="IQN1061" s="59"/>
      <c r="IQO1061" s="59"/>
      <c r="IQP1061" s="59"/>
      <c r="IQQ1061" s="59"/>
      <c r="IQR1061" s="59"/>
      <c r="IQS1061" s="59"/>
      <c r="IQT1061" s="59"/>
      <c r="IQU1061" s="59"/>
      <c r="IQV1061" s="59"/>
      <c r="IQW1061" s="59"/>
      <c r="IQX1061" s="59"/>
      <c r="IQY1061" s="59"/>
      <c r="IQZ1061" s="59"/>
      <c r="IRA1061" s="59"/>
      <c r="IRB1061" s="59"/>
      <c r="IRC1061" s="59"/>
      <c r="IRD1061" s="59"/>
      <c r="IRE1061" s="59"/>
      <c r="IRF1061" s="59"/>
      <c r="IRG1061" s="59"/>
      <c r="IRH1061" s="59"/>
      <c r="IRI1061" s="59"/>
      <c r="IRJ1061" s="59"/>
      <c r="IRK1061" s="59"/>
      <c r="IRL1061" s="59"/>
      <c r="IRM1061" s="59"/>
      <c r="IRN1061" s="59"/>
      <c r="IRO1061" s="59"/>
      <c r="IRP1061" s="59"/>
      <c r="IRQ1061" s="59"/>
      <c r="IRR1061" s="59"/>
      <c r="IRS1061" s="59"/>
      <c r="IRT1061" s="59"/>
      <c r="IRU1061" s="59"/>
      <c r="IRV1061" s="59"/>
      <c r="IRW1061" s="59"/>
      <c r="IRX1061" s="59"/>
      <c r="IRY1061" s="59"/>
      <c r="IRZ1061" s="59"/>
      <c r="ISA1061" s="59"/>
      <c r="ISB1061" s="59"/>
      <c r="ISC1061" s="59"/>
      <c r="ISD1061" s="59"/>
      <c r="ISE1061" s="59"/>
      <c r="ISF1061" s="59"/>
      <c r="ISG1061" s="59"/>
      <c r="ISH1061" s="59"/>
      <c r="ISI1061" s="59"/>
      <c r="ISJ1061" s="59"/>
      <c r="ISK1061" s="59"/>
      <c r="ISL1061" s="59"/>
      <c r="ISM1061" s="59"/>
      <c r="ISN1061" s="59"/>
      <c r="ISO1061" s="59"/>
      <c r="ISP1061" s="59"/>
      <c r="ISQ1061" s="59"/>
      <c r="ISR1061" s="59"/>
      <c r="ISS1061" s="59"/>
      <c r="IST1061" s="59"/>
      <c r="ISU1061" s="59"/>
      <c r="ISV1061" s="59"/>
      <c r="ISW1061" s="59"/>
      <c r="ISX1061" s="59"/>
      <c r="ISY1061" s="59"/>
      <c r="ISZ1061" s="59"/>
      <c r="ITA1061" s="59"/>
      <c r="ITB1061" s="59"/>
      <c r="ITC1061" s="59"/>
      <c r="ITD1061" s="59"/>
      <c r="ITE1061" s="59"/>
      <c r="ITF1061" s="59"/>
      <c r="ITG1061" s="59"/>
      <c r="ITH1061" s="59"/>
      <c r="ITI1061" s="59"/>
      <c r="ITJ1061" s="59"/>
      <c r="ITK1061" s="59"/>
      <c r="ITL1061" s="59"/>
      <c r="ITM1061" s="59"/>
      <c r="ITN1061" s="59"/>
      <c r="ITO1061" s="59"/>
      <c r="ITP1061" s="59"/>
      <c r="ITQ1061" s="59"/>
      <c r="ITR1061" s="59"/>
      <c r="ITS1061" s="59"/>
      <c r="ITT1061" s="59"/>
      <c r="ITU1061" s="59"/>
      <c r="ITV1061" s="59"/>
      <c r="ITW1061" s="59"/>
      <c r="ITX1061" s="59"/>
      <c r="ITY1061" s="59"/>
      <c r="ITZ1061" s="59"/>
      <c r="IUA1061" s="59"/>
      <c r="IUB1061" s="59"/>
      <c r="IUC1061" s="59"/>
      <c r="IUD1061" s="59"/>
      <c r="IUE1061" s="59"/>
      <c r="IUF1061" s="59"/>
      <c r="IUG1061" s="59"/>
      <c r="IUH1061" s="59"/>
      <c r="IUI1061" s="59"/>
      <c r="IUJ1061" s="59"/>
      <c r="IUK1061" s="59"/>
      <c r="IUL1061" s="59"/>
      <c r="IUM1061" s="59"/>
      <c r="IUN1061" s="59"/>
      <c r="IUO1061" s="59"/>
      <c r="IUP1061" s="59"/>
      <c r="IUQ1061" s="59"/>
      <c r="IUR1061" s="59"/>
      <c r="IUS1061" s="59"/>
      <c r="IUT1061" s="59"/>
      <c r="IUU1061" s="59"/>
      <c r="IUV1061" s="59"/>
      <c r="IUW1061" s="59"/>
      <c r="IUX1061" s="59"/>
      <c r="IUY1061" s="59"/>
      <c r="IUZ1061" s="59"/>
      <c r="IVA1061" s="59"/>
      <c r="IVB1061" s="59"/>
      <c r="IVC1061" s="59"/>
      <c r="IVD1061" s="59"/>
      <c r="IVE1061" s="59"/>
      <c r="IVF1061" s="59"/>
      <c r="IVG1061" s="59"/>
      <c r="IVH1061" s="59"/>
      <c r="IVI1061" s="59"/>
      <c r="IVJ1061" s="59"/>
      <c r="IVK1061" s="59"/>
      <c r="IVL1061" s="59"/>
      <c r="IVM1061" s="59"/>
      <c r="IVN1061" s="59"/>
      <c r="IVO1061" s="59"/>
      <c r="IVP1061" s="59"/>
      <c r="IVQ1061" s="59"/>
      <c r="IVR1061" s="59"/>
      <c r="IVS1061" s="59"/>
      <c r="IVT1061" s="59"/>
      <c r="IVU1061" s="59"/>
      <c r="IVV1061" s="59"/>
      <c r="IVW1061" s="59"/>
      <c r="IVX1061" s="59"/>
      <c r="IVY1061" s="59"/>
      <c r="IVZ1061" s="59"/>
      <c r="IWA1061" s="59"/>
      <c r="IWB1061" s="59"/>
      <c r="IWC1061" s="59"/>
      <c r="IWD1061" s="59"/>
      <c r="IWE1061" s="59"/>
      <c r="IWF1061" s="59"/>
      <c r="IWG1061" s="59"/>
      <c r="IWH1061" s="59"/>
      <c r="IWI1061" s="59"/>
      <c r="IWJ1061" s="59"/>
      <c r="IWK1061" s="59"/>
      <c r="IWL1061" s="59"/>
      <c r="IWM1061" s="59"/>
      <c r="IWN1061" s="59"/>
      <c r="IWO1061" s="59"/>
      <c r="IWP1061" s="59"/>
      <c r="IWQ1061" s="59"/>
      <c r="IWR1061" s="59"/>
      <c r="IWS1061" s="59"/>
      <c r="IWT1061" s="59"/>
      <c r="IWU1061" s="59"/>
      <c r="IWV1061" s="59"/>
      <c r="IWW1061" s="59"/>
      <c r="IWX1061" s="59"/>
      <c r="IWY1061" s="59"/>
      <c r="IWZ1061" s="59"/>
      <c r="IXA1061" s="59"/>
      <c r="IXB1061" s="59"/>
      <c r="IXC1061" s="59"/>
      <c r="IXD1061" s="59"/>
      <c r="IXE1061" s="59"/>
      <c r="IXF1061" s="59"/>
      <c r="IXG1061" s="59"/>
      <c r="IXH1061" s="59"/>
      <c r="IXI1061" s="59"/>
      <c r="IXJ1061" s="59"/>
      <c r="IXK1061" s="59"/>
      <c r="IXL1061" s="59"/>
      <c r="IXM1061" s="59"/>
      <c r="IXN1061" s="59"/>
      <c r="IXO1061" s="59"/>
      <c r="IXP1061" s="59"/>
      <c r="IXQ1061" s="59"/>
      <c r="IXR1061" s="59"/>
      <c r="IXS1061" s="59"/>
      <c r="IXT1061" s="59"/>
      <c r="IXU1061" s="59"/>
      <c r="IXV1061" s="59"/>
      <c r="IXW1061" s="59"/>
      <c r="IXX1061" s="59"/>
      <c r="IXY1061" s="59"/>
      <c r="IXZ1061" s="59"/>
      <c r="IYA1061" s="59"/>
      <c r="IYB1061" s="59"/>
      <c r="IYC1061" s="59"/>
      <c r="IYD1061" s="59"/>
      <c r="IYE1061" s="59"/>
      <c r="IYF1061" s="59"/>
      <c r="IYG1061" s="59"/>
      <c r="IYH1061" s="59"/>
      <c r="IYI1061" s="59"/>
      <c r="IYJ1061" s="59"/>
      <c r="IYK1061" s="59"/>
      <c r="IYL1061" s="59"/>
      <c r="IYM1061" s="59"/>
      <c r="IYN1061" s="59"/>
      <c r="IYO1061" s="59"/>
      <c r="IYP1061" s="59"/>
      <c r="IYQ1061" s="59"/>
      <c r="IYR1061" s="59"/>
      <c r="IYS1061" s="59"/>
      <c r="IYT1061" s="59"/>
      <c r="IYU1061" s="59"/>
      <c r="IYV1061" s="59"/>
      <c r="IYW1061" s="59"/>
      <c r="IYX1061" s="59"/>
      <c r="IYY1061" s="59"/>
      <c r="IYZ1061" s="59"/>
      <c r="IZA1061" s="59"/>
      <c r="IZB1061" s="59"/>
      <c r="IZC1061" s="59"/>
      <c r="IZD1061" s="59"/>
      <c r="IZE1061" s="59"/>
      <c r="IZF1061" s="59"/>
      <c r="IZG1061" s="59"/>
      <c r="IZH1061" s="59"/>
      <c r="IZI1061" s="59"/>
      <c r="IZJ1061" s="59"/>
      <c r="IZK1061" s="59"/>
      <c r="IZL1061" s="59"/>
      <c r="IZM1061" s="59"/>
      <c r="IZN1061" s="59"/>
      <c r="IZO1061" s="59"/>
      <c r="IZP1061" s="59"/>
      <c r="IZQ1061" s="59"/>
      <c r="IZR1061" s="59"/>
      <c r="IZS1061" s="59"/>
      <c r="IZT1061" s="59"/>
      <c r="IZU1061" s="59"/>
      <c r="IZV1061" s="59"/>
      <c r="IZW1061" s="59"/>
      <c r="IZX1061" s="59"/>
      <c r="IZY1061" s="59"/>
      <c r="IZZ1061" s="59"/>
      <c r="JAA1061" s="59"/>
      <c r="JAB1061" s="59"/>
      <c r="JAC1061" s="59"/>
      <c r="JAD1061" s="59"/>
      <c r="JAE1061" s="59"/>
      <c r="JAF1061" s="59"/>
      <c r="JAG1061" s="59"/>
      <c r="JAH1061" s="59"/>
      <c r="JAI1061" s="59"/>
      <c r="JAJ1061" s="59"/>
      <c r="JAK1061" s="59"/>
      <c r="JAL1061" s="59"/>
      <c r="JAM1061" s="59"/>
      <c r="JAN1061" s="59"/>
      <c r="JAO1061" s="59"/>
      <c r="JAP1061" s="59"/>
      <c r="JAQ1061" s="59"/>
      <c r="JAR1061" s="59"/>
      <c r="JAS1061" s="59"/>
      <c r="JAT1061" s="59"/>
      <c r="JAU1061" s="59"/>
      <c r="JAV1061" s="59"/>
      <c r="JAW1061" s="59"/>
      <c r="JAX1061" s="59"/>
      <c r="JAY1061" s="59"/>
      <c r="JAZ1061" s="59"/>
      <c r="JBA1061" s="59"/>
      <c r="JBB1061" s="59"/>
      <c r="JBC1061" s="59"/>
      <c r="JBD1061" s="59"/>
      <c r="JBE1061" s="59"/>
      <c r="JBF1061" s="59"/>
      <c r="JBG1061" s="59"/>
      <c r="JBH1061" s="59"/>
      <c r="JBI1061" s="59"/>
      <c r="JBJ1061" s="59"/>
      <c r="JBK1061" s="59"/>
      <c r="JBL1061" s="59"/>
      <c r="JBM1061" s="59"/>
      <c r="JBN1061" s="59"/>
      <c r="JBO1061" s="59"/>
      <c r="JBP1061" s="59"/>
      <c r="JBQ1061" s="59"/>
      <c r="JBR1061" s="59"/>
      <c r="JBS1061" s="59"/>
      <c r="JBT1061" s="59"/>
      <c r="JBU1061" s="59"/>
      <c r="JBV1061" s="59"/>
      <c r="JBW1061" s="59"/>
      <c r="JBX1061" s="59"/>
      <c r="JBY1061" s="59"/>
      <c r="JBZ1061" s="59"/>
      <c r="JCA1061" s="59"/>
      <c r="JCB1061" s="59"/>
      <c r="JCC1061" s="59"/>
      <c r="JCD1061" s="59"/>
      <c r="JCE1061" s="59"/>
      <c r="JCF1061" s="59"/>
      <c r="JCG1061" s="59"/>
      <c r="JCH1061" s="59"/>
      <c r="JCI1061" s="59"/>
      <c r="JCJ1061" s="59"/>
      <c r="JCK1061" s="59"/>
      <c r="JCL1061" s="59"/>
      <c r="JCM1061" s="59"/>
      <c r="JCN1061" s="59"/>
      <c r="JCO1061" s="59"/>
      <c r="JCP1061" s="59"/>
      <c r="JCQ1061" s="59"/>
      <c r="JCR1061" s="59"/>
      <c r="JCS1061" s="59"/>
      <c r="JCT1061" s="59"/>
      <c r="JCU1061" s="59"/>
      <c r="JCV1061" s="59"/>
      <c r="JCW1061" s="59"/>
      <c r="JCX1061" s="59"/>
      <c r="JCY1061" s="59"/>
      <c r="JCZ1061" s="59"/>
      <c r="JDA1061" s="59"/>
      <c r="JDB1061" s="59"/>
      <c r="JDC1061" s="59"/>
      <c r="JDD1061" s="59"/>
      <c r="JDE1061" s="59"/>
      <c r="JDF1061" s="59"/>
      <c r="JDG1061" s="59"/>
      <c r="JDH1061" s="59"/>
      <c r="JDI1061" s="59"/>
      <c r="JDJ1061" s="59"/>
      <c r="JDK1061" s="59"/>
      <c r="JDL1061" s="59"/>
      <c r="JDM1061" s="59"/>
      <c r="JDN1061" s="59"/>
      <c r="JDO1061" s="59"/>
      <c r="JDP1061" s="59"/>
      <c r="JDQ1061" s="59"/>
      <c r="JDR1061" s="59"/>
      <c r="JDS1061" s="59"/>
      <c r="JDT1061" s="59"/>
      <c r="JDU1061" s="59"/>
      <c r="JDV1061" s="59"/>
      <c r="JDW1061" s="59"/>
      <c r="JDX1061" s="59"/>
      <c r="JDY1061" s="59"/>
      <c r="JDZ1061" s="59"/>
      <c r="JEA1061" s="59"/>
      <c r="JEB1061" s="59"/>
      <c r="JEC1061" s="59"/>
      <c r="JED1061" s="59"/>
      <c r="JEE1061" s="59"/>
      <c r="JEF1061" s="59"/>
      <c r="JEG1061" s="59"/>
      <c r="JEH1061" s="59"/>
      <c r="JEI1061" s="59"/>
      <c r="JEJ1061" s="59"/>
      <c r="JEK1061" s="59"/>
      <c r="JEL1061" s="59"/>
      <c r="JEM1061" s="59"/>
      <c r="JEN1061" s="59"/>
      <c r="JEO1061" s="59"/>
      <c r="JEP1061" s="59"/>
      <c r="JEQ1061" s="59"/>
      <c r="JER1061" s="59"/>
      <c r="JES1061" s="59"/>
      <c r="JET1061" s="59"/>
      <c r="JEU1061" s="59"/>
      <c r="JEV1061" s="59"/>
      <c r="JEW1061" s="59"/>
      <c r="JEX1061" s="59"/>
      <c r="JEY1061" s="59"/>
      <c r="JEZ1061" s="59"/>
      <c r="JFA1061" s="59"/>
      <c r="JFB1061" s="59"/>
      <c r="JFC1061" s="59"/>
      <c r="JFD1061" s="59"/>
      <c r="JFE1061" s="59"/>
      <c r="JFF1061" s="59"/>
      <c r="JFG1061" s="59"/>
      <c r="JFH1061" s="59"/>
      <c r="JFI1061" s="59"/>
      <c r="JFJ1061" s="59"/>
      <c r="JFK1061" s="59"/>
      <c r="JFL1061" s="59"/>
      <c r="JFM1061" s="59"/>
      <c r="JFN1061" s="59"/>
      <c r="JFO1061" s="59"/>
      <c r="JFP1061" s="59"/>
      <c r="JFQ1061" s="59"/>
      <c r="JFR1061" s="59"/>
      <c r="JFS1061" s="59"/>
      <c r="JFT1061" s="59"/>
      <c r="JFU1061" s="59"/>
      <c r="JFV1061" s="59"/>
      <c r="JFW1061" s="59"/>
      <c r="JFX1061" s="59"/>
      <c r="JFY1061" s="59"/>
      <c r="JFZ1061" s="59"/>
      <c r="JGA1061" s="59"/>
      <c r="JGB1061" s="59"/>
      <c r="JGC1061" s="59"/>
      <c r="JGD1061" s="59"/>
      <c r="JGE1061" s="59"/>
      <c r="JGF1061" s="59"/>
      <c r="JGG1061" s="59"/>
      <c r="JGH1061" s="59"/>
      <c r="JGI1061" s="59"/>
      <c r="JGJ1061" s="59"/>
      <c r="JGK1061" s="59"/>
      <c r="JGL1061" s="59"/>
      <c r="JGM1061" s="59"/>
      <c r="JGN1061" s="59"/>
      <c r="JGO1061" s="59"/>
      <c r="JGP1061" s="59"/>
      <c r="JGQ1061" s="59"/>
      <c r="JGR1061" s="59"/>
      <c r="JGS1061" s="59"/>
      <c r="JGT1061" s="59"/>
      <c r="JGU1061" s="59"/>
      <c r="JGV1061" s="59"/>
      <c r="JGW1061" s="59"/>
      <c r="JGX1061" s="59"/>
      <c r="JGY1061" s="59"/>
      <c r="JGZ1061" s="59"/>
      <c r="JHA1061" s="59"/>
      <c r="JHB1061" s="59"/>
      <c r="JHC1061" s="59"/>
      <c r="JHD1061" s="59"/>
      <c r="JHE1061" s="59"/>
      <c r="JHF1061" s="59"/>
      <c r="JHG1061" s="59"/>
      <c r="JHH1061" s="59"/>
      <c r="JHI1061" s="59"/>
      <c r="JHJ1061" s="59"/>
      <c r="JHK1061" s="59"/>
      <c r="JHL1061" s="59"/>
      <c r="JHM1061" s="59"/>
      <c r="JHN1061" s="59"/>
      <c r="JHO1061" s="59"/>
      <c r="JHP1061" s="59"/>
      <c r="JHQ1061" s="59"/>
      <c r="JHR1061" s="59"/>
      <c r="JHS1061" s="59"/>
      <c r="JHT1061" s="59"/>
      <c r="JHU1061" s="59"/>
      <c r="JHV1061" s="59"/>
      <c r="JHW1061" s="59"/>
      <c r="JHX1061" s="59"/>
      <c r="JHY1061" s="59"/>
      <c r="JHZ1061" s="59"/>
      <c r="JIA1061" s="59"/>
      <c r="JIB1061" s="59"/>
      <c r="JIC1061" s="59"/>
      <c r="JID1061" s="59"/>
      <c r="JIE1061" s="59"/>
      <c r="JIF1061" s="59"/>
      <c r="JIG1061" s="59"/>
      <c r="JIH1061" s="59"/>
      <c r="JII1061" s="59"/>
      <c r="JIJ1061" s="59"/>
      <c r="JIK1061" s="59"/>
      <c r="JIL1061" s="59"/>
      <c r="JIM1061" s="59"/>
      <c r="JIN1061" s="59"/>
      <c r="JIO1061" s="59"/>
      <c r="JIP1061" s="59"/>
      <c r="JIQ1061" s="59"/>
      <c r="JIR1061" s="59"/>
      <c r="JIS1061" s="59"/>
      <c r="JIT1061" s="59"/>
      <c r="JIU1061" s="59"/>
      <c r="JIV1061" s="59"/>
      <c r="JIW1061" s="59"/>
      <c r="JIX1061" s="59"/>
      <c r="JIY1061" s="59"/>
      <c r="JIZ1061" s="59"/>
      <c r="JJA1061" s="59"/>
      <c r="JJB1061" s="59"/>
      <c r="JJC1061" s="59"/>
      <c r="JJD1061" s="59"/>
      <c r="JJE1061" s="59"/>
      <c r="JJF1061" s="59"/>
      <c r="JJG1061" s="59"/>
      <c r="JJH1061" s="59"/>
      <c r="JJI1061" s="59"/>
      <c r="JJJ1061" s="59"/>
      <c r="JJK1061" s="59"/>
      <c r="JJL1061" s="59"/>
      <c r="JJM1061" s="59"/>
      <c r="JJN1061" s="59"/>
      <c r="JJO1061" s="59"/>
      <c r="JJP1061" s="59"/>
      <c r="JJQ1061" s="59"/>
      <c r="JJR1061" s="59"/>
      <c r="JJS1061" s="59"/>
      <c r="JJT1061" s="59"/>
      <c r="JJU1061" s="59"/>
      <c r="JJV1061" s="59"/>
      <c r="JJW1061" s="59"/>
      <c r="JJX1061" s="59"/>
      <c r="JJY1061" s="59"/>
      <c r="JJZ1061" s="59"/>
      <c r="JKA1061" s="59"/>
      <c r="JKB1061" s="59"/>
      <c r="JKC1061" s="59"/>
      <c r="JKD1061" s="59"/>
      <c r="JKE1061" s="59"/>
      <c r="JKF1061" s="59"/>
      <c r="JKG1061" s="59"/>
      <c r="JKH1061" s="59"/>
      <c r="JKI1061" s="59"/>
      <c r="JKJ1061" s="59"/>
      <c r="JKK1061" s="59"/>
      <c r="JKL1061" s="59"/>
      <c r="JKM1061" s="59"/>
      <c r="JKN1061" s="59"/>
      <c r="JKO1061" s="59"/>
      <c r="JKP1061" s="59"/>
      <c r="JKQ1061" s="59"/>
      <c r="JKR1061" s="59"/>
      <c r="JKS1061" s="59"/>
      <c r="JKT1061" s="59"/>
      <c r="JKU1061" s="59"/>
      <c r="JKV1061" s="59"/>
      <c r="JKW1061" s="59"/>
      <c r="JKX1061" s="59"/>
      <c r="JKY1061" s="59"/>
      <c r="JKZ1061" s="59"/>
      <c r="JLA1061" s="59"/>
      <c r="JLB1061" s="59"/>
      <c r="JLC1061" s="59"/>
      <c r="JLD1061" s="59"/>
      <c r="JLE1061" s="59"/>
      <c r="JLF1061" s="59"/>
      <c r="JLG1061" s="59"/>
      <c r="JLH1061" s="59"/>
      <c r="JLI1061" s="59"/>
      <c r="JLJ1061" s="59"/>
      <c r="JLK1061" s="59"/>
      <c r="JLL1061" s="59"/>
      <c r="JLM1061" s="59"/>
      <c r="JLN1061" s="59"/>
      <c r="JLO1061" s="59"/>
      <c r="JLP1061" s="59"/>
      <c r="JLQ1061" s="59"/>
      <c r="JLR1061" s="59"/>
      <c r="JLS1061" s="59"/>
      <c r="JLT1061" s="59"/>
      <c r="JLU1061" s="59"/>
      <c r="JLV1061" s="59"/>
      <c r="JLW1061" s="59"/>
      <c r="JLX1061" s="59"/>
      <c r="JLY1061" s="59"/>
      <c r="JLZ1061" s="59"/>
      <c r="JMA1061" s="59"/>
      <c r="JMB1061" s="59"/>
      <c r="JMC1061" s="59"/>
      <c r="JMD1061" s="59"/>
      <c r="JME1061" s="59"/>
      <c r="JMF1061" s="59"/>
      <c r="JMG1061" s="59"/>
      <c r="JMH1061" s="59"/>
      <c r="JMI1061" s="59"/>
      <c r="JMJ1061" s="59"/>
      <c r="JMK1061" s="59"/>
      <c r="JML1061" s="59"/>
      <c r="JMM1061" s="59"/>
      <c r="JMN1061" s="59"/>
      <c r="JMO1061" s="59"/>
      <c r="JMP1061" s="59"/>
      <c r="JMQ1061" s="59"/>
      <c r="JMR1061" s="59"/>
      <c r="JMS1061" s="59"/>
      <c r="JMT1061" s="59"/>
      <c r="JMU1061" s="59"/>
      <c r="JMV1061" s="59"/>
      <c r="JMW1061" s="59"/>
      <c r="JMX1061" s="59"/>
      <c r="JMY1061" s="59"/>
      <c r="JMZ1061" s="59"/>
      <c r="JNA1061" s="59"/>
      <c r="JNB1061" s="59"/>
      <c r="JNC1061" s="59"/>
      <c r="JND1061" s="59"/>
      <c r="JNE1061" s="59"/>
      <c r="JNF1061" s="59"/>
      <c r="JNG1061" s="59"/>
      <c r="JNH1061" s="59"/>
      <c r="JNI1061" s="59"/>
      <c r="JNJ1061" s="59"/>
      <c r="JNK1061" s="59"/>
      <c r="JNL1061" s="59"/>
      <c r="JNM1061" s="59"/>
      <c r="JNN1061" s="59"/>
      <c r="JNO1061" s="59"/>
      <c r="JNP1061" s="59"/>
      <c r="JNQ1061" s="59"/>
      <c r="JNR1061" s="59"/>
      <c r="JNS1061" s="59"/>
      <c r="JNT1061" s="59"/>
      <c r="JNU1061" s="59"/>
      <c r="JNV1061" s="59"/>
      <c r="JNW1061" s="59"/>
      <c r="JNX1061" s="59"/>
      <c r="JNY1061" s="59"/>
      <c r="JNZ1061" s="59"/>
      <c r="JOA1061" s="59"/>
      <c r="JOB1061" s="59"/>
      <c r="JOC1061" s="59"/>
      <c r="JOD1061" s="59"/>
      <c r="JOE1061" s="59"/>
      <c r="JOF1061" s="59"/>
      <c r="JOG1061" s="59"/>
      <c r="JOH1061" s="59"/>
      <c r="JOI1061" s="59"/>
      <c r="JOJ1061" s="59"/>
      <c r="JOK1061" s="59"/>
      <c r="JOL1061" s="59"/>
      <c r="JOM1061" s="59"/>
      <c r="JON1061" s="59"/>
      <c r="JOO1061" s="59"/>
      <c r="JOP1061" s="59"/>
      <c r="JOQ1061" s="59"/>
      <c r="JOR1061" s="59"/>
      <c r="JOS1061" s="59"/>
      <c r="JOT1061" s="59"/>
      <c r="JOU1061" s="59"/>
      <c r="JOV1061" s="59"/>
      <c r="JOW1061" s="59"/>
      <c r="JOX1061" s="59"/>
      <c r="JOY1061" s="59"/>
      <c r="JOZ1061" s="59"/>
      <c r="JPA1061" s="59"/>
      <c r="JPB1061" s="59"/>
      <c r="JPC1061" s="59"/>
      <c r="JPD1061" s="59"/>
      <c r="JPE1061" s="59"/>
      <c r="JPF1061" s="59"/>
      <c r="JPG1061" s="59"/>
      <c r="JPH1061" s="59"/>
      <c r="JPI1061" s="59"/>
      <c r="JPJ1061" s="59"/>
      <c r="JPK1061" s="59"/>
      <c r="JPL1061" s="59"/>
      <c r="JPM1061" s="59"/>
      <c r="JPN1061" s="59"/>
      <c r="JPO1061" s="59"/>
      <c r="JPP1061" s="59"/>
      <c r="JPQ1061" s="59"/>
      <c r="JPR1061" s="59"/>
      <c r="JPS1061" s="59"/>
      <c r="JPT1061" s="59"/>
      <c r="JPU1061" s="59"/>
      <c r="JPV1061" s="59"/>
      <c r="JPW1061" s="59"/>
      <c r="JPX1061" s="59"/>
      <c r="JPY1061" s="59"/>
      <c r="JPZ1061" s="59"/>
      <c r="JQA1061" s="59"/>
      <c r="JQB1061" s="59"/>
      <c r="JQC1061" s="59"/>
      <c r="JQD1061" s="59"/>
      <c r="JQE1061" s="59"/>
      <c r="JQF1061" s="59"/>
      <c r="JQG1061" s="59"/>
      <c r="JQH1061" s="59"/>
      <c r="JQI1061" s="59"/>
      <c r="JQJ1061" s="59"/>
      <c r="JQK1061" s="59"/>
      <c r="JQL1061" s="59"/>
      <c r="JQM1061" s="59"/>
      <c r="JQN1061" s="59"/>
      <c r="JQO1061" s="59"/>
      <c r="JQP1061" s="59"/>
      <c r="JQQ1061" s="59"/>
      <c r="JQR1061" s="59"/>
      <c r="JQS1061" s="59"/>
      <c r="JQT1061" s="59"/>
      <c r="JQU1061" s="59"/>
      <c r="JQV1061" s="59"/>
      <c r="JQW1061" s="59"/>
      <c r="JQX1061" s="59"/>
      <c r="JQY1061" s="59"/>
      <c r="JQZ1061" s="59"/>
      <c r="JRA1061" s="59"/>
      <c r="JRB1061" s="59"/>
      <c r="JRC1061" s="59"/>
      <c r="JRD1061" s="59"/>
      <c r="JRE1061" s="59"/>
      <c r="JRF1061" s="59"/>
      <c r="JRG1061" s="59"/>
      <c r="JRH1061" s="59"/>
      <c r="JRI1061" s="59"/>
      <c r="JRJ1061" s="59"/>
      <c r="JRK1061" s="59"/>
      <c r="JRL1061" s="59"/>
      <c r="JRM1061" s="59"/>
      <c r="JRN1061" s="59"/>
      <c r="JRO1061" s="59"/>
      <c r="JRP1061" s="59"/>
      <c r="JRQ1061" s="59"/>
      <c r="JRR1061" s="59"/>
      <c r="JRS1061" s="59"/>
      <c r="JRT1061" s="59"/>
      <c r="JRU1061" s="59"/>
      <c r="JRV1061" s="59"/>
      <c r="JRW1061" s="59"/>
      <c r="JRX1061" s="59"/>
      <c r="JRY1061" s="59"/>
      <c r="JRZ1061" s="59"/>
      <c r="JSA1061" s="59"/>
      <c r="JSB1061" s="59"/>
      <c r="JSC1061" s="59"/>
      <c r="JSD1061" s="59"/>
      <c r="JSE1061" s="59"/>
      <c r="JSF1061" s="59"/>
      <c r="JSG1061" s="59"/>
      <c r="JSH1061" s="59"/>
      <c r="JSI1061" s="59"/>
      <c r="JSJ1061" s="59"/>
      <c r="JSK1061" s="59"/>
      <c r="JSL1061" s="59"/>
      <c r="JSM1061" s="59"/>
      <c r="JSN1061" s="59"/>
      <c r="JSO1061" s="59"/>
      <c r="JSP1061" s="59"/>
      <c r="JSQ1061" s="59"/>
      <c r="JSR1061" s="59"/>
      <c r="JSS1061" s="59"/>
      <c r="JST1061" s="59"/>
      <c r="JSU1061" s="59"/>
      <c r="JSV1061" s="59"/>
      <c r="JSW1061" s="59"/>
      <c r="JSX1061" s="59"/>
      <c r="JSY1061" s="59"/>
      <c r="JSZ1061" s="59"/>
      <c r="JTA1061" s="59"/>
      <c r="JTB1061" s="59"/>
      <c r="JTC1061" s="59"/>
      <c r="JTD1061" s="59"/>
      <c r="JTE1061" s="59"/>
      <c r="JTF1061" s="59"/>
      <c r="JTG1061" s="59"/>
      <c r="JTH1061" s="59"/>
      <c r="JTI1061" s="59"/>
      <c r="JTJ1061" s="59"/>
      <c r="JTK1061" s="59"/>
      <c r="JTL1061" s="59"/>
      <c r="JTM1061" s="59"/>
      <c r="JTN1061" s="59"/>
      <c r="JTO1061" s="59"/>
      <c r="JTP1061" s="59"/>
      <c r="JTQ1061" s="59"/>
      <c r="JTR1061" s="59"/>
      <c r="JTS1061" s="59"/>
      <c r="JTT1061" s="59"/>
      <c r="JTU1061" s="59"/>
      <c r="JTV1061" s="59"/>
      <c r="JTW1061" s="59"/>
      <c r="JTX1061" s="59"/>
      <c r="JTY1061" s="59"/>
      <c r="JTZ1061" s="59"/>
      <c r="JUA1061" s="59"/>
      <c r="JUB1061" s="59"/>
      <c r="JUC1061" s="59"/>
      <c r="JUD1061" s="59"/>
      <c r="JUE1061" s="59"/>
      <c r="JUF1061" s="59"/>
      <c r="JUG1061" s="59"/>
      <c r="JUH1061" s="59"/>
      <c r="JUI1061" s="59"/>
      <c r="JUJ1061" s="59"/>
      <c r="JUK1061" s="59"/>
      <c r="JUL1061" s="59"/>
      <c r="JUM1061" s="59"/>
      <c r="JUN1061" s="59"/>
      <c r="JUO1061" s="59"/>
      <c r="JUP1061" s="59"/>
      <c r="JUQ1061" s="59"/>
      <c r="JUR1061" s="59"/>
      <c r="JUS1061" s="59"/>
      <c r="JUT1061" s="59"/>
      <c r="JUU1061" s="59"/>
      <c r="JUV1061" s="59"/>
      <c r="JUW1061" s="59"/>
      <c r="JUX1061" s="59"/>
      <c r="JUY1061" s="59"/>
      <c r="JUZ1061" s="59"/>
      <c r="JVA1061" s="59"/>
      <c r="JVB1061" s="59"/>
      <c r="JVC1061" s="59"/>
      <c r="JVD1061" s="59"/>
      <c r="JVE1061" s="59"/>
      <c r="JVF1061" s="59"/>
      <c r="JVG1061" s="59"/>
      <c r="JVH1061" s="59"/>
      <c r="JVI1061" s="59"/>
      <c r="JVJ1061" s="59"/>
      <c r="JVK1061" s="59"/>
      <c r="JVL1061" s="59"/>
      <c r="JVM1061" s="59"/>
      <c r="JVN1061" s="59"/>
      <c r="JVO1061" s="59"/>
      <c r="JVP1061" s="59"/>
      <c r="JVQ1061" s="59"/>
      <c r="JVR1061" s="59"/>
      <c r="JVS1061" s="59"/>
      <c r="JVT1061" s="59"/>
      <c r="JVU1061" s="59"/>
      <c r="JVV1061" s="59"/>
      <c r="JVW1061" s="59"/>
      <c r="JVX1061" s="59"/>
      <c r="JVY1061" s="59"/>
      <c r="JVZ1061" s="59"/>
      <c r="JWA1061" s="59"/>
      <c r="JWB1061" s="59"/>
      <c r="JWC1061" s="59"/>
      <c r="JWD1061" s="59"/>
      <c r="JWE1061" s="59"/>
      <c r="JWF1061" s="59"/>
      <c r="JWG1061" s="59"/>
      <c r="JWH1061" s="59"/>
      <c r="JWI1061" s="59"/>
      <c r="JWJ1061" s="59"/>
      <c r="JWK1061" s="59"/>
      <c r="JWL1061" s="59"/>
      <c r="JWM1061" s="59"/>
      <c r="JWN1061" s="59"/>
      <c r="JWO1061" s="59"/>
      <c r="JWP1061" s="59"/>
      <c r="JWQ1061" s="59"/>
      <c r="JWR1061" s="59"/>
      <c r="JWS1061" s="59"/>
      <c r="JWT1061" s="59"/>
      <c r="JWU1061" s="59"/>
      <c r="JWV1061" s="59"/>
      <c r="JWW1061" s="59"/>
      <c r="JWX1061" s="59"/>
      <c r="JWY1061" s="59"/>
      <c r="JWZ1061" s="59"/>
      <c r="JXA1061" s="59"/>
      <c r="JXB1061" s="59"/>
      <c r="JXC1061" s="59"/>
      <c r="JXD1061" s="59"/>
      <c r="JXE1061" s="59"/>
      <c r="JXF1061" s="59"/>
      <c r="JXG1061" s="59"/>
      <c r="JXH1061" s="59"/>
      <c r="JXI1061" s="59"/>
      <c r="JXJ1061" s="59"/>
      <c r="JXK1061" s="59"/>
      <c r="JXL1061" s="59"/>
      <c r="JXM1061" s="59"/>
      <c r="JXN1061" s="59"/>
      <c r="JXO1061" s="59"/>
      <c r="JXP1061" s="59"/>
      <c r="JXQ1061" s="59"/>
      <c r="JXR1061" s="59"/>
      <c r="JXS1061" s="59"/>
      <c r="JXT1061" s="59"/>
      <c r="JXU1061" s="59"/>
      <c r="JXV1061" s="59"/>
      <c r="JXW1061" s="59"/>
      <c r="JXX1061" s="59"/>
      <c r="JXY1061" s="59"/>
      <c r="JXZ1061" s="59"/>
      <c r="JYA1061" s="59"/>
      <c r="JYB1061" s="59"/>
      <c r="JYC1061" s="59"/>
      <c r="JYD1061" s="59"/>
      <c r="JYE1061" s="59"/>
      <c r="JYF1061" s="59"/>
      <c r="JYG1061" s="59"/>
      <c r="JYH1061" s="59"/>
      <c r="JYI1061" s="59"/>
      <c r="JYJ1061" s="59"/>
      <c r="JYK1061" s="59"/>
      <c r="JYL1061" s="59"/>
      <c r="JYM1061" s="59"/>
      <c r="JYN1061" s="59"/>
      <c r="JYO1061" s="59"/>
      <c r="JYP1061" s="59"/>
      <c r="JYQ1061" s="59"/>
      <c r="JYR1061" s="59"/>
      <c r="JYS1061" s="59"/>
      <c r="JYT1061" s="59"/>
      <c r="JYU1061" s="59"/>
      <c r="JYV1061" s="59"/>
      <c r="JYW1061" s="59"/>
      <c r="JYX1061" s="59"/>
      <c r="JYY1061" s="59"/>
      <c r="JYZ1061" s="59"/>
      <c r="JZA1061" s="59"/>
      <c r="JZB1061" s="59"/>
      <c r="JZC1061" s="59"/>
      <c r="JZD1061" s="59"/>
      <c r="JZE1061" s="59"/>
      <c r="JZF1061" s="59"/>
      <c r="JZG1061" s="59"/>
      <c r="JZH1061" s="59"/>
      <c r="JZI1061" s="59"/>
      <c r="JZJ1061" s="59"/>
      <c r="JZK1061" s="59"/>
      <c r="JZL1061" s="59"/>
      <c r="JZM1061" s="59"/>
      <c r="JZN1061" s="59"/>
      <c r="JZO1061" s="59"/>
      <c r="JZP1061" s="59"/>
      <c r="JZQ1061" s="59"/>
      <c r="JZR1061" s="59"/>
      <c r="JZS1061" s="59"/>
      <c r="JZT1061" s="59"/>
      <c r="JZU1061" s="59"/>
      <c r="JZV1061" s="59"/>
      <c r="JZW1061" s="59"/>
      <c r="JZX1061" s="59"/>
      <c r="JZY1061" s="59"/>
      <c r="JZZ1061" s="59"/>
      <c r="KAA1061" s="59"/>
      <c r="KAB1061" s="59"/>
      <c r="KAC1061" s="59"/>
      <c r="KAD1061" s="59"/>
      <c r="KAE1061" s="59"/>
      <c r="KAF1061" s="59"/>
      <c r="KAG1061" s="59"/>
      <c r="KAH1061" s="59"/>
      <c r="KAI1061" s="59"/>
      <c r="KAJ1061" s="59"/>
      <c r="KAK1061" s="59"/>
      <c r="KAL1061" s="59"/>
      <c r="KAM1061" s="59"/>
      <c r="KAN1061" s="59"/>
      <c r="KAO1061" s="59"/>
      <c r="KAP1061" s="59"/>
      <c r="KAQ1061" s="59"/>
      <c r="KAR1061" s="59"/>
      <c r="KAS1061" s="59"/>
      <c r="KAT1061" s="59"/>
      <c r="KAU1061" s="59"/>
      <c r="KAV1061" s="59"/>
      <c r="KAW1061" s="59"/>
      <c r="KAX1061" s="59"/>
      <c r="KAY1061" s="59"/>
      <c r="KAZ1061" s="59"/>
      <c r="KBA1061" s="59"/>
      <c r="KBB1061" s="59"/>
      <c r="KBC1061" s="59"/>
      <c r="KBD1061" s="59"/>
      <c r="KBE1061" s="59"/>
      <c r="KBF1061" s="59"/>
      <c r="KBG1061" s="59"/>
      <c r="KBH1061" s="59"/>
      <c r="KBI1061" s="59"/>
      <c r="KBJ1061" s="59"/>
      <c r="KBK1061" s="59"/>
      <c r="KBL1061" s="59"/>
      <c r="KBM1061" s="59"/>
      <c r="KBN1061" s="59"/>
      <c r="KBO1061" s="59"/>
      <c r="KBP1061" s="59"/>
      <c r="KBQ1061" s="59"/>
      <c r="KBR1061" s="59"/>
      <c r="KBS1061" s="59"/>
      <c r="KBT1061" s="59"/>
      <c r="KBU1061" s="59"/>
      <c r="KBV1061" s="59"/>
      <c r="KBW1061" s="59"/>
      <c r="KBX1061" s="59"/>
      <c r="KBY1061" s="59"/>
      <c r="KBZ1061" s="59"/>
      <c r="KCA1061" s="59"/>
      <c r="KCB1061" s="59"/>
      <c r="KCC1061" s="59"/>
      <c r="KCD1061" s="59"/>
      <c r="KCE1061" s="59"/>
      <c r="KCF1061" s="59"/>
      <c r="KCG1061" s="59"/>
      <c r="KCH1061" s="59"/>
      <c r="KCI1061" s="59"/>
      <c r="KCJ1061" s="59"/>
      <c r="KCK1061" s="59"/>
      <c r="KCL1061" s="59"/>
      <c r="KCM1061" s="59"/>
      <c r="KCN1061" s="59"/>
      <c r="KCO1061" s="59"/>
      <c r="KCP1061" s="59"/>
      <c r="KCQ1061" s="59"/>
      <c r="KCR1061" s="59"/>
      <c r="KCS1061" s="59"/>
      <c r="KCT1061" s="59"/>
      <c r="KCU1061" s="59"/>
      <c r="KCV1061" s="59"/>
      <c r="KCW1061" s="59"/>
      <c r="KCX1061" s="59"/>
      <c r="KCY1061" s="59"/>
      <c r="KCZ1061" s="59"/>
      <c r="KDA1061" s="59"/>
      <c r="KDB1061" s="59"/>
      <c r="KDC1061" s="59"/>
      <c r="KDD1061" s="59"/>
      <c r="KDE1061" s="59"/>
      <c r="KDF1061" s="59"/>
      <c r="KDG1061" s="59"/>
      <c r="KDH1061" s="59"/>
      <c r="KDI1061" s="59"/>
      <c r="KDJ1061" s="59"/>
      <c r="KDK1061" s="59"/>
      <c r="KDL1061" s="59"/>
      <c r="KDM1061" s="59"/>
      <c r="KDN1061" s="59"/>
      <c r="KDO1061" s="59"/>
      <c r="KDP1061" s="59"/>
      <c r="KDQ1061" s="59"/>
      <c r="KDR1061" s="59"/>
      <c r="KDS1061" s="59"/>
      <c r="KDT1061" s="59"/>
      <c r="KDU1061" s="59"/>
      <c r="KDV1061" s="59"/>
      <c r="KDW1061" s="59"/>
      <c r="KDX1061" s="59"/>
      <c r="KDY1061" s="59"/>
      <c r="KDZ1061" s="59"/>
      <c r="KEA1061" s="59"/>
      <c r="KEB1061" s="59"/>
      <c r="KEC1061" s="59"/>
      <c r="KED1061" s="59"/>
      <c r="KEE1061" s="59"/>
      <c r="KEF1061" s="59"/>
      <c r="KEG1061" s="59"/>
      <c r="KEH1061" s="59"/>
      <c r="KEI1061" s="59"/>
      <c r="KEJ1061" s="59"/>
      <c r="KEK1061" s="59"/>
      <c r="KEL1061" s="59"/>
      <c r="KEM1061" s="59"/>
      <c r="KEN1061" s="59"/>
      <c r="KEO1061" s="59"/>
      <c r="KEP1061" s="59"/>
      <c r="KEQ1061" s="59"/>
      <c r="KER1061" s="59"/>
      <c r="KES1061" s="59"/>
      <c r="KET1061" s="59"/>
      <c r="KEU1061" s="59"/>
      <c r="KEV1061" s="59"/>
      <c r="KEW1061" s="59"/>
      <c r="KEX1061" s="59"/>
      <c r="KEY1061" s="59"/>
      <c r="KEZ1061" s="59"/>
      <c r="KFA1061" s="59"/>
      <c r="KFB1061" s="59"/>
      <c r="KFC1061" s="59"/>
      <c r="KFD1061" s="59"/>
      <c r="KFE1061" s="59"/>
      <c r="KFF1061" s="59"/>
      <c r="KFG1061" s="59"/>
      <c r="KFH1061" s="59"/>
      <c r="KFI1061" s="59"/>
      <c r="KFJ1061" s="59"/>
      <c r="KFK1061" s="59"/>
      <c r="KFL1061" s="59"/>
      <c r="KFM1061" s="59"/>
      <c r="KFN1061" s="59"/>
      <c r="KFO1061" s="59"/>
      <c r="KFP1061" s="59"/>
      <c r="KFQ1061" s="59"/>
      <c r="KFR1061" s="59"/>
      <c r="KFS1061" s="59"/>
      <c r="KFT1061" s="59"/>
      <c r="KFU1061" s="59"/>
      <c r="KFV1061" s="59"/>
      <c r="KFW1061" s="59"/>
      <c r="KFX1061" s="59"/>
      <c r="KFY1061" s="59"/>
      <c r="KFZ1061" s="59"/>
      <c r="KGA1061" s="59"/>
      <c r="KGB1061" s="59"/>
      <c r="KGC1061" s="59"/>
      <c r="KGD1061" s="59"/>
      <c r="KGE1061" s="59"/>
      <c r="KGF1061" s="59"/>
      <c r="KGG1061" s="59"/>
      <c r="KGH1061" s="59"/>
      <c r="KGI1061" s="59"/>
      <c r="KGJ1061" s="59"/>
      <c r="KGK1061" s="59"/>
      <c r="KGL1061" s="59"/>
      <c r="KGM1061" s="59"/>
      <c r="KGN1061" s="59"/>
      <c r="KGO1061" s="59"/>
      <c r="KGP1061" s="59"/>
      <c r="KGQ1061" s="59"/>
      <c r="KGR1061" s="59"/>
      <c r="KGS1061" s="59"/>
      <c r="KGT1061" s="59"/>
      <c r="KGU1061" s="59"/>
      <c r="KGV1061" s="59"/>
      <c r="KGW1061" s="59"/>
      <c r="KGX1061" s="59"/>
      <c r="KGY1061" s="59"/>
      <c r="KGZ1061" s="59"/>
      <c r="KHA1061" s="59"/>
      <c r="KHB1061" s="59"/>
      <c r="KHC1061" s="59"/>
      <c r="KHD1061" s="59"/>
      <c r="KHE1061" s="59"/>
      <c r="KHF1061" s="59"/>
      <c r="KHG1061" s="59"/>
      <c r="KHH1061" s="59"/>
      <c r="KHI1061" s="59"/>
      <c r="KHJ1061" s="59"/>
      <c r="KHK1061" s="59"/>
      <c r="KHL1061" s="59"/>
      <c r="KHM1061" s="59"/>
      <c r="KHN1061" s="59"/>
      <c r="KHO1061" s="59"/>
      <c r="KHP1061" s="59"/>
      <c r="KHQ1061" s="59"/>
      <c r="KHR1061" s="59"/>
      <c r="KHS1061" s="59"/>
      <c r="KHT1061" s="59"/>
      <c r="KHU1061" s="59"/>
      <c r="KHV1061" s="59"/>
      <c r="KHW1061" s="59"/>
      <c r="KHX1061" s="59"/>
      <c r="KHY1061" s="59"/>
      <c r="KHZ1061" s="59"/>
      <c r="KIA1061" s="59"/>
      <c r="KIB1061" s="59"/>
      <c r="KIC1061" s="59"/>
      <c r="KID1061" s="59"/>
      <c r="KIE1061" s="59"/>
      <c r="KIF1061" s="59"/>
      <c r="KIG1061" s="59"/>
      <c r="KIH1061" s="59"/>
      <c r="KII1061" s="59"/>
      <c r="KIJ1061" s="59"/>
      <c r="KIK1061" s="59"/>
      <c r="KIL1061" s="59"/>
      <c r="KIM1061" s="59"/>
      <c r="KIN1061" s="59"/>
      <c r="KIO1061" s="59"/>
      <c r="KIP1061" s="59"/>
      <c r="KIQ1061" s="59"/>
      <c r="KIR1061" s="59"/>
      <c r="KIS1061" s="59"/>
      <c r="KIT1061" s="59"/>
      <c r="KIU1061" s="59"/>
      <c r="KIV1061" s="59"/>
      <c r="KIW1061" s="59"/>
      <c r="KIX1061" s="59"/>
      <c r="KIY1061" s="59"/>
      <c r="KIZ1061" s="59"/>
      <c r="KJA1061" s="59"/>
      <c r="KJB1061" s="59"/>
      <c r="KJC1061" s="59"/>
      <c r="KJD1061" s="59"/>
      <c r="KJE1061" s="59"/>
      <c r="KJF1061" s="59"/>
      <c r="KJG1061" s="59"/>
      <c r="KJH1061" s="59"/>
      <c r="KJI1061" s="59"/>
      <c r="KJJ1061" s="59"/>
      <c r="KJK1061" s="59"/>
      <c r="KJL1061" s="59"/>
      <c r="KJM1061" s="59"/>
      <c r="KJN1061" s="59"/>
      <c r="KJO1061" s="59"/>
      <c r="KJP1061" s="59"/>
      <c r="KJQ1061" s="59"/>
      <c r="KJR1061" s="59"/>
      <c r="KJS1061" s="59"/>
      <c r="KJT1061" s="59"/>
      <c r="KJU1061" s="59"/>
      <c r="KJV1061" s="59"/>
      <c r="KJW1061" s="59"/>
      <c r="KJX1061" s="59"/>
      <c r="KJY1061" s="59"/>
      <c r="KJZ1061" s="59"/>
      <c r="KKA1061" s="59"/>
      <c r="KKB1061" s="59"/>
      <c r="KKC1061" s="59"/>
      <c r="KKD1061" s="59"/>
      <c r="KKE1061" s="59"/>
      <c r="KKF1061" s="59"/>
      <c r="KKG1061" s="59"/>
      <c r="KKH1061" s="59"/>
      <c r="KKI1061" s="59"/>
      <c r="KKJ1061" s="59"/>
      <c r="KKK1061" s="59"/>
      <c r="KKL1061" s="59"/>
      <c r="KKM1061" s="59"/>
      <c r="KKN1061" s="59"/>
      <c r="KKO1061" s="59"/>
      <c r="KKP1061" s="59"/>
      <c r="KKQ1061" s="59"/>
      <c r="KKR1061" s="59"/>
      <c r="KKS1061" s="59"/>
      <c r="KKT1061" s="59"/>
      <c r="KKU1061" s="59"/>
      <c r="KKV1061" s="59"/>
      <c r="KKW1061" s="59"/>
      <c r="KKX1061" s="59"/>
      <c r="KKY1061" s="59"/>
      <c r="KKZ1061" s="59"/>
      <c r="KLA1061" s="59"/>
      <c r="KLB1061" s="59"/>
      <c r="KLC1061" s="59"/>
      <c r="KLD1061" s="59"/>
      <c r="KLE1061" s="59"/>
      <c r="KLF1061" s="59"/>
      <c r="KLG1061" s="59"/>
      <c r="KLH1061" s="59"/>
      <c r="KLI1061" s="59"/>
      <c r="KLJ1061" s="59"/>
      <c r="KLK1061" s="59"/>
      <c r="KLL1061" s="59"/>
      <c r="KLM1061" s="59"/>
      <c r="KLN1061" s="59"/>
      <c r="KLO1061" s="59"/>
      <c r="KLP1061" s="59"/>
      <c r="KLQ1061" s="59"/>
      <c r="KLR1061" s="59"/>
      <c r="KLS1061" s="59"/>
      <c r="KLT1061" s="59"/>
      <c r="KLU1061" s="59"/>
      <c r="KLV1061" s="59"/>
      <c r="KLW1061" s="59"/>
      <c r="KLX1061" s="59"/>
      <c r="KLY1061" s="59"/>
      <c r="KLZ1061" s="59"/>
      <c r="KMA1061" s="59"/>
      <c r="KMB1061" s="59"/>
      <c r="KMC1061" s="59"/>
      <c r="KMD1061" s="59"/>
      <c r="KME1061" s="59"/>
      <c r="KMF1061" s="59"/>
      <c r="KMG1061" s="59"/>
      <c r="KMH1061" s="59"/>
      <c r="KMI1061" s="59"/>
      <c r="KMJ1061" s="59"/>
      <c r="KMK1061" s="59"/>
      <c r="KML1061" s="59"/>
      <c r="KMM1061" s="59"/>
      <c r="KMN1061" s="59"/>
      <c r="KMO1061" s="59"/>
      <c r="KMP1061" s="59"/>
      <c r="KMQ1061" s="59"/>
      <c r="KMR1061" s="59"/>
      <c r="KMS1061" s="59"/>
      <c r="KMT1061" s="59"/>
      <c r="KMU1061" s="59"/>
      <c r="KMV1061" s="59"/>
      <c r="KMW1061" s="59"/>
      <c r="KMX1061" s="59"/>
      <c r="KMY1061" s="59"/>
      <c r="KMZ1061" s="59"/>
      <c r="KNA1061" s="59"/>
      <c r="KNB1061" s="59"/>
      <c r="KNC1061" s="59"/>
      <c r="KND1061" s="59"/>
      <c r="KNE1061" s="59"/>
      <c r="KNF1061" s="59"/>
      <c r="KNG1061" s="59"/>
      <c r="KNH1061" s="59"/>
      <c r="KNI1061" s="59"/>
      <c r="KNJ1061" s="59"/>
      <c r="KNK1061" s="59"/>
      <c r="KNL1061" s="59"/>
      <c r="KNM1061" s="59"/>
      <c r="KNN1061" s="59"/>
      <c r="KNO1061" s="59"/>
      <c r="KNP1061" s="59"/>
      <c r="KNQ1061" s="59"/>
      <c r="KNR1061" s="59"/>
      <c r="KNS1061" s="59"/>
      <c r="KNT1061" s="59"/>
      <c r="KNU1061" s="59"/>
      <c r="KNV1061" s="59"/>
      <c r="KNW1061" s="59"/>
      <c r="KNX1061" s="59"/>
      <c r="KNY1061" s="59"/>
      <c r="KNZ1061" s="59"/>
      <c r="KOA1061" s="59"/>
      <c r="KOB1061" s="59"/>
      <c r="KOC1061" s="59"/>
      <c r="KOD1061" s="59"/>
      <c r="KOE1061" s="59"/>
      <c r="KOF1061" s="59"/>
      <c r="KOG1061" s="59"/>
      <c r="KOH1061" s="59"/>
      <c r="KOI1061" s="59"/>
      <c r="KOJ1061" s="59"/>
      <c r="KOK1061" s="59"/>
      <c r="KOL1061" s="59"/>
      <c r="KOM1061" s="59"/>
      <c r="KON1061" s="59"/>
      <c r="KOO1061" s="59"/>
      <c r="KOP1061" s="59"/>
      <c r="KOQ1061" s="59"/>
      <c r="KOR1061" s="59"/>
      <c r="KOS1061" s="59"/>
      <c r="KOT1061" s="59"/>
      <c r="KOU1061" s="59"/>
      <c r="KOV1061" s="59"/>
      <c r="KOW1061" s="59"/>
      <c r="KOX1061" s="59"/>
      <c r="KOY1061" s="59"/>
      <c r="KOZ1061" s="59"/>
      <c r="KPA1061" s="59"/>
      <c r="KPB1061" s="59"/>
      <c r="KPC1061" s="59"/>
      <c r="KPD1061" s="59"/>
      <c r="KPE1061" s="59"/>
      <c r="KPF1061" s="59"/>
      <c r="KPG1061" s="59"/>
      <c r="KPH1061" s="59"/>
      <c r="KPI1061" s="59"/>
      <c r="KPJ1061" s="59"/>
      <c r="KPK1061" s="59"/>
      <c r="KPL1061" s="59"/>
      <c r="KPM1061" s="59"/>
      <c r="KPN1061" s="59"/>
      <c r="KPO1061" s="59"/>
      <c r="KPP1061" s="59"/>
      <c r="KPQ1061" s="59"/>
      <c r="KPR1061" s="59"/>
      <c r="KPS1061" s="59"/>
      <c r="KPT1061" s="59"/>
      <c r="KPU1061" s="59"/>
      <c r="KPV1061" s="59"/>
      <c r="KPW1061" s="59"/>
      <c r="KPX1061" s="59"/>
      <c r="KPY1061" s="59"/>
      <c r="KPZ1061" s="59"/>
      <c r="KQA1061" s="59"/>
      <c r="KQB1061" s="59"/>
      <c r="KQC1061" s="59"/>
      <c r="KQD1061" s="59"/>
      <c r="KQE1061" s="59"/>
      <c r="KQF1061" s="59"/>
      <c r="KQG1061" s="59"/>
      <c r="KQH1061" s="59"/>
      <c r="KQI1061" s="59"/>
      <c r="KQJ1061" s="59"/>
      <c r="KQK1061" s="59"/>
      <c r="KQL1061" s="59"/>
      <c r="KQM1061" s="59"/>
      <c r="KQN1061" s="59"/>
      <c r="KQO1061" s="59"/>
      <c r="KQP1061" s="59"/>
      <c r="KQQ1061" s="59"/>
      <c r="KQR1061" s="59"/>
      <c r="KQS1061" s="59"/>
      <c r="KQT1061" s="59"/>
      <c r="KQU1061" s="59"/>
      <c r="KQV1061" s="59"/>
      <c r="KQW1061" s="59"/>
      <c r="KQX1061" s="59"/>
      <c r="KQY1061" s="59"/>
      <c r="KQZ1061" s="59"/>
      <c r="KRA1061" s="59"/>
      <c r="KRB1061" s="59"/>
      <c r="KRC1061" s="59"/>
      <c r="KRD1061" s="59"/>
      <c r="KRE1061" s="59"/>
      <c r="KRF1061" s="59"/>
      <c r="KRG1061" s="59"/>
      <c r="KRH1061" s="59"/>
      <c r="KRI1061" s="59"/>
      <c r="KRJ1061" s="59"/>
      <c r="KRK1061" s="59"/>
      <c r="KRL1061" s="59"/>
      <c r="KRM1061" s="59"/>
      <c r="KRN1061" s="59"/>
      <c r="KRO1061" s="59"/>
      <c r="KRP1061" s="59"/>
      <c r="KRQ1061" s="59"/>
      <c r="KRR1061" s="59"/>
      <c r="KRS1061" s="59"/>
      <c r="KRT1061" s="59"/>
      <c r="KRU1061" s="59"/>
      <c r="KRV1061" s="59"/>
      <c r="KRW1061" s="59"/>
      <c r="KRX1061" s="59"/>
      <c r="KRY1061" s="59"/>
      <c r="KRZ1061" s="59"/>
      <c r="KSA1061" s="59"/>
      <c r="KSB1061" s="59"/>
      <c r="KSC1061" s="59"/>
      <c r="KSD1061" s="59"/>
      <c r="KSE1061" s="59"/>
      <c r="KSF1061" s="59"/>
      <c r="KSG1061" s="59"/>
      <c r="KSH1061" s="59"/>
      <c r="KSI1061" s="59"/>
      <c r="KSJ1061" s="59"/>
      <c r="KSK1061" s="59"/>
      <c r="KSL1061" s="59"/>
      <c r="KSM1061" s="59"/>
      <c r="KSN1061" s="59"/>
      <c r="KSO1061" s="59"/>
      <c r="KSP1061" s="59"/>
      <c r="KSQ1061" s="59"/>
      <c r="KSR1061" s="59"/>
      <c r="KSS1061" s="59"/>
      <c r="KST1061" s="59"/>
      <c r="KSU1061" s="59"/>
      <c r="KSV1061" s="59"/>
      <c r="KSW1061" s="59"/>
      <c r="KSX1061" s="59"/>
      <c r="KSY1061" s="59"/>
      <c r="KSZ1061" s="59"/>
      <c r="KTA1061" s="59"/>
      <c r="KTB1061" s="59"/>
      <c r="KTC1061" s="59"/>
      <c r="KTD1061" s="59"/>
      <c r="KTE1061" s="59"/>
      <c r="KTF1061" s="59"/>
      <c r="KTG1061" s="59"/>
      <c r="KTH1061" s="59"/>
      <c r="KTI1061" s="59"/>
      <c r="KTJ1061" s="59"/>
      <c r="KTK1061" s="59"/>
      <c r="KTL1061" s="59"/>
      <c r="KTM1061" s="59"/>
      <c r="KTN1061" s="59"/>
      <c r="KTO1061" s="59"/>
      <c r="KTP1061" s="59"/>
      <c r="KTQ1061" s="59"/>
      <c r="KTR1061" s="59"/>
      <c r="KTS1061" s="59"/>
      <c r="KTT1061" s="59"/>
      <c r="KTU1061" s="59"/>
      <c r="KTV1061" s="59"/>
      <c r="KTW1061" s="59"/>
      <c r="KTX1061" s="59"/>
      <c r="KTY1061" s="59"/>
      <c r="KTZ1061" s="59"/>
      <c r="KUA1061" s="59"/>
      <c r="KUB1061" s="59"/>
      <c r="KUC1061" s="59"/>
      <c r="KUD1061" s="59"/>
      <c r="KUE1061" s="59"/>
      <c r="KUF1061" s="59"/>
      <c r="KUG1061" s="59"/>
      <c r="KUH1061" s="59"/>
      <c r="KUI1061" s="59"/>
      <c r="KUJ1061" s="59"/>
      <c r="KUK1061" s="59"/>
      <c r="KUL1061" s="59"/>
      <c r="KUM1061" s="59"/>
      <c r="KUN1061" s="59"/>
      <c r="KUO1061" s="59"/>
      <c r="KUP1061" s="59"/>
      <c r="KUQ1061" s="59"/>
      <c r="KUR1061" s="59"/>
      <c r="KUS1061" s="59"/>
      <c r="KUT1061" s="59"/>
      <c r="KUU1061" s="59"/>
      <c r="KUV1061" s="59"/>
      <c r="KUW1061" s="59"/>
      <c r="KUX1061" s="59"/>
      <c r="KUY1061" s="59"/>
      <c r="KUZ1061" s="59"/>
      <c r="KVA1061" s="59"/>
      <c r="KVB1061" s="59"/>
      <c r="KVC1061" s="59"/>
      <c r="KVD1061" s="59"/>
      <c r="KVE1061" s="59"/>
      <c r="KVF1061" s="59"/>
      <c r="KVG1061" s="59"/>
      <c r="KVH1061" s="59"/>
      <c r="KVI1061" s="59"/>
      <c r="KVJ1061" s="59"/>
      <c r="KVK1061" s="59"/>
      <c r="KVL1061" s="59"/>
      <c r="KVM1061" s="59"/>
      <c r="KVN1061" s="59"/>
      <c r="KVO1061" s="59"/>
      <c r="KVP1061" s="59"/>
      <c r="KVQ1061" s="59"/>
      <c r="KVR1061" s="59"/>
      <c r="KVS1061" s="59"/>
      <c r="KVT1061" s="59"/>
      <c r="KVU1061" s="59"/>
      <c r="KVV1061" s="59"/>
      <c r="KVW1061" s="59"/>
      <c r="KVX1061" s="59"/>
      <c r="KVY1061" s="59"/>
      <c r="KVZ1061" s="59"/>
      <c r="KWA1061" s="59"/>
      <c r="KWB1061" s="59"/>
      <c r="KWC1061" s="59"/>
      <c r="KWD1061" s="59"/>
      <c r="KWE1061" s="59"/>
      <c r="KWF1061" s="59"/>
      <c r="KWG1061" s="59"/>
      <c r="KWH1061" s="59"/>
      <c r="KWI1061" s="59"/>
      <c r="KWJ1061" s="59"/>
      <c r="KWK1061" s="59"/>
      <c r="KWL1061" s="59"/>
      <c r="KWM1061" s="59"/>
      <c r="KWN1061" s="59"/>
      <c r="KWO1061" s="59"/>
      <c r="KWP1061" s="59"/>
      <c r="KWQ1061" s="59"/>
      <c r="KWR1061" s="59"/>
      <c r="KWS1061" s="59"/>
      <c r="KWT1061" s="59"/>
      <c r="KWU1061" s="59"/>
      <c r="KWV1061" s="59"/>
      <c r="KWW1061" s="59"/>
      <c r="KWX1061" s="59"/>
      <c r="KWY1061" s="59"/>
      <c r="KWZ1061" s="59"/>
      <c r="KXA1061" s="59"/>
      <c r="KXB1061" s="59"/>
      <c r="KXC1061" s="59"/>
      <c r="KXD1061" s="59"/>
      <c r="KXE1061" s="59"/>
      <c r="KXF1061" s="59"/>
      <c r="KXG1061" s="59"/>
      <c r="KXH1061" s="59"/>
      <c r="KXI1061" s="59"/>
      <c r="KXJ1061" s="59"/>
      <c r="KXK1061" s="59"/>
      <c r="KXL1061" s="59"/>
      <c r="KXM1061" s="59"/>
      <c r="KXN1061" s="59"/>
      <c r="KXO1061" s="59"/>
      <c r="KXP1061" s="59"/>
      <c r="KXQ1061" s="59"/>
      <c r="KXR1061" s="59"/>
      <c r="KXS1061" s="59"/>
      <c r="KXT1061" s="59"/>
      <c r="KXU1061" s="59"/>
      <c r="KXV1061" s="59"/>
      <c r="KXW1061" s="59"/>
      <c r="KXX1061" s="59"/>
      <c r="KXY1061" s="59"/>
      <c r="KXZ1061" s="59"/>
      <c r="KYA1061" s="59"/>
      <c r="KYB1061" s="59"/>
      <c r="KYC1061" s="59"/>
      <c r="KYD1061" s="59"/>
      <c r="KYE1061" s="59"/>
      <c r="KYF1061" s="59"/>
      <c r="KYG1061" s="59"/>
      <c r="KYH1061" s="59"/>
      <c r="KYI1061" s="59"/>
      <c r="KYJ1061" s="59"/>
      <c r="KYK1061" s="59"/>
      <c r="KYL1061" s="59"/>
      <c r="KYM1061" s="59"/>
      <c r="KYN1061" s="59"/>
      <c r="KYO1061" s="59"/>
      <c r="KYP1061" s="59"/>
      <c r="KYQ1061" s="59"/>
      <c r="KYR1061" s="59"/>
      <c r="KYS1061" s="59"/>
      <c r="KYT1061" s="59"/>
      <c r="KYU1061" s="59"/>
      <c r="KYV1061" s="59"/>
      <c r="KYW1061" s="59"/>
      <c r="KYX1061" s="59"/>
      <c r="KYY1061" s="59"/>
      <c r="KYZ1061" s="59"/>
      <c r="KZA1061" s="59"/>
      <c r="KZB1061" s="59"/>
      <c r="KZC1061" s="59"/>
      <c r="KZD1061" s="59"/>
      <c r="KZE1061" s="59"/>
      <c r="KZF1061" s="59"/>
      <c r="KZG1061" s="59"/>
      <c r="KZH1061" s="59"/>
      <c r="KZI1061" s="59"/>
      <c r="KZJ1061" s="59"/>
      <c r="KZK1061" s="59"/>
      <c r="KZL1061" s="59"/>
      <c r="KZM1061" s="59"/>
      <c r="KZN1061" s="59"/>
      <c r="KZO1061" s="59"/>
      <c r="KZP1061" s="59"/>
      <c r="KZQ1061" s="59"/>
      <c r="KZR1061" s="59"/>
      <c r="KZS1061" s="59"/>
      <c r="KZT1061" s="59"/>
      <c r="KZU1061" s="59"/>
      <c r="KZV1061" s="59"/>
      <c r="KZW1061" s="59"/>
      <c r="KZX1061" s="59"/>
      <c r="KZY1061" s="59"/>
      <c r="KZZ1061" s="59"/>
      <c r="LAA1061" s="59"/>
      <c r="LAB1061" s="59"/>
      <c r="LAC1061" s="59"/>
      <c r="LAD1061" s="59"/>
      <c r="LAE1061" s="59"/>
      <c r="LAF1061" s="59"/>
      <c r="LAG1061" s="59"/>
      <c r="LAH1061" s="59"/>
      <c r="LAI1061" s="59"/>
      <c r="LAJ1061" s="59"/>
      <c r="LAK1061" s="59"/>
      <c r="LAL1061" s="59"/>
      <c r="LAM1061" s="59"/>
      <c r="LAN1061" s="59"/>
      <c r="LAO1061" s="59"/>
      <c r="LAP1061" s="59"/>
      <c r="LAQ1061" s="59"/>
      <c r="LAR1061" s="59"/>
      <c r="LAS1061" s="59"/>
      <c r="LAT1061" s="59"/>
      <c r="LAU1061" s="59"/>
      <c r="LAV1061" s="59"/>
      <c r="LAW1061" s="59"/>
      <c r="LAX1061" s="59"/>
      <c r="LAY1061" s="59"/>
      <c r="LAZ1061" s="59"/>
      <c r="LBA1061" s="59"/>
      <c r="LBB1061" s="59"/>
      <c r="LBC1061" s="59"/>
      <c r="LBD1061" s="59"/>
      <c r="LBE1061" s="59"/>
      <c r="LBF1061" s="59"/>
      <c r="LBG1061" s="59"/>
      <c r="LBH1061" s="59"/>
      <c r="LBI1061" s="59"/>
      <c r="LBJ1061" s="59"/>
      <c r="LBK1061" s="59"/>
      <c r="LBL1061" s="59"/>
      <c r="LBM1061" s="59"/>
      <c r="LBN1061" s="59"/>
      <c r="LBO1061" s="59"/>
      <c r="LBP1061" s="59"/>
      <c r="LBQ1061" s="59"/>
      <c r="LBR1061" s="59"/>
      <c r="LBS1061" s="59"/>
      <c r="LBT1061" s="59"/>
      <c r="LBU1061" s="59"/>
      <c r="LBV1061" s="59"/>
      <c r="LBW1061" s="59"/>
      <c r="LBX1061" s="59"/>
      <c r="LBY1061" s="59"/>
      <c r="LBZ1061" s="59"/>
      <c r="LCA1061" s="59"/>
      <c r="LCB1061" s="59"/>
      <c r="LCC1061" s="59"/>
      <c r="LCD1061" s="59"/>
      <c r="LCE1061" s="59"/>
      <c r="LCF1061" s="59"/>
      <c r="LCG1061" s="59"/>
      <c r="LCH1061" s="59"/>
      <c r="LCI1061" s="59"/>
      <c r="LCJ1061" s="59"/>
      <c r="LCK1061" s="59"/>
      <c r="LCL1061" s="59"/>
      <c r="LCM1061" s="59"/>
      <c r="LCN1061" s="59"/>
      <c r="LCO1061" s="59"/>
      <c r="LCP1061" s="59"/>
      <c r="LCQ1061" s="59"/>
      <c r="LCR1061" s="59"/>
      <c r="LCS1061" s="59"/>
      <c r="LCT1061" s="59"/>
      <c r="LCU1061" s="59"/>
      <c r="LCV1061" s="59"/>
      <c r="LCW1061" s="59"/>
      <c r="LCX1061" s="59"/>
      <c r="LCY1061" s="59"/>
      <c r="LCZ1061" s="59"/>
      <c r="LDA1061" s="59"/>
      <c r="LDB1061" s="59"/>
      <c r="LDC1061" s="59"/>
      <c r="LDD1061" s="59"/>
      <c r="LDE1061" s="59"/>
      <c r="LDF1061" s="59"/>
      <c r="LDG1061" s="59"/>
      <c r="LDH1061" s="59"/>
      <c r="LDI1061" s="59"/>
      <c r="LDJ1061" s="59"/>
      <c r="LDK1061" s="59"/>
      <c r="LDL1061" s="59"/>
      <c r="LDM1061" s="59"/>
      <c r="LDN1061" s="59"/>
      <c r="LDO1061" s="59"/>
      <c r="LDP1061" s="59"/>
      <c r="LDQ1061" s="59"/>
      <c r="LDR1061" s="59"/>
      <c r="LDS1061" s="59"/>
      <c r="LDT1061" s="59"/>
      <c r="LDU1061" s="59"/>
      <c r="LDV1061" s="59"/>
      <c r="LDW1061" s="59"/>
      <c r="LDX1061" s="59"/>
      <c r="LDY1061" s="59"/>
      <c r="LDZ1061" s="59"/>
      <c r="LEA1061" s="59"/>
      <c r="LEB1061" s="59"/>
      <c r="LEC1061" s="59"/>
      <c r="LED1061" s="59"/>
      <c r="LEE1061" s="59"/>
      <c r="LEF1061" s="59"/>
      <c r="LEG1061" s="59"/>
      <c r="LEH1061" s="59"/>
      <c r="LEI1061" s="59"/>
      <c r="LEJ1061" s="59"/>
      <c r="LEK1061" s="59"/>
      <c r="LEL1061" s="59"/>
      <c r="LEM1061" s="59"/>
      <c r="LEN1061" s="59"/>
      <c r="LEO1061" s="59"/>
      <c r="LEP1061" s="59"/>
      <c r="LEQ1061" s="59"/>
      <c r="LER1061" s="59"/>
      <c r="LES1061" s="59"/>
      <c r="LET1061" s="59"/>
      <c r="LEU1061" s="59"/>
      <c r="LEV1061" s="59"/>
      <c r="LEW1061" s="59"/>
      <c r="LEX1061" s="59"/>
      <c r="LEY1061" s="59"/>
      <c r="LEZ1061" s="59"/>
      <c r="LFA1061" s="59"/>
      <c r="LFB1061" s="59"/>
      <c r="LFC1061" s="59"/>
      <c r="LFD1061" s="59"/>
      <c r="LFE1061" s="59"/>
      <c r="LFF1061" s="59"/>
      <c r="LFG1061" s="59"/>
      <c r="LFH1061" s="59"/>
      <c r="LFI1061" s="59"/>
      <c r="LFJ1061" s="59"/>
      <c r="LFK1061" s="59"/>
      <c r="LFL1061" s="59"/>
      <c r="LFM1061" s="59"/>
      <c r="LFN1061" s="59"/>
      <c r="LFO1061" s="59"/>
      <c r="LFP1061" s="59"/>
      <c r="LFQ1061" s="59"/>
      <c r="LFR1061" s="59"/>
      <c r="LFS1061" s="59"/>
      <c r="LFT1061" s="59"/>
      <c r="LFU1061" s="59"/>
      <c r="LFV1061" s="59"/>
      <c r="LFW1061" s="59"/>
      <c r="LFX1061" s="59"/>
      <c r="LFY1061" s="59"/>
      <c r="LFZ1061" s="59"/>
      <c r="LGA1061" s="59"/>
      <c r="LGB1061" s="59"/>
      <c r="LGC1061" s="59"/>
      <c r="LGD1061" s="59"/>
      <c r="LGE1061" s="59"/>
      <c r="LGF1061" s="59"/>
      <c r="LGG1061" s="59"/>
      <c r="LGH1061" s="59"/>
      <c r="LGI1061" s="59"/>
      <c r="LGJ1061" s="59"/>
      <c r="LGK1061" s="59"/>
      <c r="LGL1061" s="59"/>
      <c r="LGM1061" s="59"/>
      <c r="LGN1061" s="59"/>
      <c r="LGO1061" s="59"/>
      <c r="LGP1061" s="59"/>
      <c r="LGQ1061" s="59"/>
      <c r="LGR1061" s="59"/>
      <c r="LGS1061" s="59"/>
      <c r="LGT1061" s="59"/>
      <c r="LGU1061" s="59"/>
      <c r="LGV1061" s="59"/>
      <c r="LGW1061" s="59"/>
      <c r="LGX1061" s="59"/>
      <c r="LGY1061" s="59"/>
      <c r="LGZ1061" s="59"/>
      <c r="LHA1061" s="59"/>
      <c r="LHB1061" s="59"/>
      <c r="LHC1061" s="59"/>
      <c r="LHD1061" s="59"/>
      <c r="LHE1061" s="59"/>
      <c r="LHF1061" s="59"/>
      <c r="LHG1061" s="59"/>
      <c r="LHH1061" s="59"/>
      <c r="LHI1061" s="59"/>
      <c r="LHJ1061" s="59"/>
      <c r="LHK1061" s="59"/>
      <c r="LHL1061" s="59"/>
      <c r="LHM1061" s="59"/>
      <c r="LHN1061" s="59"/>
      <c r="LHO1061" s="59"/>
      <c r="LHP1061" s="59"/>
      <c r="LHQ1061" s="59"/>
      <c r="LHR1061" s="59"/>
      <c r="LHS1061" s="59"/>
      <c r="LHT1061" s="59"/>
      <c r="LHU1061" s="59"/>
      <c r="LHV1061" s="59"/>
      <c r="LHW1061" s="59"/>
      <c r="LHX1061" s="59"/>
      <c r="LHY1061" s="59"/>
      <c r="LHZ1061" s="59"/>
      <c r="LIA1061" s="59"/>
      <c r="LIB1061" s="59"/>
      <c r="LIC1061" s="59"/>
      <c r="LID1061" s="59"/>
      <c r="LIE1061" s="59"/>
      <c r="LIF1061" s="59"/>
      <c r="LIG1061" s="59"/>
      <c r="LIH1061" s="59"/>
      <c r="LII1061" s="59"/>
      <c r="LIJ1061" s="59"/>
      <c r="LIK1061" s="59"/>
      <c r="LIL1061" s="59"/>
      <c r="LIM1061" s="59"/>
      <c r="LIN1061" s="59"/>
      <c r="LIO1061" s="59"/>
      <c r="LIP1061" s="59"/>
      <c r="LIQ1061" s="59"/>
      <c r="LIR1061" s="59"/>
      <c r="LIS1061" s="59"/>
      <c r="LIT1061" s="59"/>
      <c r="LIU1061" s="59"/>
      <c r="LIV1061" s="59"/>
      <c r="LIW1061" s="59"/>
      <c r="LIX1061" s="59"/>
      <c r="LIY1061" s="59"/>
      <c r="LIZ1061" s="59"/>
      <c r="LJA1061" s="59"/>
      <c r="LJB1061" s="59"/>
      <c r="LJC1061" s="59"/>
      <c r="LJD1061" s="59"/>
      <c r="LJE1061" s="59"/>
      <c r="LJF1061" s="59"/>
      <c r="LJG1061" s="59"/>
      <c r="LJH1061" s="59"/>
      <c r="LJI1061" s="59"/>
      <c r="LJJ1061" s="59"/>
      <c r="LJK1061" s="59"/>
      <c r="LJL1061" s="59"/>
      <c r="LJM1061" s="59"/>
      <c r="LJN1061" s="59"/>
      <c r="LJO1061" s="59"/>
      <c r="LJP1061" s="59"/>
      <c r="LJQ1061" s="59"/>
      <c r="LJR1061" s="59"/>
      <c r="LJS1061" s="59"/>
      <c r="LJT1061" s="59"/>
      <c r="LJU1061" s="59"/>
      <c r="LJV1061" s="59"/>
      <c r="LJW1061" s="59"/>
      <c r="LJX1061" s="59"/>
      <c r="LJY1061" s="59"/>
      <c r="LJZ1061" s="59"/>
      <c r="LKA1061" s="59"/>
      <c r="LKB1061" s="59"/>
      <c r="LKC1061" s="59"/>
      <c r="LKD1061" s="59"/>
      <c r="LKE1061" s="59"/>
      <c r="LKF1061" s="59"/>
      <c r="LKG1061" s="59"/>
      <c r="LKH1061" s="59"/>
      <c r="LKI1061" s="59"/>
      <c r="LKJ1061" s="59"/>
      <c r="LKK1061" s="59"/>
      <c r="LKL1061" s="59"/>
      <c r="LKM1061" s="59"/>
      <c r="LKN1061" s="59"/>
      <c r="LKO1061" s="59"/>
      <c r="LKP1061" s="59"/>
      <c r="LKQ1061" s="59"/>
      <c r="LKR1061" s="59"/>
      <c r="LKS1061" s="59"/>
      <c r="LKT1061" s="59"/>
      <c r="LKU1061" s="59"/>
      <c r="LKV1061" s="59"/>
      <c r="LKW1061" s="59"/>
      <c r="LKX1061" s="59"/>
      <c r="LKY1061" s="59"/>
      <c r="LKZ1061" s="59"/>
      <c r="LLA1061" s="59"/>
      <c r="LLB1061" s="59"/>
      <c r="LLC1061" s="59"/>
      <c r="LLD1061" s="59"/>
      <c r="LLE1061" s="59"/>
      <c r="LLF1061" s="59"/>
      <c r="LLG1061" s="59"/>
      <c r="LLH1061" s="59"/>
      <c r="LLI1061" s="59"/>
      <c r="LLJ1061" s="59"/>
      <c r="LLK1061" s="59"/>
      <c r="LLL1061" s="59"/>
      <c r="LLM1061" s="59"/>
      <c r="LLN1061" s="59"/>
      <c r="LLO1061" s="59"/>
      <c r="LLP1061" s="59"/>
      <c r="LLQ1061" s="59"/>
      <c r="LLR1061" s="59"/>
      <c r="LLS1061" s="59"/>
      <c r="LLT1061" s="59"/>
      <c r="LLU1061" s="59"/>
      <c r="LLV1061" s="59"/>
      <c r="LLW1061" s="59"/>
      <c r="LLX1061" s="59"/>
      <c r="LLY1061" s="59"/>
      <c r="LLZ1061" s="59"/>
      <c r="LMA1061" s="59"/>
      <c r="LMB1061" s="59"/>
      <c r="LMC1061" s="59"/>
      <c r="LMD1061" s="59"/>
      <c r="LME1061" s="59"/>
      <c r="LMF1061" s="59"/>
      <c r="LMG1061" s="59"/>
      <c r="LMH1061" s="59"/>
      <c r="LMI1061" s="59"/>
      <c r="LMJ1061" s="59"/>
      <c r="LMK1061" s="59"/>
      <c r="LML1061" s="59"/>
      <c r="LMM1061" s="59"/>
      <c r="LMN1061" s="59"/>
      <c r="LMO1061" s="59"/>
      <c r="LMP1061" s="59"/>
      <c r="LMQ1061" s="59"/>
      <c r="LMR1061" s="59"/>
      <c r="LMS1061" s="59"/>
      <c r="LMT1061" s="59"/>
      <c r="LMU1061" s="59"/>
      <c r="LMV1061" s="59"/>
      <c r="LMW1061" s="59"/>
      <c r="LMX1061" s="59"/>
      <c r="LMY1061" s="59"/>
      <c r="LMZ1061" s="59"/>
      <c r="LNA1061" s="59"/>
      <c r="LNB1061" s="59"/>
      <c r="LNC1061" s="59"/>
      <c r="LND1061" s="59"/>
      <c r="LNE1061" s="59"/>
      <c r="LNF1061" s="59"/>
      <c r="LNG1061" s="59"/>
      <c r="LNH1061" s="59"/>
      <c r="LNI1061" s="59"/>
      <c r="LNJ1061" s="59"/>
      <c r="LNK1061" s="59"/>
      <c r="LNL1061" s="59"/>
      <c r="LNM1061" s="59"/>
      <c r="LNN1061" s="59"/>
      <c r="LNO1061" s="59"/>
      <c r="LNP1061" s="59"/>
      <c r="LNQ1061" s="59"/>
      <c r="LNR1061" s="59"/>
      <c r="LNS1061" s="59"/>
      <c r="LNT1061" s="59"/>
      <c r="LNU1061" s="59"/>
      <c r="LNV1061" s="59"/>
      <c r="LNW1061" s="59"/>
      <c r="LNX1061" s="59"/>
      <c r="LNY1061" s="59"/>
      <c r="LNZ1061" s="59"/>
      <c r="LOA1061" s="59"/>
      <c r="LOB1061" s="59"/>
      <c r="LOC1061" s="59"/>
      <c r="LOD1061" s="59"/>
      <c r="LOE1061" s="59"/>
      <c r="LOF1061" s="59"/>
      <c r="LOG1061" s="59"/>
      <c r="LOH1061" s="59"/>
      <c r="LOI1061" s="59"/>
      <c r="LOJ1061" s="59"/>
      <c r="LOK1061" s="59"/>
      <c r="LOL1061" s="59"/>
      <c r="LOM1061" s="59"/>
      <c r="LON1061" s="59"/>
      <c r="LOO1061" s="59"/>
      <c r="LOP1061" s="59"/>
      <c r="LOQ1061" s="59"/>
      <c r="LOR1061" s="59"/>
      <c r="LOS1061" s="59"/>
      <c r="LOT1061" s="59"/>
      <c r="LOU1061" s="59"/>
      <c r="LOV1061" s="59"/>
      <c r="LOW1061" s="59"/>
      <c r="LOX1061" s="59"/>
      <c r="LOY1061" s="59"/>
      <c r="LOZ1061" s="59"/>
      <c r="LPA1061" s="59"/>
      <c r="LPB1061" s="59"/>
      <c r="LPC1061" s="59"/>
      <c r="LPD1061" s="59"/>
      <c r="LPE1061" s="59"/>
      <c r="LPF1061" s="59"/>
      <c r="LPG1061" s="59"/>
      <c r="LPH1061" s="59"/>
      <c r="LPI1061" s="59"/>
      <c r="LPJ1061" s="59"/>
      <c r="LPK1061" s="59"/>
      <c r="LPL1061" s="59"/>
      <c r="LPM1061" s="59"/>
      <c r="LPN1061" s="59"/>
      <c r="LPO1061" s="59"/>
      <c r="LPP1061" s="59"/>
      <c r="LPQ1061" s="59"/>
      <c r="LPR1061" s="59"/>
      <c r="LPS1061" s="59"/>
      <c r="LPT1061" s="59"/>
      <c r="LPU1061" s="59"/>
      <c r="LPV1061" s="59"/>
      <c r="LPW1061" s="59"/>
      <c r="LPX1061" s="59"/>
      <c r="LPY1061" s="59"/>
      <c r="LPZ1061" s="59"/>
      <c r="LQA1061" s="59"/>
      <c r="LQB1061" s="59"/>
      <c r="LQC1061" s="59"/>
      <c r="LQD1061" s="59"/>
      <c r="LQE1061" s="59"/>
      <c r="LQF1061" s="59"/>
      <c r="LQG1061" s="59"/>
      <c r="LQH1061" s="59"/>
      <c r="LQI1061" s="59"/>
      <c r="LQJ1061" s="59"/>
      <c r="LQK1061" s="59"/>
      <c r="LQL1061" s="59"/>
      <c r="LQM1061" s="59"/>
      <c r="LQN1061" s="59"/>
      <c r="LQO1061" s="59"/>
      <c r="LQP1061" s="59"/>
      <c r="LQQ1061" s="59"/>
      <c r="LQR1061" s="59"/>
      <c r="LQS1061" s="59"/>
      <c r="LQT1061" s="59"/>
      <c r="LQU1061" s="59"/>
      <c r="LQV1061" s="59"/>
      <c r="LQW1061" s="59"/>
      <c r="LQX1061" s="59"/>
      <c r="LQY1061" s="59"/>
      <c r="LQZ1061" s="59"/>
      <c r="LRA1061" s="59"/>
      <c r="LRB1061" s="59"/>
      <c r="LRC1061" s="59"/>
      <c r="LRD1061" s="59"/>
      <c r="LRE1061" s="59"/>
      <c r="LRF1061" s="59"/>
      <c r="LRG1061" s="59"/>
      <c r="LRH1061" s="59"/>
      <c r="LRI1061" s="59"/>
      <c r="LRJ1061" s="59"/>
      <c r="LRK1061" s="59"/>
      <c r="LRL1061" s="59"/>
      <c r="LRM1061" s="59"/>
      <c r="LRN1061" s="59"/>
      <c r="LRO1061" s="59"/>
      <c r="LRP1061" s="59"/>
      <c r="LRQ1061" s="59"/>
      <c r="LRR1061" s="59"/>
      <c r="LRS1061" s="59"/>
      <c r="LRT1061" s="59"/>
      <c r="LRU1061" s="59"/>
      <c r="LRV1061" s="59"/>
      <c r="LRW1061" s="59"/>
      <c r="LRX1061" s="59"/>
      <c r="LRY1061" s="59"/>
      <c r="LRZ1061" s="59"/>
      <c r="LSA1061" s="59"/>
      <c r="LSB1061" s="59"/>
      <c r="LSC1061" s="59"/>
      <c r="LSD1061" s="59"/>
      <c r="LSE1061" s="59"/>
      <c r="LSF1061" s="59"/>
      <c r="LSG1061" s="59"/>
      <c r="LSH1061" s="59"/>
      <c r="LSI1061" s="59"/>
      <c r="LSJ1061" s="59"/>
      <c r="LSK1061" s="59"/>
      <c r="LSL1061" s="59"/>
      <c r="LSM1061" s="59"/>
      <c r="LSN1061" s="59"/>
      <c r="LSO1061" s="59"/>
      <c r="LSP1061" s="59"/>
      <c r="LSQ1061" s="59"/>
      <c r="LSR1061" s="59"/>
      <c r="LSS1061" s="59"/>
      <c r="LST1061" s="59"/>
      <c r="LSU1061" s="59"/>
      <c r="LSV1061" s="59"/>
      <c r="LSW1061" s="59"/>
      <c r="LSX1061" s="59"/>
      <c r="LSY1061" s="59"/>
      <c r="LSZ1061" s="59"/>
      <c r="LTA1061" s="59"/>
      <c r="LTB1061" s="59"/>
      <c r="LTC1061" s="59"/>
      <c r="LTD1061" s="59"/>
      <c r="LTE1061" s="59"/>
      <c r="LTF1061" s="59"/>
      <c r="LTG1061" s="59"/>
      <c r="LTH1061" s="59"/>
      <c r="LTI1061" s="59"/>
      <c r="LTJ1061" s="59"/>
      <c r="LTK1061" s="59"/>
      <c r="LTL1061" s="59"/>
      <c r="LTM1061" s="59"/>
      <c r="LTN1061" s="59"/>
      <c r="LTO1061" s="59"/>
      <c r="LTP1061" s="59"/>
      <c r="LTQ1061" s="59"/>
      <c r="LTR1061" s="59"/>
      <c r="LTS1061" s="59"/>
      <c r="LTT1061" s="59"/>
      <c r="LTU1061" s="59"/>
      <c r="LTV1061" s="59"/>
      <c r="LTW1061" s="59"/>
      <c r="LTX1061" s="59"/>
      <c r="LTY1061" s="59"/>
      <c r="LTZ1061" s="59"/>
      <c r="LUA1061" s="59"/>
      <c r="LUB1061" s="59"/>
      <c r="LUC1061" s="59"/>
      <c r="LUD1061" s="59"/>
      <c r="LUE1061" s="59"/>
      <c r="LUF1061" s="59"/>
      <c r="LUG1061" s="59"/>
      <c r="LUH1061" s="59"/>
      <c r="LUI1061" s="59"/>
      <c r="LUJ1061" s="59"/>
      <c r="LUK1061" s="59"/>
      <c r="LUL1061" s="59"/>
      <c r="LUM1061" s="59"/>
      <c r="LUN1061" s="59"/>
      <c r="LUO1061" s="59"/>
      <c r="LUP1061" s="59"/>
      <c r="LUQ1061" s="59"/>
      <c r="LUR1061" s="59"/>
      <c r="LUS1061" s="59"/>
      <c r="LUT1061" s="59"/>
      <c r="LUU1061" s="59"/>
      <c r="LUV1061" s="59"/>
      <c r="LUW1061" s="59"/>
      <c r="LUX1061" s="59"/>
      <c r="LUY1061" s="59"/>
      <c r="LUZ1061" s="59"/>
      <c r="LVA1061" s="59"/>
      <c r="LVB1061" s="59"/>
      <c r="LVC1061" s="59"/>
      <c r="LVD1061" s="59"/>
      <c r="LVE1061" s="59"/>
      <c r="LVF1061" s="59"/>
      <c r="LVG1061" s="59"/>
      <c r="LVH1061" s="59"/>
      <c r="LVI1061" s="59"/>
      <c r="LVJ1061" s="59"/>
      <c r="LVK1061" s="59"/>
      <c r="LVL1061" s="59"/>
      <c r="LVM1061" s="59"/>
      <c r="LVN1061" s="59"/>
      <c r="LVO1061" s="59"/>
      <c r="LVP1061" s="59"/>
      <c r="LVQ1061" s="59"/>
      <c r="LVR1061" s="59"/>
      <c r="LVS1061" s="59"/>
      <c r="LVT1061" s="59"/>
      <c r="LVU1061" s="59"/>
      <c r="LVV1061" s="59"/>
      <c r="LVW1061" s="59"/>
      <c r="LVX1061" s="59"/>
      <c r="LVY1061" s="59"/>
      <c r="LVZ1061" s="59"/>
      <c r="LWA1061" s="59"/>
      <c r="LWB1061" s="59"/>
      <c r="LWC1061" s="59"/>
      <c r="LWD1061" s="59"/>
      <c r="LWE1061" s="59"/>
      <c r="LWF1061" s="59"/>
      <c r="LWG1061" s="59"/>
      <c r="LWH1061" s="59"/>
      <c r="LWI1061" s="59"/>
      <c r="LWJ1061" s="59"/>
      <c r="LWK1061" s="59"/>
      <c r="LWL1061" s="59"/>
      <c r="LWM1061" s="59"/>
      <c r="LWN1061" s="59"/>
      <c r="LWO1061" s="59"/>
      <c r="LWP1061" s="59"/>
      <c r="LWQ1061" s="59"/>
      <c r="LWR1061" s="59"/>
      <c r="LWS1061" s="59"/>
      <c r="LWT1061" s="59"/>
      <c r="LWU1061" s="59"/>
      <c r="LWV1061" s="59"/>
      <c r="LWW1061" s="59"/>
      <c r="LWX1061" s="59"/>
      <c r="LWY1061" s="59"/>
      <c r="LWZ1061" s="59"/>
      <c r="LXA1061" s="59"/>
      <c r="LXB1061" s="59"/>
      <c r="LXC1061" s="59"/>
      <c r="LXD1061" s="59"/>
      <c r="LXE1061" s="59"/>
      <c r="LXF1061" s="59"/>
      <c r="LXG1061" s="59"/>
      <c r="LXH1061" s="59"/>
      <c r="LXI1061" s="59"/>
      <c r="LXJ1061" s="59"/>
      <c r="LXK1061" s="59"/>
      <c r="LXL1061" s="59"/>
      <c r="LXM1061" s="59"/>
      <c r="LXN1061" s="59"/>
      <c r="LXO1061" s="59"/>
      <c r="LXP1061" s="59"/>
      <c r="LXQ1061" s="59"/>
      <c r="LXR1061" s="59"/>
      <c r="LXS1061" s="59"/>
      <c r="LXT1061" s="59"/>
      <c r="LXU1061" s="59"/>
      <c r="LXV1061" s="59"/>
      <c r="LXW1061" s="59"/>
      <c r="LXX1061" s="59"/>
      <c r="LXY1061" s="59"/>
      <c r="LXZ1061" s="59"/>
      <c r="LYA1061" s="59"/>
      <c r="LYB1061" s="59"/>
      <c r="LYC1061" s="59"/>
      <c r="LYD1061" s="59"/>
      <c r="LYE1061" s="59"/>
      <c r="LYF1061" s="59"/>
      <c r="LYG1061" s="59"/>
      <c r="LYH1061" s="59"/>
      <c r="LYI1061" s="59"/>
      <c r="LYJ1061" s="59"/>
      <c r="LYK1061" s="59"/>
      <c r="LYL1061" s="59"/>
      <c r="LYM1061" s="59"/>
      <c r="LYN1061" s="59"/>
      <c r="LYO1061" s="59"/>
      <c r="LYP1061" s="59"/>
      <c r="LYQ1061" s="59"/>
      <c r="LYR1061" s="59"/>
      <c r="LYS1061" s="59"/>
      <c r="LYT1061" s="59"/>
      <c r="LYU1061" s="59"/>
      <c r="LYV1061" s="59"/>
      <c r="LYW1061" s="59"/>
      <c r="LYX1061" s="59"/>
      <c r="LYY1061" s="59"/>
      <c r="LYZ1061" s="59"/>
      <c r="LZA1061" s="59"/>
      <c r="LZB1061" s="59"/>
      <c r="LZC1061" s="59"/>
      <c r="LZD1061" s="59"/>
      <c r="LZE1061" s="59"/>
      <c r="LZF1061" s="59"/>
      <c r="LZG1061" s="59"/>
      <c r="LZH1061" s="59"/>
      <c r="LZI1061" s="59"/>
      <c r="LZJ1061" s="59"/>
      <c r="LZK1061" s="59"/>
      <c r="LZL1061" s="59"/>
      <c r="LZM1061" s="59"/>
      <c r="LZN1061" s="59"/>
      <c r="LZO1061" s="59"/>
      <c r="LZP1061" s="59"/>
      <c r="LZQ1061" s="59"/>
      <c r="LZR1061" s="59"/>
      <c r="LZS1061" s="59"/>
      <c r="LZT1061" s="59"/>
      <c r="LZU1061" s="59"/>
      <c r="LZV1061" s="59"/>
      <c r="LZW1061" s="59"/>
      <c r="LZX1061" s="59"/>
      <c r="LZY1061" s="59"/>
      <c r="LZZ1061" s="59"/>
      <c r="MAA1061" s="59"/>
      <c r="MAB1061" s="59"/>
      <c r="MAC1061" s="59"/>
      <c r="MAD1061" s="59"/>
      <c r="MAE1061" s="59"/>
      <c r="MAF1061" s="59"/>
      <c r="MAG1061" s="59"/>
      <c r="MAH1061" s="59"/>
      <c r="MAI1061" s="59"/>
      <c r="MAJ1061" s="59"/>
      <c r="MAK1061" s="59"/>
      <c r="MAL1061" s="59"/>
      <c r="MAM1061" s="59"/>
      <c r="MAN1061" s="59"/>
      <c r="MAO1061" s="59"/>
      <c r="MAP1061" s="59"/>
      <c r="MAQ1061" s="59"/>
      <c r="MAR1061" s="59"/>
      <c r="MAS1061" s="59"/>
      <c r="MAT1061" s="59"/>
      <c r="MAU1061" s="59"/>
      <c r="MAV1061" s="59"/>
      <c r="MAW1061" s="59"/>
      <c r="MAX1061" s="59"/>
      <c r="MAY1061" s="59"/>
      <c r="MAZ1061" s="59"/>
      <c r="MBA1061" s="59"/>
      <c r="MBB1061" s="59"/>
      <c r="MBC1061" s="59"/>
      <c r="MBD1061" s="59"/>
      <c r="MBE1061" s="59"/>
      <c r="MBF1061" s="59"/>
      <c r="MBG1061" s="59"/>
      <c r="MBH1061" s="59"/>
      <c r="MBI1061" s="59"/>
      <c r="MBJ1061" s="59"/>
      <c r="MBK1061" s="59"/>
      <c r="MBL1061" s="59"/>
      <c r="MBM1061" s="59"/>
      <c r="MBN1061" s="59"/>
      <c r="MBO1061" s="59"/>
      <c r="MBP1061" s="59"/>
      <c r="MBQ1061" s="59"/>
      <c r="MBR1061" s="59"/>
      <c r="MBS1061" s="59"/>
      <c r="MBT1061" s="59"/>
      <c r="MBU1061" s="59"/>
      <c r="MBV1061" s="59"/>
      <c r="MBW1061" s="59"/>
      <c r="MBX1061" s="59"/>
      <c r="MBY1061" s="59"/>
      <c r="MBZ1061" s="59"/>
      <c r="MCA1061" s="59"/>
      <c r="MCB1061" s="59"/>
      <c r="MCC1061" s="59"/>
      <c r="MCD1061" s="59"/>
      <c r="MCE1061" s="59"/>
      <c r="MCF1061" s="59"/>
      <c r="MCG1061" s="59"/>
      <c r="MCH1061" s="59"/>
      <c r="MCI1061" s="59"/>
      <c r="MCJ1061" s="59"/>
      <c r="MCK1061" s="59"/>
      <c r="MCL1061" s="59"/>
      <c r="MCM1061" s="59"/>
      <c r="MCN1061" s="59"/>
      <c r="MCO1061" s="59"/>
      <c r="MCP1061" s="59"/>
      <c r="MCQ1061" s="59"/>
      <c r="MCR1061" s="59"/>
      <c r="MCS1061" s="59"/>
      <c r="MCT1061" s="59"/>
      <c r="MCU1061" s="59"/>
      <c r="MCV1061" s="59"/>
      <c r="MCW1061" s="59"/>
      <c r="MCX1061" s="59"/>
      <c r="MCY1061" s="59"/>
      <c r="MCZ1061" s="59"/>
      <c r="MDA1061" s="59"/>
      <c r="MDB1061" s="59"/>
      <c r="MDC1061" s="59"/>
      <c r="MDD1061" s="59"/>
      <c r="MDE1061" s="59"/>
      <c r="MDF1061" s="59"/>
      <c r="MDG1061" s="59"/>
      <c r="MDH1061" s="59"/>
      <c r="MDI1061" s="59"/>
      <c r="MDJ1061" s="59"/>
      <c r="MDK1061" s="59"/>
      <c r="MDL1061" s="59"/>
      <c r="MDM1061" s="59"/>
      <c r="MDN1061" s="59"/>
      <c r="MDO1061" s="59"/>
      <c r="MDP1061" s="59"/>
      <c r="MDQ1061" s="59"/>
      <c r="MDR1061" s="59"/>
      <c r="MDS1061" s="59"/>
      <c r="MDT1061" s="59"/>
      <c r="MDU1061" s="59"/>
      <c r="MDV1061" s="59"/>
      <c r="MDW1061" s="59"/>
      <c r="MDX1061" s="59"/>
      <c r="MDY1061" s="59"/>
      <c r="MDZ1061" s="59"/>
      <c r="MEA1061" s="59"/>
      <c r="MEB1061" s="59"/>
      <c r="MEC1061" s="59"/>
      <c r="MED1061" s="59"/>
      <c r="MEE1061" s="59"/>
      <c r="MEF1061" s="59"/>
      <c r="MEG1061" s="59"/>
      <c r="MEH1061" s="59"/>
      <c r="MEI1061" s="59"/>
      <c r="MEJ1061" s="59"/>
      <c r="MEK1061" s="59"/>
      <c r="MEL1061" s="59"/>
      <c r="MEM1061" s="59"/>
      <c r="MEN1061" s="59"/>
      <c r="MEO1061" s="59"/>
      <c r="MEP1061" s="59"/>
      <c r="MEQ1061" s="59"/>
      <c r="MER1061" s="59"/>
      <c r="MES1061" s="59"/>
      <c r="MET1061" s="59"/>
      <c r="MEU1061" s="59"/>
      <c r="MEV1061" s="59"/>
      <c r="MEW1061" s="59"/>
      <c r="MEX1061" s="59"/>
      <c r="MEY1061" s="59"/>
      <c r="MEZ1061" s="59"/>
      <c r="MFA1061" s="59"/>
      <c r="MFB1061" s="59"/>
      <c r="MFC1061" s="59"/>
      <c r="MFD1061" s="59"/>
      <c r="MFE1061" s="59"/>
      <c r="MFF1061" s="59"/>
      <c r="MFG1061" s="59"/>
      <c r="MFH1061" s="59"/>
      <c r="MFI1061" s="59"/>
      <c r="MFJ1061" s="59"/>
      <c r="MFK1061" s="59"/>
      <c r="MFL1061" s="59"/>
      <c r="MFM1061" s="59"/>
      <c r="MFN1061" s="59"/>
      <c r="MFO1061" s="59"/>
      <c r="MFP1061" s="59"/>
      <c r="MFQ1061" s="59"/>
      <c r="MFR1061" s="59"/>
      <c r="MFS1061" s="59"/>
      <c r="MFT1061" s="59"/>
      <c r="MFU1061" s="59"/>
      <c r="MFV1061" s="59"/>
      <c r="MFW1061" s="59"/>
      <c r="MFX1061" s="59"/>
      <c r="MFY1061" s="59"/>
      <c r="MFZ1061" s="59"/>
      <c r="MGA1061" s="59"/>
      <c r="MGB1061" s="59"/>
      <c r="MGC1061" s="59"/>
      <c r="MGD1061" s="59"/>
      <c r="MGE1061" s="59"/>
      <c r="MGF1061" s="59"/>
      <c r="MGG1061" s="59"/>
      <c r="MGH1061" s="59"/>
      <c r="MGI1061" s="59"/>
      <c r="MGJ1061" s="59"/>
      <c r="MGK1061" s="59"/>
      <c r="MGL1061" s="59"/>
      <c r="MGM1061" s="59"/>
      <c r="MGN1061" s="59"/>
      <c r="MGO1061" s="59"/>
      <c r="MGP1061" s="59"/>
      <c r="MGQ1061" s="59"/>
      <c r="MGR1061" s="59"/>
      <c r="MGS1061" s="59"/>
      <c r="MGT1061" s="59"/>
      <c r="MGU1061" s="59"/>
      <c r="MGV1061" s="59"/>
      <c r="MGW1061" s="59"/>
      <c r="MGX1061" s="59"/>
      <c r="MGY1061" s="59"/>
      <c r="MGZ1061" s="59"/>
      <c r="MHA1061" s="59"/>
      <c r="MHB1061" s="59"/>
      <c r="MHC1061" s="59"/>
      <c r="MHD1061" s="59"/>
      <c r="MHE1061" s="59"/>
      <c r="MHF1061" s="59"/>
      <c r="MHG1061" s="59"/>
      <c r="MHH1061" s="59"/>
      <c r="MHI1061" s="59"/>
      <c r="MHJ1061" s="59"/>
      <c r="MHK1061" s="59"/>
      <c r="MHL1061" s="59"/>
      <c r="MHM1061" s="59"/>
      <c r="MHN1061" s="59"/>
      <c r="MHO1061" s="59"/>
      <c r="MHP1061" s="59"/>
      <c r="MHQ1061" s="59"/>
      <c r="MHR1061" s="59"/>
      <c r="MHS1061" s="59"/>
      <c r="MHT1061" s="59"/>
      <c r="MHU1061" s="59"/>
      <c r="MHV1061" s="59"/>
      <c r="MHW1061" s="59"/>
      <c r="MHX1061" s="59"/>
      <c r="MHY1061" s="59"/>
      <c r="MHZ1061" s="59"/>
      <c r="MIA1061" s="59"/>
      <c r="MIB1061" s="59"/>
      <c r="MIC1061" s="59"/>
      <c r="MID1061" s="59"/>
      <c r="MIE1061" s="59"/>
      <c r="MIF1061" s="59"/>
      <c r="MIG1061" s="59"/>
      <c r="MIH1061" s="59"/>
      <c r="MII1061" s="59"/>
      <c r="MIJ1061" s="59"/>
      <c r="MIK1061" s="59"/>
      <c r="MIL1061" s="59"/>
      <c r="MIM1061" s="59"/>
      <c r="MIN1061" s="59"/>
      <c r="MIO1061" s="59"/>
      <c r="MIP1061" s="59"/>
      <c r="MIQ1061" s="59"/>
      <c r="MIR1061" s="59"/>
      <c r="MIS1061" s="59"/>
      <c r="MIT1061" s="59"/>
      <c r="MIU1061" s="59"/>
      <c r="MIV1061" s="59"/>
      <c r="MIW1061" s="59"/>
      <c r="MIX1061" s="59"/>
      <c r="MIY1061" s="59"/>
      <c r="MIZ1061" s="59"/>
      <c r="MJA1061" s="59"/>
      <c r="MJB1061" s="59"/>
      <c r="MJC1061" s="59"/>
      <c r="MJD1061" s="59"/>
      <c r="MJE1061" s="59"/>
      <c r="MJF1061" s="59"/>
      <c r="MJG1061" s="59"/>
      <c r="MJH1061" s="59"/>
      <c r="MJI1061" s="59"/>
      <c r="MJJ1061" s="59"/>
      <c r="MJK1061" s="59"/>
      <c r="MJL1061" s="59"/>
      <c r="MJM1061" s="59"/>
      <c r="MJN1061" s="59"/>
      <c r="MJO1061" s="59"/>
      <c r="MJP1061" s="59"/>
      <c r="MJQ1061" s="59"/>
      <c r="MJR1061" s="59"/>
      <c r="MJS1061" s="59"/>
      <c r="MJT1061" s="59"/>
      <c r="MJU1061" s="59"/>
      <c r="MJV1061" s="59"/>
      <c r="MJW1061" s="59"/>
      <c r="MJX1061" s="59"/>
      <c r="MJY1061" s="59"/>
      <c r="MJZ1061" s="59"/>
      <c r="MKA1061" s="59"/>
      <c r="MKB1061" s="59"/>
      <c r="MKC1061" s="59"/>
      <c r="MKD1061" s="59"/>
      <c r="MKE1061" s="59"/>
      <c r="MKF1061" s="59"/>
      <c r="MKG1061" s="59"/>
      <c r="MKH1061" s="59"/>
      <c r="MKI1061" s="59"/>
      <c r="MKJ1061" s="59"/>
      <c r="MKK1061" s="59"/>
      <c r="MKL1061" s="59"/>
      <c r="MKM1061" s="59"/>
      <c r="MKN1061" s="59"/>
      <c r="MKO1061" s="59"/>
      <c r="MKP1061" s="59"/>
      <c r="MKQ1061" s="59"/>
      <c r="MKR1061" s="59"/>
      <c r="MKS1061" s="59"/>
      <c r="MKT1061" s="59"/>
      <c r="MKU1061" s="59"/>
      <c r="MKV1061" s="59"/>
      <c r="MKW1061" s="59"/>
      <c r="MKX1061" s="59"/>
      <c r="MKY1061" s="59"/>
      <c r="MKZ1061" s="59"/>
      <c r="MLA1061" s="59"/>
      <c r="MLB1061" s="59"/>
      <c r="MLC1061" s="59"/>
      <c r="MLD1061" s="59"/>
      <c r="MLE1061" s="59"/>
      <c r="MLF1061" s="59"/>
      <c r="MLG1061" s="59"/>
      <c r="MLH1061" s="59"/>
      <c r="MLI1061" s="59"/>
      <c r="MLJ1061" s="59"/>
      <c r="MLK1061" s="59"/>
      <c r="MLL1061" s="59"/>
      <c r="MLM1061" s="59"/>
      <c r="MLN1061" s="59"/>
      <c r="MLO1061" s="59"/>
      <c r="MLP1061" s="59"/>
      <c r="MLQ1061" s="59"/>
      <c r="MLR1061" s="59"/>
      <c r="MLS1061" s="59"/>
      <c r="MLT1061" s="59"/>
      <c r="MLU1061" s="59"/>
      <c r="MLV1061" s="59"/>
      <c r="MLW1061" s="59"/>
      <c r="MLX1061" s="59"/>
      <c r="MLY1061" s="59"/>
      <c r="MLZ1061" s="59"/>
      <c r="MMA1061" s="59"/>
      <c r="MMB1061" s="59"/>
      <c r="MMC1061" s="59"/>
      <c r="MMD1061" s="59"/>
      <c r="MME1061" s="59"/>
      <c r="MMF1061" s="59"/>
      <c r="MMG1061" s="59"/>
      <c r="MMH1061" s="59"/>
      <c r="MMI1061" s="59"/>
      <c r="MMJ1061" s="59"/>
      <c r="MMK1061" s="59"/>
      <c r="MML1061" s="59"/>
      <c r="MMM1061" s="59"/>
      <c r="MMN1061" s="59"/>
      <c r="MMO1061" s="59"/>
      <c r="MMP1061" s="59"/>
      <c r="MMQ1061" s="59"/>
      <c r="MMR1061" s="59"/>
      <c r="MMS1061" s="59"/>
      <c r="MMT1061" s="59"/>
      <c r="MMU1061" s="59"/>
      <c r="MMV1061" s="59"/>
      <c r="MMW1061" s="59"/>
      <c r="MMX1061" s="59"/>
      <c r="MMY1061" s="59"/>
      <c r="MMZ1061" s="59"/>
      <c r="MNA1061" s="59"/>
      <c r="MNB1061" s="59"/>
      <c r="MNC1061" s="59"/>
      <c r="MND1061" s="59"/>
      <c r="MNE1061" s="59"/>
      <c r="MNF1061" s="59"/>
      <c r="MNG1061" s="59"/>
      <c r="MNH1061" s="59"/>
      <c r="MNI1061" s="59"/>
      <c r="MNJ1061" s="59"/>
      <c r="MNK1061" s="59"/>
      <c r="MNL1061" s="59"/>
      <c r="MNM1061" s="59"/>
      <c r="MNN1061" s="59"/>
      <c r="MNO1061" s="59"/>
      <c r="MNP1061" s="59"/>
      <c r="MNQ1061" s="59"/>
      <c r="MNR1061" s="59"/>
      <c r="MNS1061" s="59"/>
      <c r="MNT1061" s="59"/>
      <c r="MNU1061" s="59"/>
      <c r="MNV1061" s="59"/>
      <c r="MNW1061" s="59"/>
      <c r="MNX1061" s="59"/>
      <c r="MNY1061" s="59"/>
      <c r="MNZ1061" s="59"/>
      <c r="MOA1061" s="59"/>
      <c r="MOB1061" s="59"/>
      <c r="MOC1061" s="59"/>
      <c r="MOD1061" s="59"/>
      <c r="MOE1061" s="59"/>
      <c r="MOF1061" s="59"/>
      <c r="MOG1061" s="59"/>
      <c r="MOH1061" s="59"/>
      <c r="MOI1061" s="59"/>
      <c r="MOJ1061" s="59"/>
      <c r="MOK1061" s="59"/>
      <c r="MOL1061" s="59"/>
      <c r="MOM1061" s="59"/>
      <c r="MON1061" s="59"/>
      <c r="MOO1061" s="59"/>
      <c r="MOP1061" s="59"/>
      <c r="MOQ1061" s="59"/>
      <c r="MOR1061" s="59"/>
      <c r="MOS1061" s="59"/>
      <c r="MOT1061" s="59"/>
      <c r="MOU1061" s="59"/>
      <c r="MOV1061" s="59"/>
      <c r="MOW1061" s="59"/>
      <c r="MOX1061" s="59"/>
      <c r="MOY1061" s="59"/>
      <c r="MOZ1061" s="59"/>
      <c r="MPA1061" s="59"/>
      <c r="MPB1061" s="59"/>
      <c r="MPC1061" s="59"/>
      <c r="MPD1061" s="59"/>
      <c r="MPE1061" s="59"/>
      <c r="MPF1061" s="59"/>
      <c r="MPG1061" s="59"/>
      <c r="MPH1061" s="59"/>
      <c r="MPI1061" s="59"/>
      <c r="MPJ1061" s="59"/>
      <c r="MPK1061" s="59"/>
      <c r="MPL1061" s="59"/>
      <c r="MPM1061" s="59"/>
      <c r="MPN1061" s="59"/>
      <c r="MPO1061" s="59"/>
      <c r="MPP1061" s="59"/>
      <c r="MPQ1061" s="59"/>
      <c r="MPR1061" s="59"/>
      <c r="MPS1061" s="59"/>
      <c r="MPT1061" s="59"/>
      <c r="MPU1061" s="59"/>
      <c r="MPV1061" s="59"/>
      <c r="MPW1061" s="59"/>
      <c r="MPX1061" s="59"/>
      <c r="MPY1061" s="59"/>
      <c r="MPZ1061" s="59"/>
      <c r="MQA1061" s="59"/>
      <c r="MQB1061" s="59"/>
      <c r="MQC1061" s="59"/>
      <c r="MQD1061" s="59"/>
      <c r="MQE1061" s="59"/>
      <c r="MQF1061" s="59"/>
      <c r="MQG1061" s="59"/>
      <c r="MQH1061" s="59"/>
      <c r="MQI1061" s="59"/>
      <c r="MQJ1061" s="59"/>
      <c r="MQK1061" s="59"/>
      <c r="MQL1061" s="59"/>
      <c r="MQM1061" s="59"/>
      <c r="MQN1061" s="59"/>
      <c r="MQO1061" s="59"/>
      <c r="MQP1061" s="59"/>
      <c r="MQQ1061" s="59"/>
      <c r="MQR1061" s="59"/>
      <c r="MQS1061" s="59"/>
      <c r="MQT1061" s="59"/>
      <c r="MQU1061" s="59"/>
      <c r="MQV1061" s="59"/>
      <c r="MQW1061" s="59"/>
      <c r="MQX1061" s="59"/>
      <c r="MQY1061" s="59"/>
      <c r="MQZ1061" s="59"/>
      <c r="MRA1061" s="59"/>
      <c r="MRB1061" s="59"/>
      <c r="MRC1061" s="59"/>
      <c r="MRD1061" s="59"/>
      <c r="MRE1061" s="59"/>
      <c r="MRF1061" s="59"/>
      <c r="MRG1061" s="59"/>
      <c r="MRH1061" s="59"/>
      <c r="MRI1061" s="59"/>
      <c r="MRJ1061" s="59"/>
      <c r="MRK1061" s="59"/>
      <c r="MRL1061" s="59"/>
      <c r="MRM1061" s="59"/>
      <c r="MRN1061" s="59"/>
      <c r="MRO1061" s="59"/>
      <c r="MRP1061" s="59"/>
      <c r="MRQ1061" s="59"/>
      <c r="MRR1061" s="59"/>
      <c r="MRS1061" s="59"/>
      <c r="MRT1061" s="59"/>
      <c r="MRU1061" s="59"/>
      <c r="MRV1061" s="59"/>
      <c r="MRW1061" s="59"/>
      <c r="MRX1061" s="59"/>
      <c r="MRY1061" s="59"/>
      <c r="MRZ1061" s="59"/>
      <c r="MSA1061" s="59"/>
      <c r="MSB1061" s="59"/>
      <c r="MSC1061" s="59"/>
      <c r="MSD1061" s="59"/>
      <c r="MSE1061" s="59"/>
      <c r="MSF1061" s="59"/>
      <c r="MSG1061" s="59"/>
      <c r="MSH1061" s="59"/>
      <c r="MSI1061" s="59"/>
      <c r="MSJ1061" s="59"/>
      <c r="MSK1061" s="59"/>
      <c r="MSL1061" s="59"/>
      <c r="MSM1061" s="59"/>
      <c r="MSN1061" s="59"/>
      <c r="MSO1061" s="59"/>
      <c r="MSP1061" s="59"/>
      <c r="MSQ1061" s="59"/>
      <c r="MSR1061" s="59"/>
      <c r="MSS1061" s="59"/>
      <c r="MST1061" s="59"/>
      <c r="MSU1061" s="59"/>
      <c r="MSV1061" s="59"/>
      <c r="MSW1061" s="59"/>
      <c r="MSX1061" s="59"/>
      <c r="MSY1061" s="59"/>
      <c r="MSZ1061" s="59"/>
      <c r="MTA1061" s="59"/>
      <c r="MTB1061" s="59"/>
      <c r="MTC1061" s="59"/>
      <c r="MTD1061" s="59"/>
      <c r="MTE1061" s="59"/>
      <c r="MTF1061" s="59"/>
      <c r="MTG1061" s="59"/>
      <c r="MTH1061" s="59"/>
      <c r="MTI1061" s="59"/>
      <c r="MTJ1061" s="59"/>
      <c r="MTK1061" s="59"/>
      <c r="MTL1061" s="59"/>
      <c r="MTM1061" s="59"/>
      <c r="MTN1061" s="59"/>
      <c r="MTO1061" s="59"/>
      <c r="MTP1061" s="59"/>
      <c r="MTQ1061" s="59"/>
      <c r="MTR1061" s="59"/>
      <c r="MTS1061" s="59"/>
      <c r="MTT1061" s="59"/>
      <c r="MTU1061" s="59"/>
      <c r="MTV1061" s="59"/>
      <c r="MTW1061" s="59"/>
      <c r="MTX1061" s="59"/>
      <c r="MTY1061" s="59"/>
      <c r="MTZ1061" s="59"/>
      <c r="MUA1061" s="59"/>
      <c r="MUB1061" s="59"/>
      <c r="MUC1061" s="59"/>
      <c r="MUD1061" s="59"/>
      <c r="MUE1061" s="59"/>
      <c r="MUF1061" s="59"/>
      <c r="MUG1061" s="59"/>
      <c r="MUH1061" s="59"/>
      <c r="MUI1061" s="59"/>
      <c r="MUJ1061" s="59"/>
      <c r="MUK1061" s="59"/>
      <c r="MUL1061" s="59"/>
      <c r="MUM1061" s="59"/>
      <c r="MUN1061" s="59"/>
      <c r="MUO1061" s="59"/>
      <c r="MUP1061" s="59"/>
      <c r="MUQ1061" s="59"/>
      <c r="MUR1061" s="59"/>
      <c r="MUS1061" s="59"/>
      <c r="MUT1061" s="59"/>
      <c r="MUU1061" s="59"/>
      <c r="MUV1061" s="59"/>
      <c r="MUW1061" s="59"/>
      <c r="MUX1061" s="59"/>
      <c r="MUY1061" s="59"/>
      <c r="MUZ1061" s="59"/>
      <c r="MVA1061" s="59"/>
      <c r="MVB1061" s="59"/>
      <c r="MVC1061" s="59"/>
      <c r="MVD1061" s="59"/>
      <c r="MVE1061" s="59"/>
      <c r="MVF1061" s="59"/>
      <c r="MVG1061" s="59"/>
      <c r="MVH1061" s="59"/>
      <c r="MVI1061" s="59"/>
      <c r="MVJ1061" s="59"/>
      <c r="MVK1061" s="59"/>
      <c r="MVL1061" s="59"/>
      <c r="MVM1061" s="59"/>
      <c r="MVN1061" s="59"/>
      <c r="MVO1061" s="59"/>
      <c r="MVP1061" s="59"/>
      <c r="MVQ1061" s="59"/>
      <c r="MVR1061" s="59"/>
      <c r="MVS1061" s="59"/>
      <c r="MVT1061" s="59"/>
      <c r="MVU1061" s="59"/>
      <c r="MVV1061" s="59"/>
      <c r="MVW1061" s="59"/>
      <c r="MVX1061" s="59"/>
      <c r="MVY1061" s="59"/>
      <c r="MVZ1061" s="59"/>
      <c r="MWA1061" s="59"/>
      <c r="MWB1061" s="59"/>
      <c r="MWC1061" s="59"/>
      <c r="MWD1061" s="59"/>
      <c r="MWE1061" s="59"/>
      <c r="MWF1061" s="59"/>
      <c r="MWG1061" s="59"/>
      <c r="MWH1061" s="59"/>
      <c r="MWI1061" s="59"/>
      <c r="MWJ1061" s="59"/>
      <c r="MWK1061" s="59"/>
      <c r="MWL1061" s="59"/>
      <c r="MWM1061" s="59"/>
      <c r="MWN1061" s="59"/>
      <c r="MWO1061" s="59"/>
      <c r="MWP1061" s="59"/>
      <c r="MWQ1061" s="59"/>
      <c r="MWR1061" s="59"/>
      <c r="MWS1061" s="59"/>
      <c r="MWT1061" s="59"/>
      <c r="MWU1061" s="59"/>
      <c r="MWV1061" s="59"/>
      <c r="MWW1061" s="59"/>
      <c r="MWX1061" s="59"/>
      <c r="MWY1061" s="59"/>
      <c r="MWZ1061" s="59"/>
      <c r="MXA1061" s="59"/>
      <c r="MXB1061" s="59"/>
      <c r="MXC1061" s="59"/>
      <c r="MXD1061" s="59"/>
      <c r="MXE1061" s="59"/>
      <c r="MXF1061" s="59"/>
      <c r="MXG1061" s="59"/>
      <c r="MXH1061" s="59"/>
      <c r="MXI1061" s="59"/>
      <c r="MXJ1061" s="59"/>
      <c r="MXK1061" s="59"/>
      <c r="MXL1061" s="59"/>
      <c r="MXM1061" s="59"/>
      <c r="MXN1061" s="59"/>
      <c r="MXO1061" s="59"/>
      <c r="MXP1061" s="59"/>
      <c r="MXQ1061" s="59"/>
      <c r="MXR1061" s="59"/>
      <c r="MXS1061" s="59"/>
      <c r="MXT1061" s="59"/>
      <c r="MXU1061" s="59"/>
      <c r="MXV1061" s="59"/>
      <c r="MXW1061" s="59"/>
      <c r="MXX1061" s="59"/>
      <c r="MXY1061" s="59"/>
      <c r="MXZ1061" s="59"/>
      <c r="MYA1061" s="59"/>
      <c r="MYB1061" s="59"/>
      <c r="MYC1061" s="59"/>
      <c r="MYD1061" s="59"/>
      <c r="MYE1061" s="59"/>
      <c r="MYF1061" s="59"/>
      <c r="MYG1061" s="59"/>
      <c r="MYH1061" s="59"/>
      <c r="MYI1061" s="59"/>
      <c r="MYJ1061" s="59"/>
      <c r="MYK1061" s="59"/>
      <c r="MYL1061" s="59"/>
      <c r="MYM1061" s="59"/>
      <c r="MYN1061" s="59"/>
      <c r="MYO1061" s="59"/>
      <c r="MYP1061" s="59"/>
      <c r="MYQ1061" s="59"/>
      <c r="MYR1061" s="59"/>
      <c r="MYS1061" s="59"/>
      <c r="MYT1061" s="59"/>
      <c r="MYU1061" s="59"/>
      <c r="MYV1061" s="59"/>
      <c r="MYW1061" s="59"/>
      <c r="MYX1061" s="59"/>
      <c r="MYY1061" s="59"/>
      <c r="MYZ1061" s="59"/>
      <c r="MZA1061" s="59"/>
      <c r="MZB1061" s="59"/>
      <c r="MZC1061" s="59"/>
      <c r="MZD1061" s="59"/>
      <c r="MZE1061" s="59"/>
      <c r="MZF1061" s="59"/>
      <c r="MZG1061" s="59"/>
      <c r="MZH1061" s="59"/>
      <c r="MZI1061" s="59"/>
      <c r="MZJ1061" s="59"/>
      <c r="MZK1061" s="59"/>
      <c r="MZL1061" s="59"/>
      <c r="MZM1061" s="59"/>
      <c r="MZN1061" s="59"/>
      <c r="MZO1061" s="59"/>
      <c r="MZP1061" s="59"/>
      <c r="MZQ1061" s="59"/>
      <c r="MZR1061" s="59"/>
      <c r="MZS1061" s="59"/>
      <c r="MZT1061" s="59"/>
      <c r="MZU1061" s="59"/>
      <c r="MZV1061" s="59"/>
      <c r="MZW1061" s="59"/>
      <c r="MZX1061" s="59"/>
      <c r="MZY1061" s="59"/>
      <c r="MZZ1061" s="59"/>
      <c r="NAA1061" s="59"/>
      <c r="NAB1061" s="59"/>
      <c r="NAC1061" s="59"/>
      <c r="NAD1061" s="59"/>
      <c r="NAE1061" s="59"/>
      <c r="NAF1061" s="59"/>
      <c r="NAG1061" s="59"/>
      <c r="NAH1061" s="59"/>
      <c r="NAI1061" s="59"/>
      <c r="NAJ1061" s="59"/>
      <c r="NAK1061" s="59"/>
      <c r="NAL1061" s="59"/>
      <c r="NAM1061" s="59"/>
      <c r="NAN1061" s="59"/>
      <c r="NAO1061" s="59"/>
      <c r="NAP1061" s="59"/>
      <c r="NAQ1061" s="59"/>
      <c r="NAR1061" s="59"/>
      <c r="NAS1061" s="59"/>
      <c r="NAT1061" s="59"/>
      <c r="NAU1061" s="59"/>
      <c r="NAV1061" s="59"/>
      <c r="NAW1061" s="59"/>
      <c r="NAX1061" s="59"/>
      <c r="NAY1061" s="59"/>
      <c r="NAZ1061" s="59"/>
      <c r="NBA1061" s="59"/>
      <c r="NBB1061" s="59"/>
      <c r="NBC1061" s="59"/>
      <c r="NBD1061" s="59"/>
      <c r="NBE1061" s="59"/>
      <c r="NBF1061" s="59"/>
      <c r="NBG1061" s="59"/>
      <c r="NBH1061" s="59"/>
      <c r="NBI1061" s="59"/>
      <c r="NBJ1061" s="59"/>
      <c r="NBK1061" s="59"/>
      <c r="NBL1061" s="59"/>
      <c r="NBM1061" s="59"/>
      <c r="NBN1061" s="59"/>
      <c r="NBO1061" s="59"/>
      <c r="NBP1061" s="59"/>
      <c r="NBQ1061" s="59"/>
      <c r="NBR1061" s="59"/>
      <c r="NBS1061" s="59"/>
      <c r="NBT1061" s="59"/>
      <c r="NBU1061" s="59"/>
      <c r="NBV1061" s="59"/>
      <c r="NBW1061" s="59"/>
      <c r="NBX1061" s="59"/>
      <c r="NBY1061" s="59"/>
      <c r="NBZ1061" s="59"/>
      <c r="NCA1061" s="59"/>
      <c r="NCB1061" s="59"/>
      <c r="NCC1061" s="59"/>
      <c r="NCD1061" s="59"/>
      <c r="NCE1061" s="59"/>
      <c r="NCF1061" s="59"/>
      <c r="NCG1061" s="59"/>
      <c r="NCH1061" s="59"/>
      <c r="NCI1061" s="59"/>
      <c r="NCJ1061" s="59"/>
      <c r="NCK1061" s="59"/>
      <c r="NCL1061" s="59"/>
      <c r="NCM1061" s="59"/>
      <c r="NCN1061" s="59"/>
      <c r="NCO1061" s="59"/>
      <c r="NCP1061" s="59"/>
      <c r="NCQ1061" s="59"/>
      <c r="NCR1061" s="59"/>
      <c r="NCS1061" s="59"/>
      <c r="NCT1061" s="59"/>
      <c r="NCU1061" s="59"/>
      <c r="NCV1061" s="59"/>
      <c r="NCW1061" s="59"/>
      <c r="NCX1061" s="59"/>
      <c r="NCY1061" s="59"/>
      <c r="NCZ1061" s="59"/>
      <c r="NDA1061" s="59"/>
      <c r="NDB1061" s="59"/>
      <c r="NDC1061" s="59"/>
      <c r="NDD1061" s="59"/>
      <c r="NDE1061" s="59"/>
      <c r="NDF1061" s="59"/>
      <c r="NDG1061" s="59"/>
      <c r="NDH1061" s="59"/>
      <c r="NDI1061" s="59"/>
      <c r="NDJ1061" s="59"/>
      <c r="NDK1061" s="59"/>
      <c r="NDL1061" s="59"/>
      <c r="NDM1061" s="59"/>
      <c r="NDN1061" s="59"/>
      <c r="NDO1061" s="59"/>
      <c r="NDP1061" s="59"/>
      <c r="NDQ1061" s="59"/>
      <c r="NDR1061" s="59"/>
      <c r="NDS1061" s="59"/>
      <c r="NDT1061" s="59"/>
      <c r="NDU1061" s="59"/>
      <c r="NDV1061" s="59"/>
      <c r="NDW1061" s="59"/>
      <c r="NDX1061" s="59"/>
      <c r="NDY1061" s="59"/>
      <c r="NDZ1061" s="59"/>
      <c r="NEA1061" s="59"/>
      <c r="NEB1061" s="59"/>
      <c r="NEC1061" s="59"/>
      <c r="NED1061" s="59"/>
      <c r="NEE1061" s="59"/>
      <c r="NEF1061" s="59"/>
      <c r="NEG1061" s="59"/>
      <c r="NEH1061" s="59"/>
      <c r="NEI1061" s="59"/>
      <c r="NEJ1061" s="59"/>
      <c r="NEK1061" s="59"/>
      <c r="NEL1061" s="59"/>
      <c r="NEM1061" s="59"/>
      <c r="NEN1061" s="59"/>
      <c r="NEO1061" s="59"/>
      <c r="NEP1061" s="59"/>
      <c r="NEQ1061" s="59"/>
      <c r="NER1061" s="59"/>
      <c r="NES1061" s="59"/>
      <c r="NET1061" s="59"/>
      <c r="NEU1061" s="59"/>
      <c r="NEV1061" s="59"/>
      <c r="NEW1061" s="59"/>
      <c r="NEX1061" s="59"/>
      <c r="NEY1061" s="59"/>
      <c r="NEZ1061" s="59"/>
      <c r="NFA1061" s="59"/>
      <c r="NFB1061" s="59"/>
      <c r="NFC1061" s="59"/>
      <c r="NFD1061" s="59"/>
      <c r="NFE1061" s="59"/>
      <c r="NFF1061" s="59"/>
      <c r="NFG1061" s="59"/>
      <c r="NFH1061" s="59"/>
      <c r="NFI1061" s="59"/>
      <c r="NFJ1061" s="59"/>
      <c r="NFK1061" s="59"/>
      <c r="NFL1061" s="59"/>
      <c r="NFM1061" s="59"/>
      <c r="NFN1061" s="59"/>
      <c r="NFO1061" s="59"/>
      <c r="NFP1061" s="59"/>
      <c r="NFQ1061" s="59"/>
      <c r="NFR1061" s="59"/>
      <c r="NFS1061" s="59"/>
      <c r="NFT1061" s="59"/>
      <c r="NFU1061" s="59"/>
      <c r="NFV1061" s="59"/>
      <c r="NFW1061" s="59"/>
      <c r="NFX1061" s="59"/>
      <c r="NFY1061" s="59"/>
      <c r="NFZ1061" s="59"/>
      <c r="NGA1061" s="59"/>
      <c r="NGB1061" s="59"/>
      <c r="NGC1061" s="59"/>
      <c r="NGD1061" s="59"/>
      <c r="NGE1061" s="59"/>
      <c r="NGF1061" s="59"/>
      <c r="NGG1061" s="59"/>
      <c r="NGH1061" s="59"/>
      <c r="NGI1061" s="59"/>
      <c r="NGJ1061" s="59"/>
      <c r="NGK1061" s="59"/>
      <c r="NGL1061" s="59"/>
      <c r="NGM1061" s="59"/>
      <c r="NGN1061" s="59"/>
      <c r="NGO1061" s="59"/>
      <c r="NGP1061" s="59"/>
      <c r="NGQ1061" s="59"/>
      <c r="NGR1061" s="59"/>
      <c r="NGS1061" s="59"/>
      <c r="NGT1061" s="59"/>
      <c r="NGU1061" s="59"/>
      <c r="NGV1061" s="59"/>
      <c r="NGW1061" s="59"/>
      <c r="NGX1061" s="59"/>
      <c r="NGY1061" s="59"/>
      <c r="NGZ1061" s="59"/>
      <c r="NHA1061" s="59"/>
      <c r="NHB1061" s="59"/>
      <c r="NHC1061" s="59"/>
      <c r="NHD1061" s="59"/>
      <c r="NHE1061" s="59"/>
      <c r="NHF1061" s="59"/>
      <c r="NHG1061" s="59"/>
      <c r="NHH1061" s="59"/>
      <c r="NHI1061" s="59"/>
      <c r="NHJ1061" s="59"/>
      <c r="NHK1061" s="59"/>
      <c r="NHL1061" s="59"/>
      <c r="NHM1061" s="59"/>
      <c r="NHN1061" s="59"/>
      <c r="NHO1061" s="59"/>
      <c r="NHP1061" s="59"/>
      <c r="NHQ1061" s="59"/>
      <c r="NHR1061" s="59"/>
      <c r="NHS1061" s="59"/>
      <c r="NHT1061" s="59"/>
      <c r="NHU1061" s="59"/>
      <c r="NHV1061" s="59"/>
      <c r="NHW1061" s="59"/>
      <c r="NHX1061" s="59"/>
      <c r="NHY1061" s="59"/>
      <c r="NHZ1061" s="59"/>
      <c r="NIA1061" s="59"/>
      <c r="NIB1061" s="59"/>
      <c r="NIC1061" s="59"/>
      <c r="NID1061" s="59"/>
      <c r="NIE1061" s="59"/>
      <c r="NIF1061" s="59"/>
      <c r="NIG1061" s="59"/>
      <c r="NIH1061" s="59"/>
      <c r="NII1061" s="59"/>
      <c r="NIJ1061" s="59"/>
      <c r="NIK1061" s="59"/>
      <c r="NIL1061" s="59"/>
      <c r="NIM1061" s="59"/>
      <c r="NIN1061" s="59"/>
      <c r="NIO1061" s="59"/>
      <c r="NIP1061" s="59"/>
      <c r="NIQ1061" s="59"/>
      <c r="NIR1061" s="59"/>
      <c r="NIS1061" s="59"/>
      <c r="NIT1061" s="59"/>
      <c r="NIU1061" s="59"/>
      <c r="NIV1061" s="59"/>
      <c r="NIW1061" s="59"/>
      <c r="NIX1061" s="59"/>
      <c r="NIY1061" s="59"/>
      <c r="NIZ1061" s="59"/>
      <c r="NJA1061" s="59"/>
      <c r="NJB1061" s="59"/>
      <c r="NJC1061" s="59"/>
      <c r="NJD1061" s="59"/>
      <c r="NJE1061" s="59"/>
      <c r="NJF1061" s="59"/>
      <c r="NJG1061" s="59"/>
      <c r="NJH1061" s="59"/>
      <c r="NJI1061" s="59"/>
      <c r="NJJ1061" s="59"/>
      <c r="NJK1061" s="59"/>
      <c r="NJL1061" s="59"/>
      <c r="NJM1061" s="59"/>
      <c r="NJN1061" s="59"/>
      <c r="NJO1061" s="59"/>
      <c r="NJP1061" s="59"/>
      <c r="NJQ1061" s="59"/>
      <c r="NJR1061" s="59"/>
      <c r="NJS1061" s="59"/>
      <c r="NJT1061" s="59"/>
      <c r="NJU1061" s="59"/>
      <c r="NJV1061" s="59"/>
      <c r="NJW1061" s="59"/>
      <c r="NJX1061" s="59"/>
      <c r="NJY1061" s="59"/>
      <c r="NJZ1061" s="59"/>
      <c r="NKA1061" s="59"/>
      <c r="NKB1061" s="59"/>
      <c r="NKC1061" s="59"/>
      <c r="NKD1061" s="59"/>
      <c r="NKE1061" s="59"/>
      <c r="NKF1061" s="59"/>
      <c r="NKG1061" s="59"/>
      <c r="NKH1061" s="59"/>
      <c r="NKI1061" s="59"/>
      <c r="NKJ1061" s="59"/>
      <c r="NKK1061" s="59"/>
      <c r="NKL1061" s="59"/>
      <c r="NKM1061" s="59"/>
      <c r="NKN1061" s="59"/>
      <c r="NKO1061" s="59"/>
      <c r="NKP1061" s="59"/>
      <c r="NKQ1061" s="59"/>
      <c r="NKR1061" s="59"/>
      <c r="NKS1061" s="59"/>
      <c r="NKT1061" s="59"/>
      <c r="NKU1061" s="59"/>
      <c r="NKV1061" s="59"/>
      <c r="NKW1061" s="59"/>
      <c r="NKX1061" s="59"/>
      <c r="NKY1061" s="59"/>
      <c r="NKZ1061" s="59"/>
      <c r="NLA1061" s="59"/>
      <c r="NLB1061" s="59"/>
      <c r="NLC1061" s="59"/>
      <c r="NLD1061" s="59"/>
      <c r="NLE1061" s="59"/>
      <c r="NLF1061" s="59"/>
      <c r="NLG1061" s="59"/>
      <c r="NLH1061" s="59"/>
      <c r="NLI1061" s="59"/>
      <c r="NLJ1061" s="59"/>
      <c r="NLK1061" s="59"/>
      <c r="NLL1061" s="59"/>
      <c r="NLM1061" s="59"/>
      <c r="NLN1061" s="59"/>
      <c r="NLO1061" s="59"/>
      <c r="NLP1061" s="59"/>
      <c r="NLQ1061" s="59"/>
      <c r="NLR1061" s="59"/>
      <c r="NLS1061" s="59"/>
      <c r="NLT1061" s="59"/>
      <c r="NLU1061" s="59"/>
      <c r="NLV1061" s="59"/>
      <c r="NLW1061" s="59"/>
      <c r="NLX1061" s="59"/>
      <c r="NLY1061" s="59"/>
      <c r="NLZ1061" s="59"/>
      <c r="NMA1061" s="59"/>
      <c r="NMB1061" s="59"/>
      <c r="NMC1061" s="59"/>
      <c r="NMD1061" s="59"/>
      <c r="NME1061" s="59"/>
      <c r="NMF1061" s="59"/>
      <c r="NMG1061" s="59"/>
      <c r="NMH1061" s="59"/>
      <c r="NMI1061" s="59"/>
      <c r="NMJ1061" s="59"/>
      <c r="NMK1061" s="59"/>
      <c r="NML1061" s="59"/>
      <c r="NMM1061" s="59"/>
      <c r="NMN1061" s="59"/>
      <c r="NMO1061" s="59"/>
      <c r="NMP1061" s="59"/>
      <c r="NMQ1061" s="59"/>
      <c r="NMR1061" s="59"/>
      <c r="NMS1061" s="59"/>
      <c r="NMT1061" s="59"/>
      <c r="NMU1061" s="59"/>
      <c r="NMV1061" s="59"/>
      <c r="NMW1061" s="59"/>
      <c r="NMX1061" s="59"/>
      <c r="NMY1061" s="59"/>
      <c r="NMZ1061" s="59"/>
      <c r="NNA1061" s="59"/>
      <c r="NNB1061" s="59"/>
      <c r="NNC1061" s="59"/>
      <c r="NND1061" s="59"/>
      <c r="NNE1061" s="59"/>
      <c r="NNF1061" s="59"/>
      <c r="NNG1061" s="59"/>
      <c r="NNH1061" s="59"/>
      <c r="NNI1061" s="59"/>
      <c r="NNJ1061" s="59"/>
      <c r="NNK1061" s="59"/>
      <c r="NNL1061" s="59"/>
      <c r="NNM1061" s="59"/>
      <c r="NNN1061" s="59"/>
      <c r="NNO1061" s="59"/>
      <c r="NNP1061" s="59"/>
      <c r="NNQ1061" s="59"/>
      <c r="NNR1061" s="59"/>
      <c r="NNS1061" s="59"/>
      <c r="NNT1061" s="59"/>
      <c r="NNU1061" s="59"/>
      <c r="NNV1061" s="59"/>
      <c r="NNW1061" s="59"/>
      <c r="NNX1061" s="59"/>
      <c r="NNY1061" s="59"/>
      <c r="NNZ1061" s="59"/>
      <c r="NOA1061" s="59"/>
      <c r="NOB1061" s="59"/>
      <c r="NOC1061" s="59"/>
      <c r="NOD1061" s="59"/>
      <c r="NOE1061" s="59"/>
      <c r="NOF1061" s="59"/>
      <c r="NOG1061" s="59"/>
      <c r="NOH1061" s="59"/>
      <c r="NOI1061" s="59"/>
      <c r="NOJ1061" s="59"/>
      <c r="NOK1061" s="59"/>
      <c r="NOL1061" s="59"/>
      <c r="NOM1061" s="59"/>
      <c r="NON1061" s="59"/>
      <c r="NOO1061" s="59"/>
      <c r="NOP1061" s="59"/>
      <c r="NOQ1061" s="59"/>
      <c r="NOR1061" s="59"/>
      <c r="NOS1061" s="59"/>
      <c r="NOT1061" s="59"/>
      <c r="NOU1061" s="59"/>
      <c r="NOV1061" s="59"/>
      <c r="NOW1061" s="59"/>
      <c r="NOX1061" s="59"/>
      <c r="NOY1061" s="59"/>
      <c r="NOZ1061" s="59"/>
      <c r="NPA1061" s="59"/>
      <c r="NPB1061" s="59"/>
      <c r="NPC1061" s="59"/>
      <c r="NPD1061" s="59"/>
      <c r="NPE1061" s="59"/>
      <c r="NPF1061" s="59"/>
      <c r="NPG1061" s="59"/>
      <c r="NPH1061" s="59"/>
      <c r="NPI1061" s="59"/>
      <c r="NPJ1061" s="59"/>
      <c r="NPK1061" s="59"/>
      <c r="NPL1061" s="59"/>
      <c r="NPM1061" s="59"/>
      <c r="NPN1061" s="59"/>
      <c r="NPO1061" s="59"/>
      <c r="NPP1061" s="59"/>
      <c r="NPQ1061" s="59"/>
      <c r="NPR1061" s="59"/>
      <c r="NPS1061" s="59"/>
      <c r="NPT1061" s="59"/>
      <c r="NPU1061" s="59"/>
      <c r="NPV1061" s="59"/>
      <c r="NPW1061" s="59"/>
      <c r="NPX1061" s="59"/>
      <c r="NPY1061" s="59"/>
      <c r="NPZ1061" s="59"/>
      <c r="NQA1061" s="59"/>
      <c r="NQB1061" s="59"/>
      <c r="NQC1061" s="59"/>
      <c r="NQD1061" s="59"/>
      <c r="NQE1061" s="59"/>
      <c r="NQF1061" s="59"/>
      <c r="NQG1061" s="59"/>
      <c r="NQH1061" s="59"/>
      <c r="NQI1061" s="59"/>
      <c r="NQJ1061" s="59"/>
      <c r="NQK1061" s="59"/>
      <c r="NQL1061" s="59"/>
      <c r="NQM1061" s="59"/>
      <c r="NQN1061" s="59"/>
      <c r="NQO1061" s="59"/>
      <c r="NQP1061" s="59"/>
      <c r="NQQ1061" s="59"/>
      <c r="NQR1061" s="59"/>
      <c r="NQS1061" s="59"/>
      <c r="NQT1061" s="59"/>
      <c r="NQU1061" s="59"/>
      <c r="NQV1061" s="59"/>
      <c r="NQW1061" s="59"/>
      <c r="NQX1061" s="59"/>
      <c r="NQY1061" s="59"/>
      <c r="NQZ1061" s="59"/>
      <c r="NRA1061" s="59"/>
      <c r="NRB1061" s="59"/>
      <c r="NRC1061" s="59"/>
      <c r="NRD1061" s="59"/>
      <c r="NRE1061" s="59"/>
      <c r="NRF1061" s="59"/>
      <c r="NRG1061" s="59"/>
      <c r="NRH1061" s="59"/>
      <c r="NRI1061" s="59"/>
      <c r="NRJ1061" s="59"/>
      <c r="NRK1061" s="59"/>
      <c r="NRL1061" s="59"/>
      <c r="NRM1061" s="59"/>
      <c r="NRN1061" s="59"/>
      <c r="NRO1061" s="59"/>
      <c r="NRP1061" s="59"/>
      <c r="NRQ1061" s="59"/>
      <c r="NRR1061" s="59"/>
      <c r="NRS1061" s="59"/>
      <c r="NRT1061" s="59"/>
      <c r="NRU1061" s="59"/>
      <c r="NRV1061" s="59"/>
      <c r="NRW1061" s="59"/>
      <c r="NRX1061" s="59"/>
      <c r="NRY1061" s="59"/>
      <c r="NRZ1061" s="59"/>
      <c r="NSA1061" s="59"/>
      <c r="NSB1061" s="59"/>
      <c r="NSC1061" s="59"/>
      <c r="NSD1061" s="59"/>
      <c r="NSE1061" s="59"/>
      <c r="NSF1061" s="59"/>
      <c r="NSG1061" s="59"/>
      <c r="NSH1061" s="59"/>
      <c r="NSI1061" s="59"/>
      <c r="NSJ1061" s="59"/>
      <c r="NSK1061" s="59"/>
      <c r="NSL1061" s="59"/>
      <c r="NSM1061" s="59"/>
      <c r="NSN1061" s="59"/>
      <c r="NSO1061" s="59"/>
      <c r="NSP1061" s="59"/>
      <c r="NSQ1061" s="59"/>
      <c r="NSR1061" s="59"/>
      <c r="NSS1061" s="59"/>
      <c r="NST1061" s="59"/>
      <c r="NSU1061" s="59"/>
      <c r="NSV1061" s="59"/>
      <c r="NSW1061" s="59"/>
      <c r="NSX1061" s="59"/>
      <c r="NSY1061" s="59"/>
      <c r="NSZ1061" s="59"/>
      <c r="NTA1061" s="59"/>
      <c r="NTB1061" s="59"/>
      <c r="NTC1061" s="59"/>
      <c r="NTD1061" s="59"/>
      <c r="NTE1061" s="59"/>
      <c r="NTF1061" s="59"/>
      <c r="NTG1061" s="59"/>
      <c r="NTH1061" s="59"/>
      <c r="NTI1061" s="59"/>
      <c r="NTJ1061" s="59"/>
      <c r="NTK1061" s="59"/>
      <c r="NTL1061" s="59"/>
      <c r="NTM1061" s="59"/>
      <c r="NTN1061" s="59"/>
      <c r="NTO1061" s="59"/>
      <c r="NTP1061" s="59"/>
      <c r="NTQ1061" s="59"/>
      <c r="NTR1061" s="59"/>
      <c r="NTS1061" s="59"/>
      <c r="NTT1061" s="59"/>
      <c r="NTU1061" s="59"/>
      <c r="NTV1061" s="59"/>
      <c r="NTW1061" s="59"/>
      <c r="NTX1061" s="59"/>
      <c r="NTY1061" s="59"/>
      <c r="NTZ1061" s="59"/>
      <c r="NUA1061" s="59"/>
      <c r="NUB1061" s="59"/>
      <c r="NUC1061" s="59"/>
      <c r="NUD1061" s="59"/>
      <c r="NUE1061" s="59"/>
      <c r="NUF1061" s="59"/>
      <c r="NUG1061" s="59"/>
      <c r="NUH1061" s="59"/>
      <c r="NUI1061" s="59"/>
      <c r="NUJ1061" s="59"/>
      <c r="NUK1061" s="59"/>
      <c r="NUL1061" s="59"/>
      <c r="NUM1061" s="59"/>
      <c r="NUN1061" s="59"/>
      <c r="NUO1061" s="59"/>
      <c r="NUP1061" s="59"/>
      <c r="NUQ1061" s="59"/>
      <c r="NUR1061" s="59"/>
      <c r="NUS1061" s="59"/>
      <c r="NUT1061" s="59"/>
      <c r="NUU1061" s="59"/>
      <c r="NUV1061" s="59"/>
      <c r="NUW1061" s="59"/>
      <c r="NUX1061" s="59"/>
      <c r="NUY1061" s="59"/>
      <c r="NUZ1061" s="59"/>
      <c r="NVA1061" s="59"/>
      <c r="NVB1061" s="59"/>
      <c r="NVC1061" s="59"/>
      <c r="NVD1061" s="59"/>
      <c r="NVE1061" s="59"/>
      <c r="NVF1061" s="59"/>
      <c r="NVG1061" s="59"/>
      <c r="NVH1061" s="59"/>
      <c r="NVI1061" s="59"/>
      <c r="NVJ1061" s="59"/>
      <c r="NVK1061" s="59"/>
      <c r="NVL1061" s="59"/>
      <c r="NVM1061" s="59"/>
      <c r="NVN1061" s="59"/>
      <c r="NVO1061" s="59"/>
      <c r="NVP1061" s="59"/>
      <c r="NVQ1061" s="59"/>
      <c r="NVR1061" s="59"/>
      <c r="NVS1061" s="59"/>
      <c r="NVT1061" s="59"/>
      <c r="NVU1061" s="59"/>
      <c r="NVV1061" s="59"/>
      <c r="NVW1061" s="59"/>
      <c r="NVX1061" s="59"/>
      <c r="NVY1061" s="59"/>
      <c r="NVZ1061" s="59"/>
      <c r="NWA1061" s="59"/>
      <c r="NWB1061" s="59"/>
      <c r="NWC1061" s="59"/>
      <c r="NWD1061" s="59"/>
      <c r="NWE1061" s="59"/>
      <c r="NWF1061" s="59"/>
      <c r="NWG1061" s="59"/>
      <c r="NWH1061" s="59"/>
      <c r="NWI1061" s="59"/>
      <c r="NWJ1061" s="59"/>
      <c r="NWK1061" s="59"/>
      <c r="NWL1061" s="59"/>
      <c r="NWM1061" s="59"/>
      <c r="NWN1061" s="59"/>
      <c r="NWO1061" s="59"/>
      <c r="NWP1061" s="59"/>
      <c r="NWQ1061" s="59"/>
      <c r="NWR1061" s="59"/>
      <c r="NWS1061" s="59"/>
      <c r="NWT1061" s="59"/>
      <c r="NWU1061" s="59"/>
      <c r="NWV1061" s="59"/>
      <c r="NWW1061" s="59"/>
      <c r="NWX1061" s="59"/>
      <c r="NWY1061" s="59"/>
      <c r="NWZ1061" s="59"/>
      <c r="NXA1061" s="59"/>
      <c r="NXB1061" s="59"/>
      <c r="NXC1061" s="59"/>
      <c r="NXD1061" s="59"/>
      <c r="NXE1061" s="59"/>
      <c r="NXF1061" s="59"/>
      <c r="NXG1061" s="59"/>
      <c r="NXH1061" s="59"/>
      <c r="NXI1061" s="59"/>
      <c r="NXJ1061" s="59"/>
      <c r="NXK1061" s="59"/>
      <c r="NXL1061" s="59"/>
      <c r="NXM1061" s="59"/>
      <c r="NXN1061" s="59"/>
      <c r="NXO1061" s="59"/>
      <c r="NXP1061" s="59"/>
      <c r="NXQ1061" s="59"/>
      <c r="NXR1061" s="59"/>
      <c r="NXS1061" s="59"/>
      <c r="NXT1061" s="59"/>
      <c r="NXU1061" s="59"/>
      <c r="NXV1061" s="59"/>
      <c r="NXW1061" s="59"/>
      <c r="NXX1061" s="59"/>
      <c r="NXY1061" s="59"/>
      <c r="NXZ1061" s="59"/>
      <c r="NYA1061" s="59"/>
      <c r="NYB1061" s="59"/>
      <c r="NYC1061" s="59"/>
      <c r="NYD1061" s="59"/>
      <c r="NYE1061" s="59"/>
      <c r="NYF1061" s="59"/>
      <c r="NYG1061" s="59"/>
      <c r="NYH1061" s="59"/>
      <c r="NYI1061" s="59"/>
      <c r="NYJ1061" s="59"/>
      <c r="NYK1061" s="59"/>
      <c r="NYL1061" s="59"/>
      <c r="NYM1061" s="59"/>
      <c r="NYN1061" s="59"/>
      <c r="NYO1061" s="59"/>
      <c r="NYP1061" s="59"/>
      <c r="NYQ1061" s="59"/>
      <c r="NYR1061" s="59"/>
      <c r="NYS1061" s="59"/>
      <c r="NYT1061" s="59"/>
      <c r="NYU1061" s="59"/>
      <c r="NYV1061" s="59"/>
      <c r="NYW1061" s="59"/>
      <c r="NYX1061" s="59"/>
      <c r="NYY1061" s="59"/>
      <c r="NYZ1061" s="59"/>
      <c r="NZA1061" s="59"/>
      <c r="NZB1061" s="59"/>
      <c r="NZC1061" s="59"/>
      <c r="NZD1061" s="59"/>
      <c r="NZE1061" s="59"/>
      <c r="NZF1061" s="59"/>
      <c r="NZG1061" s="59"/>
      <c r="NZH1061" s="59"/>
      <c r="NZI1061" s="59"/>
      <c r="NZJ1061" s="59"/>
      <c r="NZK1061" s="59"/>
      <c r="NZL1061" s="59"/>
      <c r="NZM1061" s="59"/>
      <c r="NZN1061" s="59"/>
      <c r="NZO1061" s="59"/>
      <c r="NZP1061" s="59"/>
      <c r="NZQ1061" s="59"/>
      <c r="NZR1061" s="59"/>
      <c r="NZS1061" s="59"/>
      <c r="NZT1061" s="59"/>
      <c r="NZU1061" s="59"/>
      <c r="NZV1061" s="59"/>
      <c r="NZW1061" s="59"/>
      <c r="NZX1061" s="59"/>
      <c r="NZY1061" s="59"/>
      <c r="NZZ1061" s="59"/>
      <c r="OAA1061" s="59"/>
      <c r="OAB1061" s="59"/>
      <c r="OAC1061" s="59"/>
      <c r="OAD1061" s="59"/>
      <c r="OAE1061" s="59"/>
      <c r="OAF1061" s="59"/>
      <c r="OAG1061" s="59"/>
      <c r="OAH1061" s="59"/>
      <c r="OAI1061" s="59"/>
      <c r="OAJ1061" s="59"/>
      <c r="OAK1061" s="59"/>
      <c r="OAL1061" s="59"/>
      <c r="OAM1061" s="59"/>
      <c r="OAN1061" s="59"/>
      <c r="OAO1061" s="59"/>
      <c r="OAP1061" s="59"/>
      <c r="OAQ1061" s="59"/>
      <c r="OAR1061" s="59"/>
      <c r="OAS1061" s="59"/>
      <c r="OAT1061" s="59"/>
      <c r="OAU1061" s="59"/>
      <c r="OAV1061" s="59"/>
      <c r="OAW1061" s="59"/>
      <c r="OAX1061" s="59"/>
      <c r="OAY1061" s="59"/>
      <c r="OAZ1061" s="59"/>
      <c r="OBA1061" s="59"/>
      <c r="OBB1061" s="59"/>
      <c r="OBC1061" s="59"/>
      <c r="OBD1061" s="59"/>
      <c r="OBE1061" s="59"/>
      <c r="OBF1061" s="59"/>
      <c r="OBG1061" s="59"/>
      <c r="OBH1061" s="59"/>
      <c r="OBI1061" s="59"/>
      <c r="OBJ1061" s="59"/>
      <c r="OBK1061" s="59"/>
      <c r="OBL1061" s="59"/>
      <c r="OBM1061" s="59"/>
      <c r="OBN1061" s="59"/>
      <c r="OBO1061" s="59"/>
      <c r="OBP1061" s="59"/>
      <c r="OBQ1061" s="59"/>
      <c r="OBR1061" s="59"/>
      <c r="OBS1061" s="59"/>
      <c r="OBT1061" s="59"/>
      <c r="OBU1061" s="59"/>
      <c r="OBV1061" s="59"/>
      <c r="OBW1061" s="59"/>
      <c r="OBX1061" s="59"/>
      <c r="OBY1061" s="59"/>
      <c r="OBZ1061" s="59"/>
      <c r="OCA1061" s="59"/>
      <c r="OCB1061" s="59"/>
      <c r="OCC1061" s="59"/>
      <c r="OCD1061" s="59"/>
      <c r="OCE1061" s="59"/>
      <c r="OCF1061" s="59"/>
      <c r="OCG1061" s="59"/>
      <c r="OCH1061" s="59"/>
      <c r="OCI1061" s="59"/>
      <c r="OCJ1061" s="59"/>
      <c r="OCK1061" s="59"/>
      <c r="OCL1061" s="59"/>
      <c r="OCM1061" s="59"/>
      <c r="OCN1061" s="59"/>
      <c r="OCO1061" s="59"/>
      <c r="OCP1061" s="59"/>
      <c r="OCQ1061" s="59"/>
      <c r="OCR1061" s="59"/>
      <c r="OCS1061" s="59"/>
      <c r="OCT1061" s="59"/>
      <c r="OCU1061" s="59"/>
      <c r="OCV1061" s="59"/>
      <c r="OCW1061" s="59"/>
      <c r="OCX1061" s="59"/>
      <c r="OCY1061" s="59"/>
      <c r="OCZ1061" s="59"/>
      <c r="ODA1061" s="59"/>
      <c r="ODB1061" s="59"/>
      <c r="ODC1061" s="59"/>
      <c r="ODD1061" s="59"/>
      <c r="ODE1061" s="59"/>
      <c r="ODF1061" s="59"/>
      <c r="ODG1061" s="59"/>
      <c r="ODH1061" s="59"/>
      <c r="ODI1061" s="59"/>
      <c r="ODJ1061" s="59"/>
      <c r="ODK1061" s="59"/>
      <c r="ODL1061" s="59"/>
      <c r="ODM1061" s="59"/>
      <c r="ODN1061" s="59"/>
      <c r="ODO1061" s="59"/>
      <c r="ODP1061" s="59"/>
      <c r="ODQ1061" s="59"/>
      <c r="ODR1061" s="59"/>
      <c r="ODS1061" s="59"/>
      <c r="ODT1061" s="59"/>
      <c r="ODU1061" s="59"/>
      <c r="ODV1061" s="59"/>
      <c r="ODW1061" s="59"/>
      <c r="ODX1061" s="59"/>
      <c r="ODY1061" s="59"/>
      <c r="ODZ1061" s="59"/>
      <c r="OEA1061" s="59"/>
      <c r="OEB1061" s="59"/>
      <c r="OEC1061" s="59"/>
      <c r="OED1061" s="59"/>
      <c r="OEE1061" s="59"/>
      <c r="OEF1061" s="59"/>
      <c r="OEG1061" s="59"/>
      <c r="OEH1061" s="59"/>
      <c r="OEI1061" s="59"/>
      <c r="OEJ1061" s="59"/>
      <c r="OEK1061" s="59"/>
      <c r="OEL1061" s="59"/>
      <c r="OEM1061" s="59"/>
      <c r="OEN1061" s="59"/>
      <c r="OEO1061" s="59"/>
      <c r="OEP1061" s="59"/>
      <c r="OEQ1061" s="59"/>
      <c r="OER1061" s="59"/>
      <c r="OES1061" s="59"/>
      <c r="OET1061" s="59"/>
      <c r="OEU1061" s="59"/>
      <c r="OEV1061" s="59"/>
      <c r="OEW1061" s="59"/>
      <c r="OEX1061" s="59"/>
      <c r="OEY1061" s="59"/>
      <c r="OEZ1061" s="59"/>
      <c r="OFA1061" s="59"/>
      <c r="OFB1061" s="59"/>
      <c r="OFC1061" s="59"/>
      <c r="OFD1061" s="59"/>
      <c r="OFE1061" s="59"/>
      <c r="OFF1061" s="59"/>
      <c r="OFG1061" s="59"/>
      <c r="OFH1061" s="59"/>
      <c r="OFI1061" s="59"/>
      <c r="OFJ1061" s="59"/>
      <c r="OFK1061" s="59"/>
      <c r="OFL1061" s="59"/>
      <c r="OFM1061" s="59"/>
      <c r="OFN1061" s="59"/>
      <c r="OFO1061" s="59"/>
      <c r="OFP1061" s="59"/>
      <c r="OFQ1061" s="59"/>
      <c r="OFR1061" s="59"/>
      <c r="OFS1061" s="59"/>
      <c r="OFT1061" s="59"/>
      <c r="OFU1061" s="59"/>
      <c r="OFV1061" s="59"/>
      <c r="OFW1061" s="59"/>
      <c r="OFX1061" s="59"/>
      <c r="OFY1061" s="59"/>
      <c r="OFZ1061" s="59"/>
      <c r="OGA1061" s="59"/>
      <c r="OGB1061" s="59"/>
      <c r="OGC1061" s="59"/>
      <c r="OGD1061" s="59"/>
      <c r="OGE1061" s="59"/>
      <c r="OGF1061" s="59"/>
      <c r="OGG1061" s="59"/>
      <c r="OGH1061" s="59"/>
      <c r="OGI1061" s="59"/>
      <c r="OGJ1061" s="59"/>
      <c r="OGK1061" s="59"/>
      <c r="OGL1061" s="59"/>
      <c r="OGM1061" s="59"/>
      <c r="OGN1061" s="59"/>
      <c r="OGO1061" s="59"/>
      <c r="OGP1061" s="59"/>
      <c r="OGQ1061" s="59"/>
      <c r="OGR1061" s="59"/>
      <c r="OGS1061" s="59"/>
      <c r="OGT1061" s="59"/>
      <c r="OGU1061" s="59"/>
      <c r="OGV1061" s="59"/>
      <c r="OGW1061" s="59"/>
      <c r="OGX1061" s="59"/>
      <c r="OGY1061" s="59"/>
      <c r="OGZ1061" s="59"/>
      <c r="OHA1061" s="59"/>
      <c r="OHB1061" s="59"/>
      <c r="OHC1061" s="59"/>
      <c r="OHD1061" s="59"/>
      <c r="OHE1061" s="59"/>
      <c r="OHF1061" s="59"/>
      <c r="OHG1061" s="59"/>
      <c r="OHH1061" s="59"/>
      <c r="OHI1061" s="59"/>
      <c r="OHJ1061" s="59"/>
      <c r="OHK1061" s="59"/>
      <c r="OHL1061" s="59"/>
      <c r="OHM1061" s="59"/>
      <c r="OHN1061" s="59"/>
      <c r="OHO1061" s="59"/>
      <c r="OHP1061" s="59"/>
      <c r="OHQ1061" s="59"/>
      <c r="OHR1061" s="59"/>
      <c r="OHS1061" s="59"/>
      <c r="OHT1061" s="59"/>
      <c r="OHU1061" s="59"/>
      <c r="OHV1061" s="59"/>
      <c r="OHW1061" s="59"/>
      <c r="OHX1061" s="59"/>
      <c r="OHY1061" s="59"/>
      <c r="OHZ1061" s="59"/>
      <c r="OIA1061" s="59"/>
      <c r="OIB1061" s="59"/>
      <c r="OIC1061" s="59"/>
      <c r="OID1061" s="59"/>
      <c r="OIE1061" s="59"/>
      <c r="OIF1061" s="59"/>
      <c r="OIG1061" s="59"/>
      <c r="OIH1061" s="59"/>
      <c r="OII1061" s="59"/>
      <c r="OIJ1061" s="59"/>
      <c r="OIK1061" s="59"/>
      <c r="OIL1061" s="59"/>
      <c r="OIM1061" s="59"/>
      <c r="OIN1061" s="59"/>
      <c r="OIO1061" s="59"/>
      <c r="OIP1061" s="59"/>
      <c r="OIQ1061" s="59"/>
      <c r="OIR1061" s="59"/>
      <c r="OIS1061" s="59"/>
      <c r="OIT1061" s="59"/>
      <c r="OIU1061" s="59"/>
      <c r="OIV1061" s="59"/>
      <c r="OIW1061" s="59"/>
      <c r="OIX1061" s="59"/>
      <c r="OIY1061" s="59"/>
      <c r="OIZ1061" s="59"/>
      <c r="OJA1061" s="59"/>
      <c r="OJB1061" s="59"/>
      <c r="OJC1061" s="59"/>
      <c r="OJD1061" s="59"/>
      <c r="OJE1061" s="59"/>
      <c r="OJF1061" s="59"/>
      <c r="OJG1061" s="59"/>
      <c r="OJH1061" s="59"/>
      <c r="OJI1061" s="59"/>
      <c r="OJJ1061" s="59"/>
      <c r="OJK1061" s="59"/>
      <c r="OJL1061" s="59"/>
      <c r="OJM1061" s="59"/>
      <c r="OJN1061" s="59"/>
      <c r="OJO1061" s="59"/>
      <c r="OJP1061" s="59"/>
      <c r="OJQ1061" s="59"/>
      <c r="OJR1061" s="59"/>
      <c r="OJS1061" s="59"/>
      <c r="OJT1061" s="59"/>
      <c r="OJU1061" s="59"/>
      <c r="OJV1061" s="59"/>
      <c r="OJW1061" s="59"/>
      <c r="OJX1061" s="59"/>
      <c r="OJY1061" s="59"/>
      <c r="OJZ1061" s="59"/>
      <c r="OKA1061" s="59"/>
      <c r="OKB1061" s="59"/>
      <c r="OKC1061" s="59"/>
      <c r="OKD1061" s="59"/>
      <c r="OKE1061" s="59"/>
      <c r="OKF1061" s="59"/>
      <c r="OKG1061" s="59"/>
      <c r="OKH1061" s="59"/>
      <c r="OKI1061" s="59"/>
      <c r="OKJ1061" s="59"/>
      <c r="OKK1061" s="59"/>
      <c r="OKL1061" s="59"/>
      <c r="OKM1061" s="59"/>
      <c r="OKN1061" s="59"/>
      <c r="OKO1061" s="59"/>
      <c r="OKP1061" s="59"/>
      <c r="OKQ1061" s="59"/>
      <c r="OKR1061" s="59"/>
      <c r="OKS1061" s="59"/>
      <c r="OKT1061" s="59"/>
      <c r="OKU1061" s="59"/>
      <c r="OKV1061" s="59"/>
      <c r="OKW1061" s="59"/>
      <c r="OKX1061" s="59"/>
      <c r="OKY1061" s="59"/>
      <c r="OKZ1061" s="59"/>
      <c r="OLA1061" s="59"/>
      <c r="OLB1061" s="59"/>
      <c r="OLC1061" s="59"/>
      <c r="OLD1061" s="59"/>
      <c r="OLE1061" s="59"/>
      <c r="OLF1061" s="59"/>
      <c r="OLG1061" s="59"/>
      <c r="OLH1061" s="59"/>
      <c r="OLI1061" s="59"/>
      <c r="OLJ1061" s="59"/>
      <c r="OLK1061" s="59"/>
      <c r="OLL1061" s="59"/>
      <c r="OLM1061" s="59"/>
      <c r="OLN1061" s="59"/>
      <c r="OLO1061" s="59"/>
      <c r="OLP1061" s="59"/>
      <c r="OLQ1061" s="59"/>
      <c r="OLR1061" s="59"/>
      <c r="OLS1061" s="59"/>
      <c r="OLT1061" s="59"/>
      <c r="OLU1061" s="59"/>
      <c r="OLV1061" s="59"/>
      <c r="OLW1061" s="59"/>
      <c r="OLX1061" s="59"/>
      <c r="OLY1061" s="59"/>
      <c r="OLZ1061" s="59"/>
      <c r="OMA1061" s="59"/>
      <c r="OMB1061" s="59"/>
      <c r="OMC1061" s="59"/>
      <c r="OMD1061" s="59"/>
      <c r="OME1061" s="59"/>
      <c r="OMF1061" s="59"/>
      <c r="OMG1061" s="59"/>
      <c r="OMH1061" s="59"/>
      <c r="OMI1061" s="59"/>
      <c r="OMJ1061" s="59"/>
      <c r="OMK1061" s="59"/>
      <c r="OML1061" s="59"/>
      <c r="OMM1061" s="59"/>
      <c r="OMN1061" s="59"/>
      <c r="OMO1061" s="59"/>
      <c r="OMP1061" s="59"/>
      <c r="OMQ1061" s="59"/>
      <c r="OMR1061" s="59"/>
      <c r="OMS1061" s="59"/>
      <c r="OMT1061" s="59"/>
      <c r="OMU1061" s="59"/>
      <c r="OMV1061" s="59"/>
      <c r="OMW1061" s="59"/>
      <c r="OMX1061" s="59"/>
      <c r="OMY1061" s="59"/>
      <c r="OMZ1061" s="59"/>
      <c r="ONA1061" s="59"/>
      <c r="ONB1061" s="59"/>
      <c r="ONC1061" s="59"/>
      <c r="OND1061" s="59"/>
      <c r="ONE1061" s="59"/>
      <c r="ONF1061" s="59"/>
      <c r="ONG1061" s="59"/>
      <c r="ONH1061" s="59"/>
      <c r="ONI1061" s="59"/>
      <c r="ONJ1061" s="59"/>
      <c r="ONK1061" s="59"/>
      <c r="ONL1061" s="59"/>
      <c r="ONM1061" s="59"/>
      <c r="ONN1061" s="59"/>
      <c r="ONO1061" s="59"/>
      <c r="ONP1061" s="59"/>
      <c r="ONQ1061" s="59"/>
      <c r="ONR1061" s="59"/>
      <c r="ONS1061" s="59"/>
      <c r="ONT1061" s="59"/>
      <c r="ONU1061" s="59"/>
      <c r="ONV1061" s="59"/>
      <c r="ONW1061" s="59"/>
      <c r="ONX1061" s="59"/>
      <c r="ONY1061" s="59"/>
      <c r="ONZ1061" s="59"/>
      <c r="OOA1061" s="59"/>
      <c r="OOB1061" s="59"/>
      <c r="OOC1061" s="59"/>
      <c r="OOD1061" s="59"/>
      <c r="OOE1061" s="59"/>
      <c r="OOF1061" s="59"/>
      <c r="OOG1061" s="59"/>
      <c r="OOH1061" s="59"/>
      <c r="OOI1061" s="59"/>
      <c r="OOJ1061" s="59"/>
      <c r="OOK1061" s="59"/>
      <c r="OOL1061" s="59"/>
      <c r="OOM1061" s="59"/>
      <c r="OON1061" s="59"/>
      <c r="OOO1061" s="59"/>
      <c r="OOP1061" s="59"/>
      <c r="OOQ1061" s="59"/>
      <c r="OOR1061" s="59"/>
      <c r="OOS1061" s="59"/>
      <c r="OOT1061" s="59"/>
      <c r="OOU1061" s="59"/>
      <c r="OOV1061" s="59"/>
      <c r="OOW1061" s="59"/>
      <c r="OOX1061" s="59"/>
      <c r="OOY1061" s="59"/>
      <c r="OOZ1061" s="59"/>
      <c r="OPA1061" s="59"/>
      <c r="OPB1061" s="59"/>
      <c r="OPC1061" s="59"/>
      <c r="OPD1061" s="59"/>
      <c r="OPE1061" s="59"/>
      <c r="OPF1061" s="59"/>
      <c r="OPG1061" s="59"/>
      <c r="OPH1061" s="59"/>
      <c r="OPI1061" s="59"/>
      <c r="OPJ1061" s="59"/>
      <c r="OPK1061" s="59"/>
      <c r="OPL1061" s="59"/>
      <c r="OPM1061" s="59"/>
      <c r="OPN1061" s="59"/>
      <c r="OPO1061" s="59"/>
      <c r="OPP1061" s="59"/>
      <c r="OPQ1061" s="59"/>
      <c r="OPR1061" s="59"/>
      <c r="OPS1061" s="59"/>
      <c r="OPT1061" s="59"/>
      <c r="OPU1061" s="59"/>
      <c r="OPV1061" s="59"/>
      <c r="OPW1061" s="59"/>
      <c r="OPX1061" s="59"/>
      <c r="OPY1061" s="59"/>
      <c r="OPZ1061" s="59"/>
      <c r="OQA1061" s="59"/>
      <c r="OQB1061" s="59"/>
      <c r="OQC1061" s="59"/>
      <c r="OQD1061" s="59"/>
      <c r="OQE1061" s="59"/>
      <c r="OQF1061" s="59"/>
      <c r="OQG1061" s="59"/>
      <c r="OQH1061" s="59"/>
      <c r="OQI1061" s="59"/>
      <c r="OQJ1061" s="59"/>
      <c r="OQK1061" s="59"/>
      <c r="OQL1061" s="59"/>
      <c r="OQM1061" s="59"/>
      <c r="OQN1061" s="59"/>
      <c r="OQO1061" s="59"/>
      <c r="OQP1061" s="59"/>
      <c r="OQQ1061" s="59"/>
      <c r="OQR1061" s="59"/>
      <c r="OQS1061" s="59"/>
      <c r="OQT1061" s="59"/>
      <c r="OQU1061" s="59"/>
      <c r="OQV1061" s="59"/>
      <c r="OQW1061" s="59"/>
      <c r="OQX1061" s="59"/>
      <c r="OQY1061" s="59"/>
      <c r="OQZ1061" s="59"/>
      <c r="ORA1061" s="59"/>
      <c r="ORB1061" s="59"/>
      <c r="ORC1061" s="59"/>
      <c r="ORD1061" s="59"/>
      <c r="ORE1061" s="59"/>
      <c r="ORF1061" s="59"/>
      <c r="ORG1061" s="59"/>
      <c r="ORH1061" s="59"/>
      <c r="ORI1061" s="59"/>
      <c r="ORJ1061" s="59"/>
      <c r="ORK1061" s="59"/>
      <c r="ORL1061" s="59"/>
      <c r="ORM1061" s="59"/>
      <c r="ORN1061" s="59"/>
      <c r="ORO1061" s="59"/>
      <c r="ORP1061" s="59"/>
      <c r="ORQ1061" s="59"/>
      <c r="ORR1061" s="59"/>
      <c r="ORS1061" s="59"/>
      <c r="ORT1061" s="59"/>
      <c r="ORU1061" s="59"/>
      <c r="ORV1061" s="59"/>
      <c r="ORW1061" s="59"/>
      <c r="ORX1061" s="59"/>
      <c r="ORY1061" s="59"/>
      <c r="ORZ1061" s="59"/>
      <c r="OSA1061" s="59"/>
      <c r="OSB1061" s="59"/>
      <c r="OSC1061" s="59"/>
      <c r="OSD1061" s="59"/>
      <c r="OSE1061" s="59"/>
      <c r="OSF1061" s="59"/>
      <c r="OSG1061" s="59"/>
      <c r="OSH1061" s="59"/>
      <c r="OSI1061" s="59"/>
      <c r="OSJ1061" s="59"/>
      <c r="OSK1061" s="59"/>
      <c r="OSL1061" s="59"/>
      <c r="OSM1061" s="59"/>
      <c r="OSN1061" s="59"/>
      <c r="OSO1061" s="59"/>
      <c r="OSP1061" s="59"/>
      <c r="OSQ1061" s="59"/>
      <c r="OSR1061" s="59"/>
      <c r="OSS1061" s="59"/>
      <c r="OST1061" s="59"/>
      <c r="OSU1061" s="59"/>
      <c r="OSV1061" s="59"/>
      <c r="OSW1061" s="59"/>
      <c r="OSX1061" s="59"/>
      <c r="OSY1061" s="59"/>
      <c r="OSZ1061" s="59"/>
      <c r="OTA1061" s="59"/>
      <c r="OTB1061" s="59"/>
      <c r="OTC1061" s="59"/>
      <c r="OTD1061" s="59"/>
      <c r="OTE1061" s="59"/>
      <c r="OTF1061" s="59"/>
      <c r="OTG1061" s="59"/>
      <c r="OTH1061" s="59"/>
      <c r="OTI1061" s="59"/>
      <c r="OTJ1061" s="59"/>
      <c r="OTK1061" s="59"/>
      <c r="OTL1061" s="59"/>
      <c r="OTM1061" s="59"/>
      <c r="OTN1061" s="59"/>
      <c r="OTO1061" s="59"/>
      <c r="OTP1061" s="59"/>
      <c r="OTQ1061" s="59"/>
      <c r="OTR1061" s="59"/>
      <c r="OTS1061" s="59"/>
      <c r="OTT1061" s="59"/>
      <c r="OTU1061" s="59"/>
      <c r="OTV1061" s="59"/>
      <c r="OTW1061" s="59"/>
      <c r="OTX1061" s="59"/>
      <c r="OTY1061" s="59"/>
      <c r="OTZ1061" s="59"/>
      <c r="OUA1061" s="59"/>
      <c r="OUB1061" s="59"/>
      <c r="OUC1061" s="59"/>
      <c r="OUD1061" s="59"/>
      <c r="OUE1061" s="59"/>
      <c r="OUF1061" s="59"/>
      <c r="OUG1061" s="59"/>
      <c r="OUH1061" s="59"/>
      <c r="OUI1061" s="59"/>
      <c r="OUJ1061" s="59"/>
      <c r="OUK1061" s="59"/>
      <c r="OUL1061" s="59"/>
      <c r="OUM1061" s="59"/>
      <c r="OUN1061" s="59"/>
      <c r="OUO1061" s="59"/>
      <c r="OUP1061" s="59"/>
      <c r="OUQ1061" s="59"/>
      <c r="OUR1061" s="59"/>
      <c r="OUS1061" s="59"/>
      <c r="OUT1061" s="59"/>
      <c r="OUU1061" s="59"/>
      <c r="OUV1061" s="59"/>
      <c r="OUW1061" s="59"/>
      <c r="OUX1061" s="59"/>
      <c r="OUY1061" s="59"/>
      <c r="OUZ1061" s="59"/>
      <c r="OVA1061" s="59"/>
      <c r="OVB1061" s="59"/>
      <c r="OVC1061" s="59"/>
      <c r="OVD1061" s="59"/>
      <c r="OVE1061" s="59"/>
      <c r="OVF1061" s="59"/>
      <c r="OVG1061" s="59"/>
      <c r="OVH1061" s="59"/>
      <c r="OVI1061" s="59"/>
      <c r="OVJ1061" s="59"/>
      <c r="OVK1061" s="59"/>
      <c r="OVL1061" s="59"/>
      <c r="OVM1061" s="59"/>
      <c r="OVN1061" s="59"/>
      <c r="OVO1061" s="59"/>
      <c r="OVP1061" s="59"/>
      <c r="OVQ1061" s="59"/>
      <c r="OVR1061" s="59"/>
      <c r="OVS1061" s="59"/>
      <c r="OVT1061" s="59"/>
      <c r="OVU1061" s="59"/>
      <c r="OVV1061" s="59"/>
      <c r="OVW1061" s="59"/>
      <c r="OVX1061" s="59"/>
      <c r="OVY1061" s="59"/>
      <c r="OVZ1061" s="59"/>
      <c r="OWA1061" s="59"/>
      <c r="OWB1061" s="59"/>
      <c r="OWC1061" s="59"/>
      <c r="OWD1061" s="59"/>
      <c r="OWE1061" s="59"/>
      <c r="OWF1061" s="59"/>
      <c r="OWG1061" s="59"/>
      <c r="OWH1061" s="59"/>
      <c r="OWI1061" s="59"/>
      <c r="OWJ1061" s="59"/>
      <c r="OWK1061" s="59"/>
      <c r="OWL1061" s="59"/>
      <c r="OWM1061" s="59"/>
      <c r="OWN1061" s="59"/>
      <c r="OWO1061" s="59"/>
      <c r="OWP1061" s="59"/>
      <c r="OWQ1061" s="59"/>
      <c r="OWR1061" s="59"/>
      <c r="OWS1061" s="59"/>
      <c r="OWT1061" s="59"/>
      <c r="OWU1061" s="59"/>
      <c r="OWV1061" s="59"/>
      <c r="OWW1061" s="59"/>
      <c r="OWX1061" s="59"/>
      <c r="OWY1061" s="59"/>
      <c r="OWZ1061" s="59"/>
      <c r="OXA1061" s="59"/>
      <c r="OXB1061" s="59"/>
      <c r="OXC1061" s="59"/>
      <c r="OXD1061" s="59"/>
      <c r="OXE1061" s="59"/>
      <c r="OXF1061" s="59"/>
      <c r="OXG1061" s="59"/>
      <c r="OXH1061" s="59"/>
      <c r="OXI1061" s="59"/>
      <c r="OXJ1061" s="59"/>
      <c r="OXK1061" s="59"/>
      <c r="OXL1061" s="59"/>
      <c r="OXM1061" s="59"/>
      <c r="OXN1061" s="59"/>
      <c r="OXO1061" s="59"/>
      <c r="OXP1061" s="59"/>
      <c r="OXQ1061" s="59"/>
      <c r="OXR1061" s="59"/>
      <c r="OXS1061" s="59"/>
      <c r="OXT1061" s="59"/>
      <c r="OXU1061" s="59"/>
      <c r="OXV1061" s="59"/>
      <c r="OXW1061" s="59"/>
      <c r="OXX1061" s="59"/>
      <c r="OXY1061" s="59"/>
      <c r="OXZ1061" s="59"/>
      <c r="OYA1061" s="59"/>
      <c r="OYB1061" s="59"/>
      <c r="OYC1061" s="59"/>
      <c r="OYD1061" s="59"/>
      <c r="OYE1061" s="59"/>
      <c r="OYF1061" s="59"/>
      <c r="OYG1061" s="59"/>
      <c r="OYH1061" s="59"/>
      <c r="OYI1061" s="59"/>
      <c r="OYJ1061" s="59"/>
      <c r="OYK1061" s="59"/>
      <c r="OYL1061" s="59"/>
      <c r="OYM1061" s="59"/>
      <c r="OYN1061" s="59"/>
      <c r="OYO1061" s="59"/>
      <c r="OYP1061" s="59"/>
      <c r="OYQ1061" s="59"/>
      <c r="OYR1061" s="59"/>
      <c r="OYS1061" s="59"/>
      <c r="OYT1061" s="59"/>
      <c r="OYU1061" s="59"/>
      <c r="OYV1061" s="59"/>
      <c r="OYW1061" s="59"/>
      <c r="OYX1061" s="59"/>
      <c r="OYY1061" s="59"/>
      <c r="OYZ1061" s="59"/>
      <c r="OZA1061" s="59"/>
      <c r="OZB1061" s="59"/>
      <c r="OZC1061" s="59"/>
      <c r="OZD1061" s="59"/>
      <c r="OZE1061" s="59"/>
      <c r="OZF1061" s="59"/>
      <c r="OZG1061" s="59"/>
      <c r="OZH1061" s="59"/>
      <c r="OZI1061" s="59"/>
      <c r="OZJ1061" s="59"/>
      <c r="OZK1061" s="59"/>
      <c r="OZL1061" s="59"/>
      <c r="OZM1061" s="59"/>
      <c r="OZN1061" s="59"/>
      <c r="OZO1061" s="59"/>
      <c r="OZP1061" s="59"/>
      <c r="OZQ1061" s="59"/>
      <c r="OZR1061" s="59"/>
      <c r="OZS1061" s="59"/>
      <c r="OZT1061" s="59"/>
      <c r="OZU1061" s="59"/>
      <c r="OZV1061" s="59"/>
      <c r="OZW1061" s="59"/>
      <c r="OZX1061" s="59"/>
      <c r="OZY1061" s="59"/>
      <c r="OZZ1061" s="59"/>
      <c r="PAA1061" s="59"/>
      <c r="PAB1061" s="59"/>
      <c r="PAC1061" s="59"/>
      <c r="PAD1061" s="59"/>
      <c r="PAE1061" s="59"/>
      <c r="PAF1061" s="59"/>
      <c r="PAG1061" s="59"/>
      <c r="PAH1061" s="59"/>
      <c r="PAI1061" s="59"/>
      <c r="PAJ1061" s="59"/>
      <c r="PAK1061" s="59"/>
      <c r="PAL1061" s="59"/>
      <c r="PAM1061" s="59"/>
      <c r="PAN1061" s="59"/>
      <c r="PAO1061" s="59"/>
      <c r="PAP1061" s="59"/>
      <c r="PAQ1061" s="59"/>
      <c r="PAR1061" s="59"/>
      <c r="PAS1061" s="59"/>
      <c r="PAT1061" s="59"/>
      <c r="PAU1061" s="59"/>
      <c r="PAV1061" s="59"/>
      <c r="PAW1061" s="59"/>
      <c r="PAX1061" s="59"/>
      <c r="PAY1061" s="59"/>
      <c r="PAZ1061" s="59"/>
      <c r="PBA1061" s="59"/>
      <c r="PBB1061" s="59"/>
      <c r="PBC1061" s="59"/>
      <c r="PBD1061" s="59"/>
      <c r="PBE1061" s="59"/>
      <c r="PBF1061" s="59"/>
      <c r="PBG1061" s="59"/>
      <c r="PBH1061" s="59"/>
      <c r="PBI1061" s="59"/>
      <c r="PBJ1061" s="59"/>
      <c r="PBK1061" s="59"/>
      <c r="PBL1061" s="59"/>
      <c r="PBM1061" s="59"/>
      <c r="PBN1061" s="59"/>
      <c r="PBO1061" s="59"/>
      <c r="PBP1061" s="59"/>
      <c r="PBQ1061" s="59"/>
      <c r="PBR1061" s="59"/>
      <c r="PBS1061" s="59"/>
      <c r="PBT1061" s="59"/>
      <c r="PBU1061" s="59"/>
      <c r="PBV1061" s="59"/>
      <c r="PBW1061" s="59"/>
      <c r="PBX1061" s="59"/>
      <c r="PBY1061" s="59"/>
      <c r="PBZ1061" s="59"/>
      <c r="PCA1061" s="59"/>
      <c r="PCB1061" s="59"/>
      <c r="PCC1061" s="59"/>
      <c r="PCD1061" s="59"/>
      <c r="PCE1061" s="59"/>
      <c r="PCF1061" s="59"/>
      <c r="PCG1061" s="59"/>
      <c r="PCH1061" s="59"/>
      <c r="PCI1061" s="59"/>
      <c r="PCJ1061" s="59"/>
      <c r="PCK1061" s="59"/>
      <c r="PCL1061" s="59"/>
      <c r="PCM1061" s="59"/>
      <c r="PCN1061" s="59"/>
      <c r="PCO1061" s="59"/>
      <c r="PCP1061" s="59"/>
      <c r="PCQ1061" s="59"/>
      <c r="PCR1061" s="59"/>
      <c r="PCS1061" s="59"/>
      <c r="PCT1061" s="59"/>
      <c r="PCU1061" s="59"/>
      <c r="PCV1061" s="59"/>
      <c r="PCW1061" s="59"/>
      <c r="PCX1061" s="59"/>
      <c r="PCY1061" s="59"/>
      <c r="PCZ1061" s="59"/>
      <c r="PDA1061" s="59"/>
      <c r="PDB1061" s="59"/>
      <c r="PDC1061" s="59"/>
      <c r="PDD1061" s="59"/>
      <c r="PDE1061" s="59"/>
      <c r="PDF1061" s="59"/>
      <c r="PDG1061" s="59"/>
      <c r="PDH1061" s="59"/>
      <c r="PDI1061" s="59"/>
      <c r="PDJ1061" s="59"/>
      <c r="PDK1061" s="59"/>
      <c r="PDL1061" s="59"/>
      <c r="PDM1061" s="59"/>
      <c r="PDN1061" s="59"/>
      <c r="PDO1061" s="59"/>
      <c r="PDP1061" s="59"/>
      <c r="PDQ1061" s="59"/>
      <c r="PDR1061" s="59"/>
      <c r="PDS1061" s="59"/>
      <c r="PDT1061" s="59"/>
      <c r="PDU1061" s="59"/>
      <c r="PDV1061" s="59"/>
      <c r="PDW1061" s="59"/>
      <c r="PDX1061" s="59"/>
      <c r="PDY1061" s="59"/>
      <c r="PDZ1061" s="59"/>
      <c r="PEA1061" s="59"/>
      <c r="PEB1061" s="59"/>
      <c r="PEC1061" s="59"/>
      <c r="PED1061" s="59"/>
      <c r="PEE1061" s="59"/>
      <c r="PEF1061" s="59"/>
      <c r="PEG1061" s="59"/>
      <c r="PEH1061" s="59"/>
      <c r="PEI1061" s="59"/>
      <c r="PEJ1061" s="59"/>
      <c r="PEK1061" s="59"/>
      <c r="PEL1061" s="59"/>
      <c r="PEM1061" s="59"/>
      <c r="PEN1061" s="59"/>
      <c r="PEO1061" s="59"/>
      <c r="PEP1061" s="59"/>
      <c r="PEQ1061" s="59"/>
      <c r="PER1061" s="59"/>
      <c r="PES1061" s="59"/>
      <c r="PET1061" s="59"/>
      <c r="PEU1061" s="59"/>
      <c r="PEV1061" s="59"/>
      <c r="PEW1061" s="59"/>
      <c r="PEX1061" s="59"/>
      <c r="PEY1061" s="59"/>
      <c r="PEZ1061" s="59"/>
      <c r="PFA1061" s="59"/>
      <c r="PFB1061" s="59"/>
      <c r="PFC1061" s="59"/>
      <c r="PFD1061" s="59"/>
      <c r="PFE1061" s="59"/>
      <c r="PFF1061" s="59"/>
      <c r="PFG1061" s="59"/>
      <c r="PFH1061" s="59"/>
      <c r="PFI1061" s="59"/>
      <c r="PFJ1061" s="59"/>
      <c r="PFK1061" s="59"/>
      <c r="PFL1061" s="59"/>
      <c r="PFM1061" s="59"/>
      <c r="PFN1061" s="59"/>
      <c r="PFO1061" s="59"/>
      <c r="PFP1061" s="59"/>
      <c r="PFQ1061" s="59"/>
      <c r="PFR1061" s="59"/>
      <c r="PFS1061" s="59"/>
      <c r="PFT1061" s="59"/>
      <c r="PFU1061" s="59"/>
      <c r="PFV1061" s="59"/>
      <c r="PFW1061" s="59"/>
      <c r="PFX1061" s="59"/>
      <c r="PFY1061" s="59"/>
      <c r="PFZ1061" s="59"/>
      <c r="PGA1061" s="59"/>
      <c r="PGB1061" s="59"/>
      <c r="PGC1061" s="59"/>
      <c r="PGD1061" s="59"/>
      <c r="PGE1061" s="59"/>
      <c r="PGF1061" s="59"/>
      <c r="PGG1061" s="59"/>
      <c r="PGH1061" s="59"/>
      <c r="PGI1061" s="59"/>
      <c r="PGJ1061" s="59"/>
      <c r="PGK1061" s="59"/>
      <c r="PGL1061" s="59"/>
      <c r="PGM1061" s="59"/>
      <c r="PGN1061" s="59"/>
      <c r="PGO1061" s="59"/>
      <c r="PGP1061" s="59"/>
      <c r="PGQ1061" s="59"/>
      <c r="PGR1061" s="59"/>
      <c r="PGS1061" s="59"/>
      <c r="PGT1061" s="59"/>
      <c r="PGU1061" s="59"/>
      <c r="PGV1061" s="59"/>
      <c r="PGW1061" s="59"/>
      <c r="PGX1061" s="59"/>
      <c r="PGY1061" s="59"/>
      <c r="PGZ1061" s="59"/>
      <c r="PHA1061" s="59"/>
      <c r="PHB1061" s="59"/>
      <c r="PHC1061" s="59"/>
      <c r="PHD1061" s="59"/>
      <c r="PHE1061" s="59"/>
      <c r="PHF1061" s="59"/>
      <c r="PHG1061" s="59"/>
      <c r="PHH1061" s="59"/>
      <c r="PHI1061" s="59"/>
      <c r="PHJ1061" s="59"/>
      <c r="PHK1061" s="59"/>
      <c r="PHL1061" s="59"/>
      <c r="PHM1061" s="59"/>
      <c r="PHN1061" s="59"/>
      <c r="PHO1061" s="59"/>
      <c r="PHP1061" s="59"/>
      <c r="PHQ1061" s="59"/>
      <c r="PHR1061" s="59"/>
      <c r="PHS1061" s="59"/>
      <c r="PHT1061" s="59"/>
      <c r="PHU1061" s="59"/>
      <c r="PHV1061" s="59"/>
      <c r="PHW1061" s="59"/>
      <c r="PHX1061" s="59"/>
      <c r="PHY1061" s="59"/>
      <c r="PHZ1061" s="59"/>
      <c r="PIA1061" s="59"/>
      <c r="PIB1061" s="59"/>
      <c r="PIC1061" s="59"/>
      <c r="PID1061" s="59"/>
      <c r="PIE1061" s="59"/>
      <c r="PIF1061" s="59"/>
      <c r="PIG1061" s="59"/>
      <c r="PIH1061" s="59"/>
      <c r="PII1061" s="59"/>
      <c r="PIJ1061" s="59"/>
      <c r="PIK1061" s="59"/>
      <c r="PIL1061" s="59"/>
      <c r="PIM1061" s="59"/>
      <c r="PIN1061" s="59"/>
      <c r="PIO1061" s="59"/>
      <c r="PIP1061" s="59"/>
      <c r="PIQ1061" s="59"/>
      <c r="PIR1061" s="59"/>
      <c r="PIS1061" s="59"/>
      <c r="PIT1061" s="59"/>
      <c r="PIU1061" s="59"/>
      <c r="PIV1061" s="59"/>
      <c r="PIW1061" s="59"/>
      <c r="PIX1061" s="59"/>
      <c r="PIY1061" s="59"/>
      <c r="PIZ1061" s="59"/>
      <c r="PJA1061" s="59"/>
      <c r="PJB1061" s="59"/>
      <c r="PJC1061" s="59"/>
      <c r="PJD1061" s="59"/>
      <c r="PJE1061" s="59"/>
      <c r="PJF1061" s="59"/>
      <c r="PJG1061" s="59"/>
      <c r="PJH1061" s="59"/>
      <c r="PJI1061" s="59"/>
      <c r="PJJ1061" s="59"/>
      <c r="PJK1061" s="59"/>
      <c r="PJL1061" s="59"/>
      <c r="PJM1061" s="59"/>
      <c r="PJN1061" s="59"/>
      <c r="PJO1061" s="59"/>
      <c r="PJP1061" s="59"/>
      <c r="PJQ1061" s="59"/>
      <c r="PJR1061" s="59"/>
      <c r="PJS1061" s="59"/>
      <c r="PJT1061" s="59"/>
      <c r="PJU1061" s="59"/>
      <c r="PJV1061" s="59"/>
      <c r="PJW1061" s="59"/>
      <c r="PJX1061" s="59"/>
      <c r="PJY1061" s="59"/>
      <c r="PJZ1061" s="59"/>
      <c r="PKA1061" s="59"/>
      <c r="PKB1061" s="59"/>
      <c r="PKC1061" s="59"/>
      <c r="PKD1061" s="59"/>
      <c r="PKE1061" s="59"/>
      <c r="PKF1061" s="59"/>
      <c r="PKG1061" s="59"/>
      <c r="PKH1061" s="59"/>
      <c r="PKI1061" s="59"/>
      <c r="PKJ1061" s="59"/>
      <c r="PKK1061" s="59"/>
      <c r="PKL1061" s="59"/>
      <c r="PKM1061" s="59"/>
      <c r="PKN1061" s="59"/>
      <c r="PKO1061" s="59"/>
      <c r="PKP1061" s="59"/>
      <c r="PKQ1061" s="59"/>
      <c r="PKR1061" s="59"/>
      <c r="PKS1061" s="59"/>
      <c r="PKT1061" s="59"/>
      <c r="PKU1061" s="59"/>
      <c r="PKV1061" s="59"/>
      <c r="PKW1061" s="59"/>
      <c r="PKX1061" s="59"/>
      <c r="PKY1061" s="59"/>
      <c r="PKZ1061" s="59"/>
      <c r="PLA1061" s="59"/>
      <c r="PLB1061" s="59"/>
      <c r="PLC1061" s="59"/>
      <c r="PLD1061" s="59"/>
      <c r="PLE1061" s="59"/>
      <c r="PLF1061" s="59"/>
      <c r="PLG1061" s="59"/>
      <c r="PLH1061" s="59"/>
      <c r="PLI1061" s="59"/>
      <c r="PLJ1061" s="59"/>
      <c r="PLK1061" s="59"/>
      <c r="PLL1061" s="59"/>
      <c r="PLM1061" s="59"/>
      <c r="PLN1061" s="59"/>
      <c r="PLO1061" s="59"/>
      <c r="PLP1061" s="59"/>
      <c r="PLQ1061" s="59"/>
      <c r="PLR1061" s="59"/>
      <c r="PLS1061" s="59"/>
      <c r="PLT1061" s="59"/>
      <c r="PLU1061" s="59"/>
      <c r="PLV1061" s="59"/>
      <c r="PLW1061" s="59"/>
      <c r="PLX1061" s="59"/>
      <c r="PLY1061" s="59"/>
      <c r="PLZ1061" s="59"/>
      <c r="PMA1061" s="59"/>
      <c r="PMB1061" s="59"/>
      <c r="PMC1061" s="59"/>
      <c r="PMD1061" s="59"/>
      <c r="PME1061" s="59"/>
      <c r="PMF1061" s="59"/>
      <c r="PMG1061" s="59"/>
      <c r="PMH1061" s="59"/>
      <c r="PMI1061" s="59"/>
      <c r="PMJ1061" s="59"/>
      <c r="PMK1061" s="59"/>
      <c r="PML1061" s="59"/>
      <c r="PMM1061" s="59"/>
      <c r="PMN1061" s="59"/>
      <c r="PMO1061" s="59"/>
      <c r="PMP1061" s="59"/>
      <c r="PMQ1061" s="59"/>
      <c r="PMR1061" s="59"/>
      <c r="PMS1061" s="59"/>
      <c r="PMT1061" s="59"/>
      <c r="PMU1061" s="59"/>
      <c r="PMV1061" s="59"/>
      <c r="PMW1061" s="59"/>
      <c r="PMX1061" s="59"/>
      <c r="PMY1061" s="59"/>
      <c r="PMZ1061" s="59"/>
      <c r="PNA1061" s="59"/>
      <c r="PNB1061" s="59"/>
      <c r="PNC1061" s="59"/>
      <c r="PND1061" s="59"/>
      <c r="PNE1061" s="59"/>
      <c r="PNF1061" s="59"/>
      <c r="PNG1061" s="59"/>
      <c r="PNH1061" s="59"/>
      <c r="PNI1061" s="59"/>
      <c r="PNJ1061" s="59"/>
      <c r="PNK1061" s="59"/>
      <c r="PNL1061" s="59"/>
      <c r="PNM1061" s="59"/>
      <c r="PNN1061" s="59"/>
      <c r="PNO1061" s="59"/>
      <c r="PNP1061" s="59"/>
      <c r="PNQ1061" s="59"/>
      <c r="PNR1061" s="59"/>
      <c r="PNS1061" s="59"/>
      <c r="PNT1061" s="59"/>
      <c r="PNU1061" s="59"/>
      <c r="PNV1061" s="59"/>
      <c r="PNW1061" s="59"/>
      <c r="PNX1061" s="59"/>
      <c r="PNY1061" s="59"/>
      <c r="PNZ1061" s="59"/>
      <c r="POA1061" s="59"/>
      <c r="POB1061" s="59"/>
      <c r="POC1061" s="59"/>
      <c r="POD1061" s="59"/>
      <c r="POE1061" s="59"/>
      <c r="POF1061" s="59"/>
      <c r="POG1061" s="59"/>
      <c r="POH1061" s="59"/>
      <c r="POI1061" s="59"/>
      <c r="POJ1061" s="59"/>
      <c r="POK1061" s="59"/>
      <c r="POL1061" s="59"/>
      <c r="POM1061" s="59"/>
      <c r="PON1061" s="59"/>
      <c r="POO1061" s="59"/>
      <c r="POP1061" s="59"/>
      <c r="POQ1061" s="59"/>
      <c r="POR1061" s="59"/>
      <c r="POS1061" s="59"/>
      <c r="POT1061" s="59"/>
      <c r="POU1061" s="59"/>
      <c r="POV1061" s="59"/>
      <c r="POW1061" s="59"/>
      <c r="POX1061" s="59"/>
      <c r="POY1061" s="59"/>
      <c r="POZ1061" s="59"/>
      <c r="PPA1061" s="59"/>
      <c r="PPB1061" s="59"/>
      <c r="PPC1061" s="59"/>
      <c r="PPD1061" s="59"/>
      <c r="PPE1061" s="59"/>
      <c r="PPF1061" s="59"/>
      <c r="PPG1061" s="59"/>
      <c r="PPH1061" s="59"/>
      <c r="PPI1061" s="59"/>
      <c r="PPJ1061" s="59"/>
      <c r="PPK1061" s="59"/>
      <c r="PPL1061" s="59"/>
      <c r="PPM1061" s="59"/>
      <c r="PPN1061" s="59"/>
      <c r="PPO1061" s="59"/>
      <c r="PPP1061" s="59"/>
      <c r="PPQ1061" s="59"/>
      <c r="PPR1061" s="59"/>
      <c r="PPS1061" s="59"/>
      <c r="PPT1061" s="59"/>
      <c r="PPU1061" s="59"/>
      <c r="PPV1061" s="59"/>
      <c r="PPW1061" s="59"/>
      <c r="PPX1061" s="59"/>
      <c r="PPY1061" s="59"/>
      <c r="PPZ1061" s="59"/>
      <c r="PQA1061" s="59"/>
      <c r="PQB1061" s="59"/>
      <c r="PQC1061" s="59"/>
      <c r="PQD1061" s="59"/>
      <c r="PQE1061" s="59"/>
      <c r="PQF1061" s="59"/>
      <c r="PQG1061" s="59"/>
      <c r="PQH1061" s="59"/>
      <c r="PQI1061" s="59"/>
      <c r="PQJ1061" s="59"/>
      <c r="PQK1061" s="59"/>
      <c r="PQL1061" s="59"/>
      <c r="PQM1061" s="59"/>
      <c r="PQN1061" s="59"/>
      <c r="PQO1061" s="59"/>
      <c r="PQP1061" s="59"/>
      <c r="PQQ1061" s="59"/>
      <c r="PQR1061" s="59"/>
      <c r="PQS1061" s="59"/>
      <c r="PQT1061" s="59"/>
      <c r="PQU1061" s="59"/>
      <c r="PQV1061" s="59"/>
      <c r="PQW1061" s="59"/>
      <c r="PQX1061" s="59"/>
      <c r="PQY1061" s="59"/>
      <c r="PQZ1061" s="59"/>
      <c r="PRA1061" s="59"/>
      <c r="PRB1061" s="59"/>
      <c r="PRC1061" s="59"/>
      <c r="PRD1061" s="59"/>
      <c r="PRE1061" s="59"/>
      <c r="PRF1061" s="59"/>
      <c r="PRG1061" s="59"/>
      <c r="PRH1061" s="59"/>
      <c r="PRI1061" s="59"/>
      <c r="PRJ1061" s="59"/>
      <c r="PRK1061" s="59"/>
      <c r="PRL1061" s="59"/>
      <c r="PRM1061" s="59"/>
      <c r="PRN1061" s="59"/>
      <c r="PRO1061" s="59"/>
      <c r="PRP1061" s="59"/>
      <c r="PRQ1061" s="59"/>
      <c r="PRR1061" s="59"/>
      <c r="PRS1061" s="59"/>
      <c r="PRT1061" s="59"/>
      <c r="PRU1061" s="59"/>
      <c r="PRV1061" s="59"/>
      <c r="PRW1061" s="59"/>
      <c r="PRX1061" s="59"/>
      <c r="PRY1061" s="59"/>
      <c r="PRZ1061" s="59"/>
      <c r="PSA1061" s="59"/>
      <c r="PSB1061" s="59"/>
      <c r="PSC1061" s="59"/>
      <c r="PSD1061" s="59"/>
      <c r="PSE1061" s="59"/>
      <c r="PSF1061" s="59"/>
      <c r="PSG1061" s="59"/>
      <c r="PSH1061" s="59"/>
      <c r="PSI1061" s="59"/>
      <c r="PSJ1061" s="59"/>
      <c r="PSK1061" s="59"/>
      <c r="PSL1061" s="59"/>
      <c r="PSM1061" s="59"/>
      <c r="PSN1061" s="59"/>
      <c r="PSO1061" s="59"/>
      <c r="PSP1061" s="59"/>
      <c r="PSQ1061" s="59"/>
      <c r="PSR1061" s="59"/>
      <c r="PSS1061" s="59"/>
      <c r="PST1061" s="59"/>
      <c r="PSU1061" s="59"/>
      <c r="PSV1061" s="59"/>
      <c r="PSW1061" s="59"/>
      <c r="PSX1061" s="59"/>
      <c r="PSY1061" s="59"/>
      <c r="PSZ1061" s="59"/>
      <c r="PTA1061" s="59"/>
      <c r="PTB1061" s="59"/>
      <c r="PTC1061" s="59"/>
      <c r="PTD1061" s="59"/>
      <c r="PTE1061" s="59"/>
      <c r="PTF1061" s="59"/>
      <c r="PTG1061" s="59"/>
      <c r="PTH1061" s="59"/>
      <c r="PTI1061" s="59"/>
      <c r="PTJ1061" s="59"/>
      <c r="PTK1061" s="59"/>
      <c r="PTL1061" s="59"/>
      <c r="PTM1061" s="59"/>
      <c r="PTN1061" s="59"/>
      <c r="PTO1061" s="59"/>
      <c r="PTP1061" s="59"/>
      <c r="PTQ1061" s="59"/>
      <c r="PTR1061" s="59"/>
      <c r="PTS1061" s="59"/>
      <c r="PTT1061" s="59"/>
      <c r="PTU1061" s="59"/>
      <c r="PTV1061" s="59"/>
      <c r="PTW1061" s="59"/>
      <c r="PTX1061" s="59"/>
      <c r="PTY1061" s="59"/>
      <c r="PTZ1061" s="59"/>
      <c r="PUA1061" s="59"/>
      <c r="PUB1061" s="59"/>
      <c r="PUC1061" s="59"/>
      <c r="PUD1061" s="59"/>
      <c r="PUE1061" s="59"/>
      <c r="PUF1061" s="59"/>
      <c r="PUG1061" s="59"/>
      <c r="PUH1061" s="59"/>
      <c r="PUI1061" s="59"/>
      <c r="PUJ1061" s="59"/>
      <c r="PUK1061" s="59"/>
      <c r="PUL1061" s="59"/>
      <c r="PUM1061" s="59"/>
      <c r="PUN1061" s="59"/>
      <c r="PUO1061" s="59"/>
      <c r="PUP1061" s="59"/>
      <c r="PUQ1061" s="59"/>
      <c r="PUR1061" s="59"/>
      <c r="PUS1061" s="59"/>
      <c r="PUT1061" s="59"/>
      <c r="PUU1061" s="59"/>
      <c r="PUV1061" s="59"/>
      <c r="PUW1061" s="59"/>
      <c r="PUX1061" s="59"/>
      <c r="PUY1061" s="59"/>
      <c r="PUZ1061" s="59"/>
      <c r="PVA1061" s="59"/>
      <c r="PVB1061" s="59"/>
      <c r="PVC1061" s="59"/>
      <c r="PVD1061" s="59"/>
      <c r="PVE1061" s="59"/>
      <c r="PVF1061" s="59"/>
      <c r="PVG1061" s="59"/>
      <c r="PVH1061" s="59"/>
      <c r="PVI1061" s="59"/>
      <c r="PVJ1061" s="59"/>
      <c r="PVK1061" s="59"/>
      <c r="PVL1061" s="59"/>
      <c r="PVM1061" s="59"/>
      <c r="PVN1061" s="59"/>
      <c r="PVO1061" s="59"/>
      <c r="PVP1061" s="59"/>
      <c r="PVQ1061" s="59"/>
      <c r="PVR1061" s="59"/>
      <c r="PVS1061" s="59"/>
      <c r="PVT1061" s="59"/>
      <c r="PVU1061" s="59"/>
      <c r="PVV1061" s="59"/>
      <c r="PVW1061" s="59"/>
      <c r="PVX1061" s="59"/>
      <c r="PVY1061" s="59"/>
      <c r="PVZ1061" s="59"/>
      <c r="PWA1061" s="59"/>
      <c r="PWB1061" s="59"/>
      <c r="PWC1061" s="59"/>
      <c r="PWD1061" s="59"/>
      <c r="PWE1061" s="59"/>
      <c r="PWF1061" s="59"/>
      <c r="PWG1061" s="59"/>
      <c r="PWH1061" s="59"/>
      <c r="PWI1061" s="59"/>
      <c r="PWJ1061" s="59"/>
      <c r="PWK1061" s="59"/>
      <c r="PWL1061" s="59"/>
      <c r="PWM1061" s="59"/>
      <c r="PWN1061" s="59"/>
      <c r="PWO1061" s="59"/>
      <c r="PWP1061" s="59"/>
      <c r="PWQ1061" s="59"/>
      <c r="PWR1061" s="59"/>
      <c r="PWS1061" s="59"/>
      <c r="PWT1061" s="59"/>
      <c r="PWU1061" s="59"/>
      <c r="PWV1061" s="59"/>
      <c r="PWW1061" s="59"/>
      <c r="PWX1061" s="59"/>
      <c r="PWY1061" s="59"/>
      <c r="PWZ1061" s="59"/>
      <c r="PXA1061" s="59"/>
      <c r="PXB1061" s="59"/>
      <c r="PXC1061" s="59"/>
      <c r="PXD1061" s="59"/>
      <c r="PXE1061" s="59"/>
      <c r="PXF1061" s="59"/>
      <c r="PXG1061" s="59"/>
      <c r="PXH1061" s="59"/>
      <c r="PXI1061" s="59"/>
      <c r="PXJ1061" s="59"/>
      <c r="PXK1061" s="59"/>
      <c r="PXL1061" s="59"/>
      <c r="PXM1061" s="59"/>
      <c r="PXN1061" s="59"/>
      <c r="PXO1061" s="59"/>
      <c r="PXP1061" s="59"/>
      <c r="PXQ1061" s="59"/>
      <c r="PXR1061" s="59"/>
      <c r="PXS1061" s="59"/>
      <c r="PXT1061" s="59"/>
      <c r="PXU1061" s="59"/>
      <c r="PXV1061" s="59"/>
      <c r="PXW1061" s="59"/>
      <c r="PXX1061" s="59"/>
      <c r="PXY1061" s="59"/>
      <c r="PXZ1061" s="59"/>
      <c r="PYA1061" s="59"/>
      <c r="PYB1061" s="59"/>
      <c r="PYC1061" s="59"/>
      <c r="PYD1061" s="59"/>
      <c r="PYE1061" s="59"/>
      <c r="PYF1061" s="59"/>
      <c r="PYG1061" s="59"/>
      <c r="PYH1061" s="59"/>
      <c r="PYI1061" s="59"/>
      <c r="PYJ1061" s="59"/>
      <c r="PYK1061" s="59"/>
      <c r="PYL1061" s="59"/>
      <c r="PYM1061" s="59"/>
      <c r="PYN1061" s="59"/>
      <c r="PYO1061" s="59"/>
      <c r="PYP1061" s="59"/>
      <c r="PYQ1061" s="59"/>
      <c r="PYR1061" s="59"/>
      <c r="PYS1061" s="59"/>
      <c r="PYT1061" s="59"/>
      <c r="PYU1061" s="59"/>
      <c r="PYV1061" s="59"/>
      <c r="PYW1061" s="59"/>
      <c r="PYX1061" s="59"/>
      <c r="PYY1061" s="59"/>
      <c r="PYZ1061" s="59"/>
      <c r="PZA1061" s="59"/>
      <c r="PZB1061" s="59"/>
      <c r="PZC1061" s="59"/>
      <c r="PZD1061" s="59"/>
      <c r="PZE1061" s="59"/>
      <c r="PZF1061" s="59"/>
      <c r="PZG1061" s="59"/>
      <c r="PZH1061" s="59"/>
      <c r="PZI1061" s="59"/>
      <c r="PZJ1061" s="59"/>
      <c r="PZK1061" s="59"/>
      <c r="PZL1061" s="59"/>
      <c r="PZM1061" s="59"/>
      <c r="PZN1061" s="59"/>
      <c r="PZO1061" s="59"/>
      <c r="PZP1061" s="59"/>
      <c r="PZQ1061" s="59"/>
      <c r="PZR1061" s="59"/>
      <c r="PZS1061" s="59"/>
      <c r="PZT1061" s="59"/>
      <c r="PZU1061" s="59"/>
      <c r="PZV1061" s="59"/>
      <c r="PZW1061" s="59"/>
      <c r="PZX1061" s="59"/>
      <c r="PZY1061" s="59"/>
      <c r="PZZ1061" s="59"/>
      <c r="QAA1061" s="59"/>
      <c r="QAB1061" s="59"/>
      <c r="QAC1061" s="59"/>
      <c r="QAD1061" s="59"/>
      <c r="QAE1061" s="59"/>
      <c r="QAF1061" s="59"/>
      <c r="QAG1061" s="59"/>
      <c r="QAH1061" s="59"/>
      <c r="QAI1061" s="59"/>
      <c r="QAJ1061" s="59"/>
      <c r="QAK1061" s="59"/>
      <c r="QAL1061" s="59"/>
      <c r="QAM1061" s="59"/>
      <c r="QAN1061" s="59"/>
      <c r="QAO1061" s="59"/>
      <c r="QAP1061" s="59"/>
      <c r="QAQ1061" s="59"/>
      <c r="QAR1061" s="59"/>
      <c r="QAS1061" s="59"/>
      <c r="QAT1061" s="59"/>
      <c r="QAU1061" s="59"/>
      <c r="QAV1061" s="59"/>
      <c r="QAW1061" s="59"/>
      <c r="QAX1061" s="59"/>
      <c r="QAY1061" s="59"/>
      <c r="QAZ1061" s="59"/>
      <c r="QBA1061" s="59"/>
      <c r="QBB1061" s="59"/>
      <c r="QBC1061" s="59"/>
      <c r="QBD1061" s="59"/>
      <c r="QBE1061" s="59"/>
      <c r="QBF1061" s="59"/>
      <c r="QBG1061" s="59"/>
      <c r="QBH1061" s="59"/>
      <c r="QBI1061" s="59"/>
      <c r="QBJ1061" s="59"/>
      <c r="QBK1061" s="59"/>
      <c r="QBL1061" s="59"/>
      <c r="QBM1061" s="59"/>
      <c r="QBN1061" s="59"/>
      <c r="QBO1061" s="59"/>
      <c r="QBP1061" s="59"/>
      <c r="QBQ1061" s="59"/>
      <c r="QBR1061" s="59"/>
      <c r="QBS1061" s="59"/>
      <c r="QBT1061" s="59"/>
      <c r="QBU1061" s="59"/>
      <c r="QBV1061" s="59"/>
      <c r="QBW1061" s="59"/>
      <c r="QBX1061" s="59"/>
      <c r="QBY1061" s="59"/>
      <c r="QBZ1061" s="59"/>
      <c r="QCA1061" s="59"/>
      <c r="QCB1061" s="59"/>
      <c r="QCC1061" s="59"/>
      <c r="QCD1061" s="59"/>
      <c r="QCE1061" s="59"/>
      <c r="QCF1061" s="59"/>
      <c r="QCG1061" s="59"/>
      <c r="QCH1061" s="59"/>
      <c r="QCI1061" s="59"/>
      <c r="QCJ1061" s="59"/>
      <c r="QCK1061" s="59"/>
      <c r="QCL1061" s="59"/>
      <c r="QCM1061" s="59"/>
      <c r="QCN1061" s="59"/>
      <c r="QCO1061" s="59"/>
      <c r="QCP1061" s="59"/>
      <c r="QCQ1061" s="59"/>
      <c r="QCR1061" s="59"/>
      <c r="QCS1061" s="59"/>
      <c r="QCT1061" s="59"/>
      <c r="QCU1061" s="59"/>
      <c r="QCV1061" s="59"/>
      <c r="QCW1061" s="59"/>
      <c r="QCX1061" s="59"/>
      <c r="QCY1061" s="59"/>
      <c r="QCZ1061" s="59"/>
      <c r="QDA1061" s="59"/>
      <c r="QDB1061" s="59"/>
      <c r="QDC1061" s="59"/>
      <c r="QDD1061" s="59"/>
      <c r="QDE1061" s="59"/>
      <c r="QDF1061" s="59"/>
      <c r="QDG1061" s="59"/>
      <c r="QDH1061" s="59"/>
      <c r="QDI1061" s="59"/>
      <c r="QDJ1061" s="59"/>
      <c r="QDK1061" s="59"/>
      <c r="QDL1061" s="59"/>
      <c r="QDM1061" s="59"/>
      <c r="QDN1061" s="59"/>
      <c r="QDO1061" s="59"/>
      <c r="QDP1061" s="59"/>
      <c r="QDQ1061" s="59"/>
      <c r="QDR1061" s="59"/>
      <c r="QDS1061" s="59"/>
      <c r="QDT1061" s="59"/>
      <c r="QDU1061" s="59"/>
      <c r="QDV1061" s="59"/>
      <c r="QDW1061" s="59"/>
      <c r="QDX1061" s="59"/>
      <c r="QDY1061" s="59"/>
      <c r="QDZ1061" s="59"/>
      <c r="QEA1061" s="59"/>
      <c r="QEB1061" s="59"/>
      <c r="QEC1061" s="59"/>
      <c r="QED1061" s="59"/>
      <c r="QEE1061" s="59"/>
      <c r="QEF1061" s="59"/>
      <c r="QEG1061" s="59"/>
      <c r="QEH1061" s="59"/>
      <c r="QEI1061" s="59"/>
      <c r="QEJ1061" s="59"/>
      <c r="QEK1061" s="59"/>
      <c r="QEL1061" s="59"/>
      <c r="QEM1061" s="59"/>
      <c r="QEN1061" s="59"/>
      <c r="QEO1061" s="59"/>
      <c r="QEP1061" s="59"/>
      <c r="QEQ1061" s="59"/>
      <c r="QER1061" s="59"/>
      <c r="QES1061" s="59"/>
      <c r="QET1061" s="59"/>
      <c r="QEU1061" s="59"/>
      <c r="QEV1061" s="59"/>
      <c r="QEW1061" s="59"/>
      <c r="QEX1061" s="59"/>
      <c r="QEY1061" s="59"/>
      <c r="QEZ1061" s="59"/>
      <c r="QFA1061" s="59"/>
      <c r="QFB1061" s="59"/>
      <c r="QFC1061" s="59"/>
      <c r="QFD1061" s="59"/>
      <c r="QFE1061" s="59"/>
      <c r="QFF1061" s="59"/>
      <c r="QFG1061" s="59"/>
      <c r="QFH1061" s="59"/>
      <c r="QFI1061" s="59"/>
      <c r="QFJ1061" s="59"/>
      <c r="QFK1061" s="59"/>
      <c r="QFL1061" s="59"/>
      <c r="QFM1061" s="59"/>
      <c r="QFN1061" s="59"/>
      <c r="QFO1061" s="59"/>
      <c r="QFP1061" s="59"/>
      <c r="QFQ1061" s="59"/>
      <c r="QFR1061" s="59"/>
      <c r="QFS1061" s="59"/>
      <c r="QFT1061" s="59"/>
      <c r="QFU1061" s="59"/>
      <c r="QFV1061" s="59"/>
      <c r="QFW1061" s="59"/>
      <c r="QFX1061" s="59"/>
      <c r="QFY1061" s="59"/>
      <c r="QFZ1061" s="59"/>
      <c r="QGA1061" s="59"/>
      <c r="QGB1061" s="59"/>
      <c r="QGC1061" s="59"/>
      <c r="QGD1061" s="59"/>
      <c r="QGE1061" s="59"/>
      <c r="QGF1061" s="59"/>
      <c r="QGG1061" s="59"/>
      <c r="QGH1061" s="59"/>
      <c r="QGI1061" s="59"/>
      <c r="QGJ1061" s="59"/>
      <c r="QGK1061" s="59"/>
      <c r="QGL1061" s="59"/>
      <c r="QGM1061" s="59"/>
      <c r="QGN1061" s="59"/>
      <c r="QGO1061" s="59"/>
      <c r="QGP1061" s="59"/>
      <c r="QGQ1061" s="59"/>
      <c r="QGR1061" s="59"/>
      <c r="QGS1061" s="59"/>
      <c r="QGT1061" s="59"/>
      <c r="QGU1061" s="59"/>
      <c r="QGV1061" s="59"/>
      <c r="QGW1061" s="59"/>
      <c r="QGX1061" s="59"/>
      <c r="QGY1061" s="59"/>
      <c r="QGZ1061" s="59"/>
      <c r="QHA1061" s="59"/>
      <c r="QHB1061" s="59"/>
      <c r="QHC1061" s="59"/>
      <c r="QHD1061" s="59"/>
      <c r="QHE1061" s="59"/>
      <c r="QHF1061" s="59"/>
      <c r="QHG1061" s="59"/>
      <c r="QHH1061" s="59"/>
      <c r="QHI1061" s="59"/>
      <c r="QHJ1061" s="59"/>
      <c r="QHK1061" s="59"/>
      <c r="QHL1061" s="59"/>
      <c r="QHM1061" s="59"/>
      <c r="QHN1061" s="59"/>
      <c r="QHO1061" s="59"/>
      <c r="QHP1061" s="59"/>
      <c r="QHQ1061" s="59"/>
      <c r="QHR1061" s="59"/>
      <c r="QHS1061" s="59"/>
      <c r="QHT1061" s="59"/>
      <c r="QHU1061" s="59"/>
      <c r="QHV1061" s="59"/>
      <c r="QHW1061" s="59"/>
      <c r="QHX1061" s="59"/>
      <c r="QHY1061" s="59"/>
      <c r="QHZ1061" s="59"/>
      <c r="QIA1061" s="59"/>
      <c r="QIB1061" s="59"/>
      <c r="QIC1061" s="59"/>
      <c r="QID1061" s="59"/>
      <c r="QIE1061" s="59"/>
      <c r="QIF1061" s="59"/>
      <c r="QIG1061" s="59"/>
      <c r="QIH1061" s="59"/>
      <c r="QII1061" s="59"/>
      <c r="QIJ1061" s="59"/>
      <c r="QIK1061" s="59"/>
      <c r="QIL1061" s="59"/>
      <c r="QIM1061" s="59"/>
      <c r="QIN1061" s="59"/>
      <c r="QIO1061" s="59"/>
      <c r="QIP1061" s="59"/>
      <c r="QIQ1061" s="59"/>
      <c r="QIR1061" s="59"/>
      <c r="QIS1061" s="59"/>
      <c r="QIT1061" s="59"/>
      <c r="QIU1061" s="59"/>
      <c r="QIV1061" s="59"/>
      <c r="QIW1061" s="59"/>
      <c r="QIX1061" s="59"/>
      <c r="QIY1061" s="59"/>
      <c r="QIZ1061" s="59"/>
      <c r="QJA1061" s="59"/>
      <c r="QJB1061" s="59"/>
      <c r="QJC1061" s="59"/>
      <c r="QJD1061" s="59"/>
      <c r="QJE1061" s="59"/>
      <c r="QJF1061" s="59"/>
      <c r="QJG1061" s="59"/>
      <c r="QJH1061" s="59"/>
      <c r="QJI1061" s="59"/>
      <c r="QJJ1061" s="59"/>
      <c r="QJK1061" s="59"/>
      <c r="QJL1061" s="59"/>
      <c r="QJM1061" s="59"/>
      <c r="QJN1061" s="59"/>
      <c r="QJO1061" s="59"/>
      <c r="QJP1061" s="59"/>
      <c r="QJQ1061" s="59"/>
      <c r="QJR1061" s="59"/>
      <c r="QJS1061" s="59"/>
      <c r="QJT1061" s="59"/>
      <c r="QJU1061" s="59"/>
      <c r="QJV1061" s="59"/>
      <c r="QJW1061" s="59"/>
      <c r="QJX1061" s="59"/>
      <c r="QJY1061" s="59"/>
      <c r="QJZ1061" s="59"/>
      <c r="QKA1061" s="59"/>
      <c r="QKB1061" s="59"/>
      <c r="QKC1061" s="59"/>
      <c r="QKD1061" s="59"/>
      <c r="QKE1061" s="59"/>
      <c r="QKF1061" s="59"/>
      <c r="QKG1061" s="59"/>
      <c r="QKH1061" s="59"/>
      <c r="QKI1061" s="59"/>
      <c r="QKJ1061" s="59"/>
      <c r="QKK1061" s="59"/>
      <c r="QKL1061" s="59"/>
      <c r="QKM1061" s="59"/>
      <c r="QKN1061" s="59"/>
      <c r="QKO1061" s="59"/>
      <c r="QKP1061" s="59"/>
      <c r="QKQ1061" s="59"/>
      <c r="QKR1061" s="59"/>
      <c r="QKS1061" s="59"/>
      <c r="QKT1061" s="59"/>
      <c r="QKU1061" s="59"/>
      <c r="QKV1061" s="59"/>
      <c r="QKW1061" s="59"/>
      <c r="QKX1061" s="59"/>
      <c r="QKY1061" s="59"/>
      <c r="QKZ1061" s="59"/>
      <c r="QLA1061" s="59"/>
      <c r="QLB1061" s="59"/>
      <c r="QLC1061" s="59"/>
      <c r="QLD1061" s="59"/>
      <c r="QLE1061" s="59"/>
      <c r="QLF1061" s="59"/>
      <c r="QLG1061" s="59"/>
      <c r="QLH1061" s="59"/>
      <c r="QLI1061" s="59"/>
      <c r="QLJ1061" s="59"/>
      <c r="QLK1061" s="59"/>
      <c r="QLL1061" s="59"/>
      <c r="QLM1061" s="59"/>
      <c r="QLN1061" s="59"/>
      <c r="QLO1061" s="59"/>
      <c r="QLP1061" s="59"/>
      <c r="QLQ1061" s="59"/>
      <c r="QLR1061" s="59"/>
      <c r="QLS1061" s="59"/>
      <c r="QLT1061" s="59"/>
      <c r="QLU1061" s="59"/>
      <c r="QLV1061" s="59"/>
      <c r="QLW1061" s="59"/>
      <c r="QLX1061" s="59"/>
      <c r="QLY1061" s="59"/>
      <c r="QLZ1061" s="59"/>
      <c r="QMA1061" s="59"/>
      <c r="QMB1061" s="59"/>
      <c r="QMC1061" s="59"/>
      <c r="QMD1061" s="59"/>
      <c r="QME1061" s="59"/>
      <c r="QMF1061" s="59"/>
      <c r="QMG1061" s="59"/>
      <c r="QMH1061" s="59"/>
      <c r="QMI1061" s="59"/>
      <c r="QMJ1061" s="59"/>
      <c r="QMK1061" s="59"/>
      <c r="QML1061" s="59"/>
      <c r="QMM1061" s="59"/>
      <c r="QMN1061" s="59"/>
      <c r="QMO1061" s="59"/>
      <c r="QMP1061" s="59"/>
      <c r="QMQ1061" s="59"/>
      <c r="QMR1061" s="59"/>
      <c r="QMS1061" s="59"/>
      <c r="QMT1061" s="59"/>
      <c r="QMU1061" s="59"/>
      <c r="QMV1061" s="59"/>
      <c r="QMW1061" s="59"/>
      <c r="QMX1061" s="59"/>
      <c r="QMY1061" s="59"/>
      <c r="QMZ1061" s="59"/>
      <c r="QNA1061" s="59"/>
      <c r="QNB1061" s="59"/>
      <c r="QNC1061" s="59"/>
      <c r="QND1061" s="59"/>
      <c r="QNE1061" s="59"/>
      <c r="QNF1061" s="59"/>
      <c r="QNG1061" s="59"/>
      <c r="QNH1061" s="59"/>
      <c r="QNI1061" s="59"/>
      <c r="QNJ1061" s="59"/>
      <c r="QNK1061" s="59"/>
      <c r="QNL1061" s="59"/>
      <c r="QNM1061" s="59"/>
      <c r="QNN1061" s="59"/>
      <c r="QNO1061" s="59"/>
      <c r="QNP1061" s="59"/>
      <c r="QNQ1061" s="59"/>
      <c r="QNR1061" s="59"/>
      <c r="QNS1061" s="59"/>
      <c r="QNT1061" s="59"/>
      <c r="QNU1061" s="59"/>
      <c r="QNV1061" s="59"/>
      <c r="QNW1061" s="59"/>
      <c r="QNX1061" s="59"/>
      <c r="QNY1061" s="59"/>
      <c r="QNZ1061" s="59"/>
      <c r="QOA1061" s="59"/>
      <c r="QOB1061" s="59"/>
      <c r="QOC1061" s="59"/>
      <c r="QOD1061" s="59"/>
      <c r="QOE1061" s="59"/>
      <c r="QOF1061" s="59"/>
      <c r="QOG1061" s="59"/>
      <c r="QOH1061" s="59"/>
      <c r="QOI1061" s="59"/>
      <c r="QOJ1061" s="59"/>
      <c r="QOK1061" s="59"/>
      <c r="QOL1061" s="59"/>
      <c r="QOM1061" s="59"/>
      <c r="QON1061" s="59"/>
      <c r="QOO1061" s="59"/>
      <c r="QOP1061" s="59"/>
      <c r="QOQ1061" s="59"/>
      <c r="QOR1061" s="59"/>
      <c r="QOS1061" s="59"/>
      <c r="QOT1061" s="59"/>
      <c r="QOU1061" s="59"/>
      <c r="QOV1061" s="59"/>
      <c r="QOW1061" s="59"/>
      <c r="QOX1061" s="59"/>
      <c r="QOY1061" s="59"/>
      <c r="QOZ1061" s="59"/>
      <c r="QPA1061" s="59"/>
      <c r="QPB1061" s="59"/>
      <c r="QPC1061" s="59"/>
      <c r="QPD1061" s="59"/>
      <c r="QPE1061" s="59"/>
      <c r="QPF1061" s="59"/>
      <c r="QPG1061" s="59"/>
      <c r="QPH1061" s="59"/>
      <c r="QPI1061" s="59"/>
      <c r="QPJ1061" s="59"/>
      <c r="QPK1061" s="59"/>
      <c r="QPL1061" s="59"/>
      <c r="QPM1061" s="59"/>
      <c r="QPN1061" s="59"/>
      <c r="QPO1061" s="59"/>
      <c r="QPP1061" s="59"/>
      <c r="QPQ1061" s="59"/>
      <c r="QPR1061" s="59"/>
      <c r="QPS1061" s="59"/>
      <c r="QPT1061" s="59"/>
      <c r="QPU1061" s="59"/>
      <c r="QPV1061" s="59"/>
      <c r="QPW1061" s="59"/>
      <c r="QPX1061" s="59"/>
      <c r="QPY1061" s="59"/>
      <c r="QPZ1061" s="59"/>
      <c r="QQA1061" s="59"/>
      <c r="QQB1061" s="59"/>
      <c r="QQC1061" s="59"/>
      <c r="QQD1061" s="59"/>
      <c r="QQE1061" s="59"/>
      <c r="QQF1061" s="59"/>
      <c r="QQG1061" s="59"/>
      <c r="QQH1061" s="59"/>
      <c r="QQI1061" s="59"/>
      <c r="QQJ1061" s="59"/>
      <c r="QQK1061" s="59"/>
      <c r="QQL1061" s="59"/>
      <c r="QQM1061" s="59"/>
      <c r="QQN1061" s="59"/>
      <c r="QQO1061" s="59"/>
      <c r="QQP1061" s="59"/>
      <c r="QQQ1061" s="59"/>
      <c r="QQR1061" s="59"/>
      <c r="QQS1061" s="59"/>
      <c r="QQT1061" s="59"/>
      <c r="QQU1061" s="59"/>
      <c r="QQV1061" s="59"/>
      <c r="QQW1061" s="59"/>
      <c r="QQX1061" s="59"/>
      <c r="QQY1061" s="59"/>
      <c r="QQZ1061" s="59"/>
      <c r="QRA1061" s="59"/>
      <c r="QRB1061" s="59"/>
      <c r="QRC1061" s="59"/>
      <c r="QRD1061" s="59"/>
      <c r="QRE1061" s="59"/>
      <c r="QRF1061" s="59"/>
      <c r="QRG1061" s="59"/>
      <c r="QRH1061" s="59"/>
      <c r="QRI1061" s="59"/>
      <c r="QRJ1061" s="59"/>
      <c r="QRK1061" s="59"/>
      <c r="QRL1061" s="59"/>
      <c r="QRM1061" s="59"/>
      <c r="QRN1061" s="59"/>
      <c r="QRO1061" s="59"/>
      <c r="QRP1061" s="59"/>
      <c r="QRQ1061" s="59"/>
      <c r="QRR1061" s="59"/>
      <c r="QRS1061" s="59"/>
      <c r="QRT1061" s="59"/>
      <c r="QRU1061" s="59"/>
      <c r="QRV1061" s="59"/>
      <c r="QRW1061" s="59"/>
      <c r="QRX1061" s="59"/>
      <c r="QRY1061" s="59"/>
      <c r="QRZ1061" s="59"/>
      <c r="QSA1061" s="59"/>
      <c r="QSB1061" s="59"/>
      <c r="QSC1061" s="59"/>
      <c r="QSD1061" s="59"/>
      <c r="QSE1061" s="59"/>
      <c r="QSF1061" s="59"/>
      <c r="QSG1061" s="59"/>
      <c r="QSH1061" s="59"/>
      <c r="QSI1061" s="59"/>
      <c r="QSJ1061" s="59"/>
      <c r="QSK1061" s="59"/>
      <c r="QSL1061" s="59"/>
      <c r="QSM1061" s="59"/>
      <c r="QSN1061" s="59"/>
      <c r="QSO1061" s="59"/>
      <c r="QSP1061" s="59"/>
      <c r="QSQ1061" s="59"/>
      <c r="QSR1061" s="59"/>
      <c r="QSS1061" s="59"/>
      <c r="QST1061" s="59"/>
      <c r="QSU1061" s="59"/>
      <c r="QSV1061" s="59"/>
      <c r="QSW1061" s="59"/>
      <c r="QSX1061" s="59"/>
      <c r="QSY1061" s="59"/>
      <c r="QSZ1061" s="59"/>
      <c r="QTA1061" s="59"/>
      <c r="QTB1061" s="59"/>
      <c r="QTC1061" s="59"/>
      <c r="QTD1061" s="59"/>
      <c r="QTE1061" s="59"/>
      <c r="QTF1061" s="59"/>
      <c r="QTG1061" s="59"/>
      <c r="QTH1061" s="59"/>
      <c r="QTI1061" s="59"/>
      <c r="QTJ1061" s="59"/>
      <c r="QTK1061" s="59"/>
      <c r="QTL1061" s="59"/>
      <c r="QTM1061" s="59"/>
      <c r="QTN1061" s="59"/>
      <c r="QTO1061" s="59"/>
      <c r="QTP1061" s="59"/>
      <c r="QTQ1061" s="59"/>
      <c r="QTR1061" s="59"/>
      <c r="QTS1061" s="59"/>
      <c r="QTT1061" s="59"/>
      <c r="QTU1061" s="59"/>
      <c r="QTV1061" s="59"/>
      <c r="QTW1061" s="59"/>
      <c r="QTX1061" s="59"/>
      <c r="QTY1061" s="59"/>
      <c r="QTZ1061" s="59"/>
      <c r="QUA1061" s="59"/>
      <c r="QUB1061" s="59"/>
      <c r="QUC1061" s="59"/>
      <c r="QUD1061" s="59"/>
      <c r="QUE1061" s="59"/>
      <c r="QUF1061" s="59"/>
      <c r="QUG1061" s="59"/>
      <c r="QUH1061" s="59"/>
      <c r="QUI1061" s="59"/>
      <c r="QUJ1061" s="59"/>
      <c r="QUK1061" s="59"/>
      <c r="QUL1061" s="59"/>
      <c r="QUM1061" s="59"/>
      <c r="QUN1061" s="59"/>
      <c r="QUO1061" s="59"/>
      <c r="QUP1061" s="59"/>
      <c r="QUQ1061" s="59"/>
      <c r="QUR1061" s="59"/>
      <c r="QUS1061" s="59"/>
      <c r="QUT1061" s="59"/>
      <c r="QUU1061" s="59"/>
      <c r="QUV1061" s="59"/>
      <c r="QUW1061" s="59"/>
      <c r="QUX1061" s="59"/>
      <c r="QUY1061" s="59"/>
      <c r="QUZ1061" s="59"/>
      <c r="QVA1061" s="59"/>
      <c r="QVB1061" s="59"/>
      <c r="QVC1061" s="59"/>
      <c r="QVD1061" s="59"/>
      <c r="QVE1061" s="59"/>
      <c r="QVF1061" s="59"/>
      <c r="QVG1061" s="59"/>
      <c r="QVH1061" s="59"/>
      <c r="QVI1061" s="59"/>
      <c r="QVJ1061" s="59"/>
      <c r="QVK1061" s="59"/>
      <c r="QVL1061" s="59"/>
      <c r="QVM1061" s="59"/>
      <c r="QVN1061" s="59"/>
      <c r="QVO1061" s="59"/>
      <c r="QVP1061" s="59"/>
      <c r="QVQ1061" s="59"/>
      <c r="QVR1061" s="59"/>
      <c r="QVS1061" s="59"/>
      <c r="QVT1061" s="59"/>
      <c r="QVU1061" s="59"/>
      <c r="QVV1061" s="59"/>
      <c r="QVW1061" s="59"/>
      <c r="QVX1061" s="59"/>
      <c r="QVY1061" s="59"/>
      <c r="QVZ1061" s="59"/>
      <c r="QWA1061" s="59"/>
      <c r="QWB1061" s="59"/>
      <c r="QWC1061" s="59"/>
      <c r="QWD1061" s="59"/>
      <c r="QWE1061" s="59"/>
      <c r="QWF1061" s="59"/>
      <c r="QWG1061" s="59"/>
      <c r="QWH1061" s="59"/>
      <c r="QWI1061" s="59"/>
      <c r="QWJ1061" s="59"/>
      <c r="QWK1061" s="59"/>
      <c r="QWL1061" s="59"/>
      <c r="QWM1061" s="59"/>
      <c r="QWN1061" s="59"/>
      <c r="QWO1061" s="59"/>
      <c r="QWP1061" s="59"/>
      <c r="QWQ1061" s="59"/>
      <c r="QWR1061" s="59"/>
      <c r="QWS1061" s="59"/>
      <c r="QWT1061" s="59"/>
      <c r="QWU1061" s="59"/>
      <c r="QWV1061" s="59"/>
      <c r="QWW1061" s="59"/>
      <c r="QWX1061" s="59"/>
      <c r="QWY1061" s="59"/>
      <c r="QWZ1061" s="59"/>
      <c r="QXA1061" s="59"/>
      <c r="QXB1061" s="59"/>
      <c r="QXC1061" s="59"/>
      <c r="QXD1061" s="59"/>
      <c r="QXE1061" s="59"/>
      <c r="QXF1061" s="59"/>
      <c r="QXG1061" s="59"/>
      <c r="QXH1061" s="59"/>
      <c r="QXI1061" s="59"/>
      <c r="QXJ1061" s="59"/>
      <c r="QXK1061" s="59"/>
      <c r="QXL1061" s="59"/>
      <c r="QXM1061" s="59"/>
      <c r="QXN1061" s="59"/>
      <c r="QXO1061" s="59"/>
      <c r="QXP1061" s="59"/>
      <c r="QXQ1061" s="59"/>
      <c r="QXR1061" s="59"/>
      <c r="QXS1061" s="59"/>
      <c r="QXT1061" s="59"/>
      <c r="QXU1061" s="59"/>
      <c r="QXV1061" s="59"/>
      <c r="QXW1061" s="59"/>
      <c r="QXX1061" s="59"/>
      <c r="QXY1061" s="59"/>
      <c r="QXZ1061" s="59"/>
      <c r="QYA1061" s="59"/>
      <c r="QYB1061" s="59"/>
      <c r="QYC1061" s="59"/>
      <c r="QYD1061" s="59"/>
      <c r="QYE1061" s="59"/>
      <c r="QYF1061" s="59"/>
      <c r="QYG1061" s="59"/>
      <c r="QYH1061" s="59"/>
      <c r="QYI1061" s="59"/>
      <c r="QYJ1061" s="59"/>
      <c r="QYK1061" s="59"/>
      <c r="QYL1061" s="59"/>
      <c r="QYM1061" s="59"/>
      <c r="QYN1061" s="59"/>
      <c r="QYO1061" s="59"/>
      <c r="QYP1061" s="59"/>
      <c r="QYQ1061" s="59"/>
      <c r="QYR1061" s="59"/>
      <c r="QYS1061" s="59"/>
      <c r="QYT1061" s="59"/>
      <c r="QYU1061" s="59"/>
      <c r="QYV1061" s="59"/>
      <c r="QYW1061" s="59"/>
      <c r="QYX1061" s="59"/>
      <c r="QYY1061" s="59"/>
      <c r="QYZ1061" s="59"/>
      <c r="QZA1061" s="59"/>
      <c r="QZB1061" s="59"/>
      <c r="QZC1061" s="59"/>
      <c r="QZD1061" s="59"/>
      <c r="QZE1061" s="59"/>
      <c r="QZF1061" s="59"/>
      <c r="QZG1061" s="59"/>
      <c r="QZH1061" s="59"/>
      <c r="QZI1061" s="59"/>
      <c r="QZJ1061" s="59"/>
      <c r="QZK1061" s="59"/>
      <c r="QZL1061" s="59"/>
      <c r="QZM1061" s="59"/>
      <c r="QZN1061" s="59"/>
      <c r="QZO1061" s="59"/>
      <c r="QZP1061" s="59"/>
      <c r="QZQ1061" s="59"/>
      <c r="QZR1061" s="59"/>
      <c r="QZS1061" s="59"/>
      <c r="QZT1061" s="59"/>
      <c r="QZU1061" s="59"/>
      <c r="QZV1061" s="59"/>
      <c r="QZW1061" s="59"/>
      <c r="QZX1061" s="59"/>
      <c r="QZY1061" s="59"/>
      <c r="QZZ1061" s="59"/>
      <c r="RAA1061" s="59"/>
      <c r="RAB1061" s="59"/>
      <c r="RAC1061" s="59"/>
      <c r="RAD1061" s="59"/>
      <c r="RAE1061" s="59"/>
      <c r="RAF1061" s="59"/>
      <c r="RAG1061" s="59"/>
      <c r="RAH1061" s="59"/>
      <c r="RAI1061" s="59"/>
      <c r="RAJ1061" s="59"/>
      <c r="RAK1061" s="59"/>
      <c r="RAL1061" s="59"/>
      <c r="RAM1061" s="59"/>
      <c r="RAN1061" s="59"/>
      <c r="RAO1061" s="59"/>
      <c r="RAP1061" s="59"/>
      <c r="RAQ1061" s="59"/>
      <c r="RAR1061" s="59"/>
      <c r="RAS1061" s="59"/>
      <c r="RAT1061" s="59"/>
      <c r="RAU1061" s="59"/>
      <c r="RAV1061" s="59"/>
      <c r="RAW1061" s="59"/>
      <c r="RAX1061" s="59"/>
      <c r="RAY1061" s="59"/>
      <c r="RAZ1061" s="59"/>
      <c r="RBA1061" s="59"/>
      <c r="RBB1061" s="59"/>
      <c r="RBC1061" s="59"/>
      <c r="RBD1061" s="59"/>
      <c r="RBE1061" s="59"/>
      <c r="RBF1061" s="59"/>
      <c r="RBG1061" s="59"/>
      <c r="RBH1061" s="59"/>
      <c r="RBI1061" s="59"/>
      <c r="RBJ1061" s="59"/>
      <c r="RBK1061" s="59"/>
      <c r="RBL1061" s="59"/>
      <c r="RBM1061" s="59"/>
      <c r="RBN1061" s="59"/>
      <c r="RBO1061" s="59"/>
      <c r="RBP1061" s="59"/>
      <c r="RBQ1061" s="59"/>
      <c r="RBR1061" s="59"/>
      <c r="RBS1061" s="59"/>
      <c r="RBT1061" s="59"/>
      <c r="RBU1061" s="59"/>
      <c r="RBV1061" s="59"/>
      <c r="RBW1061" s="59"/>
      <c r="RBX1061" s="59"/>
      <c r="RBY1061" s="59"/>
      <c r="RBZ1061" s="59"/>
      <c r="RCA1061" s="59"/>
      <c r="RCB1061" s="59"/>
      <c r="RCC1061" s="59"/>
      <c r="RCD1061" s="59"/>
      <c r="RCE1061" s="59"/>
      <c r="RCF1061" s="59"/>
      <c r="RCG1061" s="59"/>
      <c r="RCH1061" s="59"/>
      <c r="RCI1061" s="59"/>
      <c r="RCJ1061" s="59"/>
      <c r="RCK1061" s="59"/>
      <c r="RCL1061" s="59"/>
      <c r="RCM1061" s="59"/>
      <c r="RCN1061" s="59"/>
      <c r="RCO1061" s="59"/>
      <c r="RCP1061" s="59"/>
      <c r="RCQ1061" s="59"/>
      <c r="RCR1061" s="59"/>
      <c r="RCS1061" s="59"/>
      <c r="RCT1061" s="59"/>
      <c r="RCU1061" s="59"/>
      <c r="RCV1061" s="59"/>
      <c r="RCW1061" s="59"/>
      <c r="RCX1061" s="59"/>
      <c r="RCY1061" s="59"/>
      <c r="RCZ1061" s="59"/>
      <c r="RDA1061" s="59"/>
      <c r="RDB1061" s="59"/>
      <c r="RDC1061" s="59"/>
      <c r="RDD1061" s="59"/>
      <c r="RDE1061" s="59"/>
      <c r="RDF1061" s="59"/>
      <c r="RDG1061" s="59"/>
      <c r="RDH1061" s="59"/>
      <c r="RDI1061" s="59"/>
      <c r="RDJ1061" s="59"/>
      <c r="RDK1061" s="59"/>
      <c r="RDL1061" s="59"/>
      <c r="RDM1061" s="59"/>
      <c r="RDN1061" s="59"/>
      <c r="RDO1061" s="59"/>
      <c r="RDP1061" s="59"/>
      <c r="RDQ1061" s="59"/>
      <c r="RDR1061" s="59"/>
      <c r="RDS1061" s="59"/>
      <c r="RDT1061" s="59"/>
      <c r="RDU1061" s="59"/>
      <c r="RDV1061" s="59"/>
      <c r="RDW1061" s="59"/>
      <c r="RDX1061" s="59"/>
      <c r="RDY1061" s="59"/>
      <c r="RDZ1061" s="59"/>
      <c r="REA1061" s="59"/>
      <c r="REB1061" s="59"/>
      <c r="REC1061" s="59"/>
      <c r="RED1061" s="59"/>
      <c r="REE1061" s="59"/>
      <c r="REF1061" s="59"/>
      <c r="REG1061" s="59"/>
      <c r="REH1061" s="59"/>
      <c r="REI1061" s="59"/>
      <c r="REJ1061" s="59"/>
      <c r="REK1061" s="59"/>
      <c r="REL1061" s="59"/>
      <c r="REM1061" s="59"/>
      <c r="REN1061" s="59"/>
      <c r="REO1061" s="59"/>
      <c r="REP1061" s="59"/>
      <c r="REQ1061" s="59"/>
      <c r="RER1061" s="59"/>
      <c r="RES1061" s="59"/>
      <c r="RET1061" s="59"/>
      <c r="REU1061" s="59"/>
      <c r="REV1061" s="59"/>
      <c r="REW1061" s="59"/>
      <c r="REX1061" s="59"/>
      <c r="REY1061" s="59"/>
      <c r="REZ1061" s="59"/>
      <c r="RFA1061" s="59"/>
      <c r="RFB1061" s="59"/>
      <c r="RFC1061" s="59"/>
      <c r="RFD1061" s="59"/>
      <c r="RFE1061" s="59"/>
      <c r="RFF1061" s="59"/>
      <c r="RFG1061" s="59"/>
      <c r="RFH1061" s="59"/>
      <c r="RFI1061" s="59"/>
      <c r="RFJ1061" s="59"/>
      <c r="RFK1061" s="59"/>
      <c r="RFL1061" s="59"/>
      <c r="RFM1061" s="59"/>
      <c r="RFN1061" s="59"/>
      <c r="RFO1061" s="59"/>
      <c r="RFP1061" s="59"/>
      <c r="RFQ1061" s="59"/>
      <c r="RFR1061" s="59"/>
      <c r="RFS1061" s="59"/>
      <c r="RFT1061" s="59"/>
      <c r="RFU1061" s="59"/>
      <c r="RFV1061" s="59"/>
      <c r="RFW1061" s="59"/>
      <c r="RFX1061" s="59"/>
      <c r="RFY1061" s="59"/>
      <c r="RFZ1061" s="59"/>
      <c r="RGA1061" s="59"/>
      <c r="RGB1061" s="59"/>
      <c r="RGC1061" s="59"/>
      <c r="RGD1061" s="59"/>
      <c r="RGE1061" s="59"/>
      <c r="RGF1061" s="59"/>
      <c r="RGG1061" s="59"/>
      <c r="RGH1061" s="59"/>
      <c r="RGI1061" s="59"/>
      <c r="RGJ1061" s="59"/>
      <c r="RGK1061" s="59"/>
      <c r="RGL1061" s="59"/>
      <c r="RGM1061" s="59"/>
      <c r="RGN1061" s="59"/>
      <c r="RGO1061" s="59"/>
      <c r="RGP1061" s="59"/>
      <c r="RGQ1061" s="59"/>
      <c r="RGR1061" s="59"/>
      <c r="RGS1061" s="59"/>
      <c r="RGT1061" s="59"/>
      <c r="RGU1061" s="59"/>
      <c r="RGV1061" s="59"/>
      <c r="RGW1061" s="59"/>
      <c r="RGX1061" s="59"/>
      <c r="RGY1061" s="59"/>
      <c r="RGZ1061" s="59"/>
      <c r="RHA1061" s="59"/>
      <c r="RHB1061" s="59"/>
      <c r="RHC1061" s="59"/>
      <c r="RHD1061" s="59"/>
      <c r="RHE1061" s="59"/>
      <c r="RHF1061" s="59"/>
      <c r="RHG1061" s="59"/>
      <c r="RHH1061" s="59"/>
      <c r="RHI1061" s="59"/>
      <c r="RHJ1061" s="59"/>
      <c r="RHK1061" s="59"/>
      <c r="RHL1061" s="59"/>
      <c r="RHM1061" s="59"/>
      <c r="RHN1061" s="59"/>
      <c r="RHO1061" s="59"/>
      <c r="RHP1061" s="59"/>
      <c r="RHQ1061" s="59"/>
      <c r="RHR1061" s="59"/>
      <c r="RHS1061" s="59"/>
      <c r="RHT1061" s="59"/>
      <c r="RHU1061" s="59"/>
      <c r="RHV1061" s="59"/>
      <c r="RHW1061" s="59"/>
      <c r="RHX1061" s="59"/>
      <c r="RHY1061" s="59"/>
      <c r="RHZ1061" s="59"/>
      <c r="RIA1061" s="59"/>
      <c r="RIB1061" s="59"/>
      <c r="RIC1061" s="59"/>
      <c r="RID1061" s="59"/>
      <c r="RIE1061" s="59"/>
      <c r="RIF1061" s="59"/>
      <c r="RIG1061" s="59"/>
      <c r="RIH1061" s="59"/>
      <c r="RII1061" s="59"/>
      <c r="RIJ1061" s="59"/>
      <c r="RIK1061" s="59"/>
      <c r="RIL1061" s="59"/>
      <c r="RIM1061" s="59"/>
      <c r="RIN1061" s="59"/>
      <c r="RIO1061" s="59"/>
      <c r="RIP1061" s="59"/>
      <c r="RIQ1061" s="59"/>
      <c r="RIR1061" s="59"/>
      <c r="RIS1061" s="59"/>
      <c r="RIT1061" s="59"/>
      <c r="RIU1061" s="59"/>
      <c r="RIV1061" s="59"/>
      <c r="RIW1061" s="59"/>
      <c r="RIX1061" s="59"/>
      <c r="RIY1061" s="59"/>
      <c r="RIZ1061" s="59"/>
      <c r="RJA1061" s="59"/>
      <c r="RJB1061" s="59"/>
      <c r="RJC1061" s="59"/>
      <c r="RJD1061" s="59"/>
      <c r="RJE1061" s="59"/>
      <c r="RJF1061" s="59"/>
      <c r="RJG1061" s="59"/>
      <c r="RJH1061" s="59"/>
      <c r="RJI1061" s="59"/>
      <c r="RJJ1061" s="59"/>
      <c r="RJK1061" s="59"/>
      <c r="RJL1061" s="59"/>
      <c r="RJM1061" s="59"/>
      <c r="RJN1061" s="59"/>
      <c r="RJO1061" s="59"/>
      <c r="RJP1061" s="59"/>
      <c r="RJQ1061" s="59"/>
      <c r="RJR1061" s="59"/>
      <c r="RJS1061" s="59"/>
      <c r="RJT1061" s="59"/>
      <c r="RJU1061" s="59"/>
      <c r="RJV1061" s="59"/>
      <c r="RJW1061" s="59"/>
      <c r="RJX1061" s="59"/>
      <c r="RJY1061" s="59"/>
      <c r="RJZ1061" s="59"/>
      <c r="RKA1061" s="59"/>
      <c r="RKB1061" s="59"/>
      <c r="RKC1061" s="59"/>
      <c r="RKD1061" s="59"/>
      <c r="RKE1061" s="59"/>
      <c r="RKF1061" s="59"/>
      <c r="RKG1061" s="59"/>
      <c r="RKH1061" s="59"/>
      <c r="RKI1061" s="59"/>
      <c r="RKJ1061" s="59"/>
      <c r="RKK1061" s="59"/>
      <c r="RKL1061" s="59"/>
      <c r="RKM1061" s="59"/>
      <c r="RKN1061" s="59"/>
      <c r="RKO1061" s="59"/>
      <c r="RKP1061" s="59"/>
      <c r="RKQ1061" s="59"/>
      <c r="RKR1061" s="59"/>
      <c r="RKS1061" s="59"/>
      <c r="RKT1061" s="59"/>
      <c r="RKU1061" s="59"/>
      <c r="RKV1061" s="59"/>
      <c r="RKW1061" s="59"/>
      <c r="RKX1061" s="59"/>
      <c r="RKY1061" s="59"/>
      <c r="RKZ1061" s="59"/>
      <c r="RLA1061" s="59"/>
      <c r="RLB1061" s="59"/>
      <c r="RLC1061" s="59"/>
      <c r="RLD1061" s="59"/>
      <c r="RLE1061" s="59"/>
      <c r="RLF1061" s="59"/>
      <c r="RLG1061" s="59"/>
      <c r="RLH1061" s="59"/>
      <c r="RLI1061" s="59"/>
      <c r="RLJ1061" s="59"/>
      <c r="RLK1061" s="59"/>
      <c r="RLL1061" s="59"/>
      <c r="RLM1061" s="59"/>
      <c r="RLN1061" s="59"/>
      <c r="RLO1061" s="59"/>
      <c r="RLP1061" s="59"/>
      <c r="RLQ1061" s="59"/>
      <c r="RLR1061" s="59"/>
      <c r="RLS1061" s="59"/>
      <c r="RLT1061" s="59"/>
      <c r="RLU1061" s="59"/>
      <c r="RLV1061" s="59"/>
      <c r="RLW1061" s="59"/>
      <c r="RLX1061" s="59"/>
      <c r="RLY1061" s="59"/>
      <c r="RLZ1061" s="59"/>
      <c r="RMA1061" s="59"/>
      <c r="RMB1061" s="59"/>
      <c r="RMC1061" s="59"/>
      <c r="RMD1061" s="59"/>
      <c r="RME1061" s="59"/>
      <c r="RMF1061" s="59"/>
      <c r="RMG1061" s="59"/>
      <c r="RMH1061" s="59"/>
      <c r="RMI1061" s="59"/>
      <c r="RMJ1061" s="59"/>
      <c r="RMK1061" s="59"/>
      <c r="RML1061" s="59"/>
      <c r="RMM1061" s="59"/>
      <c r="RMN1061" s="59"/>
      <c r="RMO1061" s="59"/>
      <c r="RMP1061" s="59"/>
      <c r="RMQ1061" s="59"/>
      <c r="RMR1061" s="59"/>
      <c r="RMS1061" s="59"/>
      <c r="RMT1061" s="59"/>
      <c r="RMU1061" s="59"/>
      <c r="RMV1061" s="59"/>
      <c r="RMW1061" s="59"/>
      <c r="RMX1061" s="59"/>
      <c r="RMY1061" s="59"/>
      <c r="RMZ1061" s="59"/>
      <c r="RNA1061" s="59"/>
      <c r="RNB1061" s="59"/>
      <c r="RNC1061" s="59"/>
      <c r="RND1061" s="59"/>
      <c r="RNE1061" s="59"/>
      <c r="RNF1061" s="59"/>
      <c r="RNG1061" s="59"/>
      <c r="RNH1061" s="59"/>
      <c r="RNI1061" s="59"/>
      <c r="RNJ1061" s="59"/>
      <c r="RNK1061" s="59"/>
      <c r="RNL1061" s="59"/>
      <c r="RNM1061" s="59"/>
      <c r="RNN1061" s="59"/>
      <c r="RNO1061" s="59"/>
      <c r="RNP1061" s="59"/>
      <c r="RNQ1061" s="59"/>
      <c r="RNR1061" s="59"/>
      <c r="RNS1061" s="59"/>
      <c r="RNT1061" s="59"/>
      <c r="RNU1061" s="59"/>
      <c r="RNV1061" s="59"/>
      <c r="RNW1061" s="59"/>
      <c r="RNX1061" s="59"/>
      <c r="RNY1061" s="59"/>
      <c r="RNZ1061" s="59"/>
      <c r="ROA1061" s="59"/>
      <c r="ROB1061" s="59"/>
      <c r="ROC1061" s="59"/>
      <c r="ROD1061" s="59"/>
      <c r="ROE1061" s="59"/>
      <c r="ROF1061" s="59"/>
      <c r="ROG1061" s="59"/>
      <c r="ROH1061" s="59"/>
      <c r="ROI1061" s="59"/>
      <c r="ROJ1061" s="59"/>
      <c r="ROK1061" s="59"/>
      <c r="ROL1061" s="59"/>
      <c r="ROM1061" s="59"/>
      <c r="RON1061" s="59"/>
      <c r="ROO1061" s="59"/>
      <c r="ROP1061" s="59"/>
      <c r="ROQ1061" s="59"/>
      <c r="ROR1061" s="59"/>
      <c r="ROS1061" s="59"/>
      <c r="ROT1061" s="59"/>
      <c r="ROU1061" s="59"/>
      <c r="ROV1061" s="59"/>
      <c r="ROW1061" s="59"/>
      <c r="ROX1061" s="59"/>
      <c r="ROY1061" s="59"/>
      <c r="ROZ1061" s="59"/>
      <c r="RPA1061" s="59"/>
      <c r="RPB1061" s="59"/>
      <c r="RPC1061" s="59"/>
      <c r="RPD1061" s="59"/>
      <c r="RPE1061" s="59"/>
      <c r="RPF1061" s="59"/>
      <c r="RPG1061" s="59"/>
      <c r="RPH1061" s="59"/>
      <c r="RPI1061" s="59"/>
      <c r="RPJ1061" s="59"/>
      <c r="RPK1061" s="59"/>
      <c r="RPL1061" s="59"/>
      <c r="RPM1061" s="59"/>
      <c r="RPN1061" s="59"/>
      <c r="RPO1061" s="59"/>
      <c r="RPP1061" s="59"/>
      <c r="RPQ1061" s="59"/>
      <c r="RPR1061" s="59"/>
      <c r="RPS1061" s="59"/>
      <c r="RPT1061" s="59"/>
      <c r="RPU1061" s="59"/>
      <c r="RPV1061" s="59"/>
      <c r="RPW1061" s="59"/>
      <c r="RPX1061" s="59"/>
      <c r="RPY1061" s="59"/>
      <c r="RPZ1061" s="59"/>
      <c r="RQA1061" s="59"/>
      <c r="RQB1061" s="59"/>
      <c r="RQC1061" s="59"/>
      <c r="RQD1061" s="59"/>
      <c r="RQE1061" s="59"/>
      <c r="RQF1061" s="59"/>
      <c r="RQG1061" s="59"/>
      <c r="RQH1061" s="59"/>
      <c r="RQI1061" s="59"/>
      <c r="RQJ1061" s="59"/>
      <c r="RQK1061" s="59"/>
      <c r="RQL1061" s="59"/>
      <c r="RQM1061" s="59"/>
      <c r="RQN1061" s="59"/>
      <c r="RQO1061" s="59"/>
      <c r="RQP1061" s="59"/>
      <c r="RQQ1061" s="59"/>
      <c r="RQR1061" s="59"/>
      <c r="RQS1061" s="59"/>
      <c r="RQT1061" s="59"/>
      <c r="RQU1061" s="59"/>
      <c r="RQV1061" s="59"/>
      <c r="RQW1061" s="59"/>
      <c r="RQX1061" s="59"/>
      <c r="RQY1061" s="59"/>
      <c r="RQZ1061" s="59"/>
      <c r="RRA1061" s="59"/>
      <c r="RRB1061" s="59"/>
      <c r="RRC1061" s="59"/>
      <c r="RRD1061" s="59"/>
      <c r="RRE1061" s="59"/>
      <c r="RRF1061" s="59"/>
      <c r="RRG1061" s="59"/>
      <c r="RRH1061" s="59"/>
      <c r="RRI1061" s="59"/>
      <c r="RRJ1061" s="59"/>
      <c r="RRK1061" s="59"/>
      <c r="RRL1061" s="59"/>
      <c r="RRM1061" s="59"/>
      <c r="RRN1061" s="59"/>
      <c r="RRO1061" s="59"/>
      <c r="RRP1061" s="59"/>
      <c r="RRQ1061" s="59"/>
      <c r="RRR1061" s="59"/>
      <c r="RRS1061" s="59"/>
      <c r="RRT1061" s="59"/>
      <c r="RRU1061" s="59"/>
      <c r="RRV1061" s="59"/>
      <c r="RRW1061" s="59"/>
      <c r="RRX1061" s="59"/>
      <c r="RRY1061" s="59"/>
      <c r="RRZ1061" s="59"/>
      <c r="RSA1061" s="59"/>
      <c r="RSB1061" s="59"/>
      <c r="RSC1061" s="59"/>
      <c r="RSD1061" s="59"/>
      <c r="RSE1061" s="59"/>
      <c r="RSF1061" s="59"/>
      <c r="RSG1061" s="59"/>
      <c r="RSH1061" s="59"/>
      <c r="RSI1061" s="59"/>
      <c r="RSJ1061" s="59"/>
      <c r="RSK1061" s="59"/>
      <c r="RSL1061" s="59"/>
      <c r="RSM1061" s="59"/>
      <c r="RSN1061" s="59"/>
      <c r="RSO1061" s="59"/>
      <c r="RSP1061" s="59"/>
      <c r="RSQ1061" s="59"/>
      <c r="RSR1061" s="59"/>
      <c r="RSS1061" s="59"/>
      <c r="RST1061" s="59"/>
      <c r="RSU1061" s="59"/>
      <c r="RSV1061" s="59"/>
      <c r="RSW1061" s="59"/>
      <c r="RSX1061" s="59"/>
      <c r="RSY1061" s="59"/>
      <c r="RSZ1061" s="59"/>
      <c r="RTA1061" s="59"/>
      <c r="RTB1061" s="59"/>
      <c r="RTC1061" s="59"/>
      <c r="RTD1061" s="59"/>
      <c r="RTE1061" s="59"/>
      <c r="RTF1061" s="59"/>
      <c r="RTG1061" s="59"/>
      <c r="RTH1061" s="59"/>
      <c r="RTI1061" s="59"/>
      <c r="RTJ1061" s="59"/>
      <c r="RTK1061" s="59"/>
      <c r="RTL1061" s="59"/>
      <c r="RTM1061" s="59"/>
      <c r="RTN1061" s="59"/>
      <c r="RTO1061" s="59"/>
      <c r="RTP1061" s="59"/>
      <c r="RTQ1061" s="59"/>
      <c r="RTR1061" s="59"/>
      <c r="RTS1061" s="59"/>
      <c r="RTT1061" s="59"/>
      <c r="RTU1061" s="59"/>
      <c r="RTV1061" s="59"/>
      <c r="RTW1061" s="59"/>
      <c r="RTX1061" s="59"/>
      <c r="RTY1061" s="59"/>
      <c r="RTZ1061" s="59"/>
      <c r="RUA1061" s="59"/>
      <c r="RUB1061" s="59"/>
      <c r="RUC1061" s="59"/>
      <c r="RUD1061" s="59"/>
      <c r="RUE1061" s="59"/>
      <c r="RUF1061" s="59"/>
      <c r="RUG1061" s="59"/>
      <c r="RUH1061" s="59"/>
      <c r="RUI1061" s="59"/>
      <c r="RUJ1061" s="59"/>
      <c r="RUK1061" s="59"/>
      <c r="RUL1061" s="59"/>
      <c r="RUM1061" s="59"/>
      <c r="RUN1061" s="59"/>
      <c r="RUO1061" s="59"/>
      <c r="RUP1061" s="59"/>
      <c r="RUQ1061" s="59"/>
      <c r="RUR1061" s="59"/>
      <c r="RUS1061" s="59"/>
      <c r="RUT1061" s="59"/>
      <c r="RUU1061" s="59"/>
      <c r="RUV1061" s="59"/>
      <c r="RUW1061" s="59"/>
      <c r="RUX1061" s="59"/>
      <c r="RUY1061" s="59"/>
      <c r="RUZ1061" s="59"/>
      <c r="RVA1061" s="59"/>
      <c r="RVB1061" s="59"/>
      <c r="RVC1061" s="59"/>
      <c r="RVD1061" s="59"/>
      <c r="RVE1061" s="59"/>
      <c r="RVF1061" s="59"/>
      <c r="RVG1061" s="59"/>
      <c r="RVH1061" s="59"/>
      <c r="RVI1061" s="59"/>
      <c r="RVJ1061" s="59"/>
      <c r="RVK1061" s="59"/>
      <c r="RVL1061" s="59"/>
      <c r="RVM1061" s="59"/>
      <c r="RVN1061" s="59"/>
      <c r="RVO1061" s="59"/>
      <c r="RVP1061" s="59"/>
      <c r="RVQ1061" s="59"/>
      <c r="RVR1061" s="59"/>
      <c r="RVS1061" s="59"/>
      <c r="RVT1061" s="59"/>
      <c r="RVU1061" s="59"/>
      <c r="RVV1061" s="59"/>
      <c r="RVW1061" s="59"/>
      <c r="RVX1061" s="59"/>
      <c r="RVY1061" s="59"/>
      <c r="RVZ1061" s="59"/>
      <c r="RWA1061" s="59"/>
      <c r="RWB1061" s="59"/>
      <c r="RWC1061" s="59"/>
      <c r="RWD1061" s="59"/>
      <c r="RWE1061" s="59"/>
      <c r="RWF1061" s="59"/>
      <c r="RWG1061" s="59"/>
      <c r="RWH1061" s="59"/>
      <c r="RWI1061" s="59"/>
      <c r="RWJ1061" s="59"/>
      <c r="RWK1061" s="59"/>
      <c r="RWL1061" s="59"/>
      <c r="RWM1061" s="59"/>
      <c r="RWN1061" s="59"/>
      <c r="RWO1061" s="59"/>
      <c r="RWP1061" s="59"/>
      <c r="RWQ1061" s="59"/>
      <c r="RWR1061" s="59"/>
      <c r="RWS1061" s="59"/>
      <c r="RWT1061" s="59"/>
      <c r="RWU1061" s="59"/>
      <c r="RWV1061" s="59"/>
      <c r="RWW1061" s="59"/>
      <c r="RWX1061" s="59"/>
      <c r="RWY1061" s="59"/>
      <c r="RWZ1061" s="59"/>
      <c r="RXA1061" s="59"/>
      <c r="RXB1061" s="59"/>
      <c r="RXC1061" s="59"/>
      <c r="RXD1061" s="59"/>
      <c r="RXE1061" s="59"/>
      <c r="RXF1061" s="59"/>
      <c r="RXG1061" s="59"/>
      <c r="RXH1061" s="59"/>
      <c r="RXI1061" s="59"/>
      <c r="RXJ1061" s="59"/>
      <c r="RXK1061" s="59"/>
      <c r="RXL1061" s="59"/>
      <c r="RXM1061" s="59"/>
      <c r="RXN1061" s="59"/>
      <c r="RXO1061" s="59"/>
      <c r="RXP1061" s="59"/>
      <c r="RXQ1061" s="59"/>
      <c r="RXR1061" s="59"/>
      <c r="RXS1061" s="59"/>
      <c r="RXT1061" s="59"/>
      <c r="RXU1061" s="59"/>
      <c r="RXV1061" s="59"/>
      <c r="RXW1061" s="59"/>
      <c r="RXX1061" s="59"/>
      <c r="RXY1061" s="59"/>
      <c r="RXZ1061" s="59"/>
      <c r="RYA1061" s="59"/>
      <c r="RYB1061" s="59"/>
      <c r="RYC1061" s="59"/>
      <c r="RYD1061" s="59"/>
      <c r="RYE1061" s="59"/>
      <c r="RYF1061" s="59"/>
      <c r="RYG1061" s="59"/>
      <c r="RYH1061" s="59"/>
      <c r="RYI1061" s="59"/>
      <c r="RYJ1061" s="59"/>
      <c r="RYK1061" s="59"/>
      <c r="RYL1061" s="59"/>
      <c r="RYM1061" s="59"/>
      <c r="RYN1061" s="59"/>
      <c r="RYO1061" s="59"/>
      <c r="RYP1061" s="59"/>
      <c r="RYQ1061" s="59"/>
      <c r="RYR1061" s="59"/>
      <c r="RYS1061" s="59"/>
      <c r="RYT1061" s="59"/>
      <c r="RYU1061" s="59"/>
      <c r="RYV1061" s="59"/>
      <c r="RYW1061" s="59"/>
      <c r="RYX1061" s="59"/>
      <c r="RYY1061" s="59"/>
      <c r="RYZ1061" s="59"/>
      <c r="RZA1061" s="59"/>
      <c r="RZB1061" s="59"/>
      <c r="RZC1061" s="59"/>
      <c r="RZD1061" s="59"/>
      <c r="RZE1061" s="59"/>
      <c r="RZF1061" s="59"/>
      <c r="RZG1061" s="59"/>
      <c r="RZH1061" s="59"/>
      <c r="RZI1061" s="59"/>
      <c r="RZJ1061" s="59"/>
      <c r="RZK1061" s="59"/>
      <c r="RZL1061" s="59"/>
      <c r="RZM1061" s="59"/>
      <c r="RZN1061" s="59"/>
      <c r="RZO1061" s="59"/>
      <c r="RZP1061" s="59"/>
      <c r="RZQ1061" s="59"/>
      <c r="RZR1061" s="59"/>
      <c r="RZS1061" s="59"/>
      <c r="RZT1061" s="59"/>
      <c r="RZU1061" s="59"/>
      <c r="RZV1061" s="59"/>
      <c r="RZW1061" s="59"/>
      <c r="RZX1061" s="59"/>
      <c r="RZY1061" s="59"/>
      <c r="RZZ1061" s="59"/>
      <c r="SAA1061" s="59"/>
      <c r="SAB1061" s="59"/>
      <c r="SAC1061" s="59"/>
      <c r="SAD1061" s="59"/>
      <c r="SAE1061" s="59"/>
      <c r="SAF1061" s="59"/>
      <c r="SAG1061" s="59"/>
      <c r="SAH1061" s="59"/>
      <c r="SAI1061" s="59"/>
      <c r="SAJ1061" s="59"/>
      <c r="SAK1061" s="59"/>
      <c r="SAL1061" s="59"/>
      <c r="SAM1061" s="59"/>
      <c r="SAN1061" s="59"/>
      <c r="SAO1061" s="59"/>
      <c r="SAP1061" s="59"/>
      <c r="SAQ1061" s="59"/>
      <c r="SAR1061" s="59"/>
      <c r="SAS1061" s="59"/>
      <c r="SAT1061" s="59"/>
      <c r="SAU1061" s="59"/>
      <c r="SAV1061" s="59"/>
      <c r="SAW1061" s="59"/>
      <c r="SAX1061" s="59"/>
      <c r="SAY1061" s="59"/>
      <c r="SAZ1061" s="59"/>
      <c r="SBA1061" s="59"/>
      <c r="SBB1061" s="59"/>
      <c r="SBC1061" s="59"/>
      <c r="SBD1061" s="59"/>
      <c r="SBE1061" s="59"/>
      <c r="SBF1061" s="59"/>
      <c r="SBG1061" s="59"/>
      <c r="SBH1061" s="59"/>
      <c r="SBI1061" s="59"/>
      <c r="SBJ1061" s="59"/>
      <c r="SBK1061" s="59"/>
      <c r="SBL1061" s="59"/>
      <c r="SBM1061" s="59"/>
      <c r="SBN1061" s="59"/>
      <c r="SBO1061" s="59"/>
      <c r="SBP1061" s="59"/>
      <c r="SBQ1061" s="59"/>
      <c r="SBR1061" s="59"/>
      <c r="SBS1061" s="59"/>
      <c r="SBT1061" s="59"/>
      <c r="SBU1061" s="59"/>
      <c r="SBV1061" s="59"/>
      <c r="SBW1061" s="59"/>
      <c r="SBX1061" s="59"/>
      <c r="SBY1061" s="59"/>
      <c r="SBZ1061" s="59"/>
      <c r="SCA1061" s="59"/>
      <c r="SCB1061" s="59"/>
      <c r="SCC1061" s="59"/>
      <c r="SCD1061" s="59"/>
      <c r="SCE1061" s="59"/>
      <c r="SCF1061" s="59"/>
      <c r="SCG1061" s="59"/>
      <c r="SCH1061" s="59"/>
      <c r="SCI1061" s="59"/>
      <c r="SCJ1061" s="59"/>
      <c r="SCK1061" s="59"/>
      <c r="SCL1061" s="59"/>
      <c r="SCM1061" s="59"/>
      <c r="SCN1061" s="59"/>
      <c r="SCO1061" s="59"/>
      <c r="SCP1061" s="59"/>
      <c r="SCQ1061" s="59"/>
      <c r="SCR1061" s="59"/>
      <c r="SCS1061" s="59"/>
      <c r="SCT1061" s="59"/>
      <c r="SCU1061" s="59"/>
      <c r="SCV1061" s="59"/>
      <c r="SCW1061" s="59"/>
      <c r="SCX1061" s="59"/>
      <c r="SCY1061" s="59"/>
      <c r="SCZ1061" s="59"/>
      <c r="SDA1061" s="59"/>
      <c r="SDB1061" s="59"/>
      <c r="SDC1061" s="59"/>
      <c r="SDD1061" s="59"/>
      <c r="SDE1061" s="59"/>
      <c r="SDF1061" s="59"/>
      <c r="SDG1061" s="59"/>
      <c r="SDH1061" s="59"/>
      <c r="SDI1061" s="59"/>
      <c r="SDJ1061" s="59"/>
      <c r="SDK1061" s="59"/>
      <c r="SDL1061" s="59"/>
      <c r="SDM1061" s="59"/>
      <c r="SDN1061" s="59"/>
      <c r="SDO1061" s="59"/>
      <c r="SDP1061" s="59"/>
      <c r="SDQ1061" s="59"/>
      <c r="SDR1061" s="59"/>
      <c r="SDS1061" s="59"/>
      <c r="SDT1061" s="59"/>
      <c r="SDU1061" s="59"/>
      <c r="SDV1061" s="59"/>
      <c r="SDW1061" s="59"/>
      <c r="SDX1061" s="59"/>
      <c r="SDY1061" s="59"/>
      <c r="SDZ1061" s="59"/>
      <c r="SEA1061" s="59"/>
      <c r="SEB1061" s="59"/>
      <c r="SEC1061" s="59"/>
      <c r="SED1061" s="59"/>
      <c r="SEE1061" s="59"/>
      <c r="SEF1061" s="59"/>
      <c r="SEG1061" s="59"/>
      <c r="SEH1061" s="59"/>
      <c r="SEI1061" s="59"/>
      <c r="SEJ1061" s="59"/>
      <c r="SEK1061" s="59"/>
      <c r="SEL1061" s="59"/>
      <c r="SEM1061" s="59"/>
      <c r="SEN1061" s="59"/>
      <c r="SEO1061" s="59"/>
      <c r="SEP1061" s="59"/>
      <c r="SEQ1061" s="59"/>
      <c r="SER1061" s="59"/>
      <c r="SES1061" s="59"/>
      <c r="SET1061" s="59"/>
      <c r="SEU1061" s="59"/>
      <c r="SEV1061" s="59"/>
      <c r="SEW1061" s="59"/>
      <c r="SEX1061" s="59"/>
      <c r="SEY1061" s="59"/>
      <c r="SEZ1061" s="59"/>
      <c r="SFA1061" s="59"/>
      <c r="SFB1061" s="59"/>
      <c r="SFC1061" s="59"/>
      <c r="SFD1061" s="59"/>
      <c r="SFE1061" s="59"/>
      <c r="SFF1061" s="59"/>
      <c r="SFG1061" s="59"/>
      <c r="SFH1061" s="59"/>
      <c r="SFI1061" s="59"/>
      <c r="SFJ1061" s="59"/>
      <c r="SFK1061" s="59"/>
      <c r="SFL1061" s="59"/>
      <c r="SFM1061" s="59"/>
      <c r="SFN1061" s="59"/>
      <c r="SFO1061" s="59"/>
      <c r="SFP1061" s="59"/>
      <c r="SFQ1061" s="59"/>
      <c r="SFR1061" s="59"/>
      <c r="SFS1061" s="59"/>
      <c r="SFT1061" s="59"/>
      <c r="SFU1061" s="59"/>
      <c r="SFV1061" s="59"/>
      <c r="SFW1061" s="59"/>
      <c r="SFX1061" s="59"/>
      <c r="SFY1061" s="59"/>
      <c r="SFZ1061" s="59"/>
      <c r="SGA1061" s="59"/>
      <c r="SGB1061" s="59"/>
      <c r="SGC1061" s="59"/>
      <c r="SGD1061" s="59"/>
      <c r="SGE1061" s="59"/>
      <c r="SGF1061" s="59"/>
      <c r="SGG1061" s="59"/>
      <c r="SGH1061" s="59"/>
      <c r="SGI1061" s="59"/>
      <c r="SGJ1061" s="59"/>
      <c r="SGK1061" s="59"/>
      <c r="SGL1061" s="59"/>
      <c r="SGM1061" s="59"/>
      <c r="SGN1061" s="59"/>
      <c r="SGO1061" s="59"/>
      <c r="SGP1061" s="59"/>
      <c r="SGQ1061" s="59"/>
      <c r="SGR1061" s="59"/>
      <c r="SGS1061" s="59"/>
      <c r="SGT1061" s="59"/>
      <c r="SGU1061" s="59"/>
      <c r="SGV1061" s="59"/>
      <c r="SGW1061" s="59"/>
      <c r="SGX1061" s="59"/>
      <c r="SGY1061" s="59"/>
      <c r="SGZ1061" s="59"/>
      <c r="SHA1061" s="59"/>
      <c r="SHB1061" s="59"/>
      <c r="SHC1061" s="59"/>
      <c r="SHD1061" s="59"/>
      <c r="SHE1061" s="59"/>
      <c r="SHF1061" s="59"/>
      <c r="SHG1061" s="59"/>
      <c r="SHH1061" s="59"/>
      <c r="SHI1061" s="59"/>
      <c r="SHJ1061" s="59"/>
      <c r="SHK1061" s="59"/>
      <c r="SHL1061" s="59"/>
      <c r="SHM1061" s="59"/>
      <c r="SHN1061" s="59"/>
      <c r="SHO1061" s="59"/>
      <c r="SHP1061" s="59"/>
      <c r="SHQ1061" s="59"/>
      <c r="SHR1061" s="59"/>
      <c r="SHS1061" s="59"/>
      <c r="SHT1061" s="59"/>
      <c r="SHU1061" s="59"/>
      <c r="SHV1061" s="59"/>
      <c r="SHW1061" s="59"/>
      <c r="SHX1061" s="59"/>
      <c r="SHY1061" s="59"/>
      <c r="SHZ1061" s="59"/>
      <c r="SIA1061" s="59"/>
      <c r="SIB1061" s="59"/>
      <c r="SIC1061" s="59"/>
      <c r="SID1061" s="59"/>
      <c r="SIE1061" s="59"/>
      <c r="SIF1061" s="59"/>
      <c r="SIG1061" s="59"/>
      <c r="SIH1061" s="59"/>
      <c r="SII1061" s="59"/>
      <c r="SIJ1061" s="59"/>
      <c r="SIK1061" s="59"/>
      <c r="SIL1061" s="59"/>
      <c r="SIM1061" s="59"/>
      <c r="SIN1061" s="59"/>
      <c r="SIO1061" s="59"/>
      <c r="SIP1061" s="59"/>
      <c r="SIQ1061" s="59"/>
      <c r="SIR1061" s="59"/>
      <c r="SIS1061" s="59"/>
      <c r="SIT1061" s="59"/>
      <c r="SIU1061" s="59"/>
      <c r="SIV1061" s="59"/>
      <c r="SIW1061" s="59"/>
      <c r="SIX1061" s="59"/>
      <c r="SIY1061" s="59"/>
      <c r="SIZ1061" s="59"/>
      <c r="SJA1061" s="59"/>
      <c r="SJB1061" s="59"/>
      <c r="SJC1061" s="59"/>
      <c r="SJD1061" s="59"/>
      <c r="SJE1061" s="59"/>
      <c r="SJF1061" s="59"/>
      <c r="SJG1061" s="59"/>
      <c r="SJH1061" s="59"/>
      <c r="SJI1061" s="59"/>
      <c r="SJJ1061" s="59"/>
      <c r="SJK1061" s="59"/>
      <c r="SJL1061" s="59"/>
      <c r="SJM1061" s="59"/>
      <c r="SJN1061" s="59"/>
      <c r="SJO1061" s="59"/>
      <c r="SJP1061" s="59"/>
      <c r="SJQ1061" s="59"/>
      <c r="SJR1061" s="59"/>
      <c r="SJS1061" s="59"/>
      <c r="SJT1061" s="59"/>
      <c r="SJU1061" s="59"/>
      <c r="SJV1061" s="59"/>
      <c r="SJW1061" s="59"/>
      <c r="SJX1061" s="59"/>
      <c r="SJY1061" s="59"/>
      <c r="SJZ1061" s="59"/>
      <c r="SKA1061" s="59"/>
      <c r="SKB1061" s="59"/>
      <c r="SKC1061" s="59"/>
      <c r="SKD1061" s="59"/>
      <c r="SKE1061" s="59"/>
      <c r="SKF1061" s="59"/>
      <c r="SKG1061" s="59"/>
      <c r="SKH1061" s="59"/>
      <c r="SKI1061" s="59"/>
      <c r="SKJ1061" s="59"/>
      <c r="SKK1061" s="59"/>
      <c r="SKL1061" s="59"/>
      <c r="SKM1061" s="59"/>
      <c r="SKN1061" s="59"/>
      <c r="SKO1061" s="59"/>
      <c r="SKP1061" s="59"/>
      <c r="SKQ1061" s="59"/>
      <c r="SKR1061" s="59"/>
      <c r="SKS1061" s="59"/>
      <c r="SKT1061" s="59"/>
      <c r="SKU1061" s="59"/>
      <c r="SKV1061" s="59"/>
      <c r="SKW1061" s="59"/>
      <c r="SKX1061" s="59"/>
      <c r="SKY1061" s="59"/>
      <c r="SKZ1061" s="59"/>
      <c r="SLA1061" s="59"/>
      <c r="SLB1061" s="59"/>
      <c r="SLC1061" s="59"/>
      <c r="SLD1061" s="59"/>
      <c r="SLE1061" s="59"/>
      <c r="SLF1061" s="59"/>
      <c r="SLG1061" s="59"/>
      <c r="SLH1061" s="59"/>
      <c r="SLI1061" s="59"/>
      <c r="SLJ1061" s="59"/>
      <c r="SLK1061" s="59"/>
      <c r="SLL1061" s="59"/>
      <c r="SLM1061" s="59"/>
      <c r="SLN1061" s="59"/>
      <c r="SLO1061" s="59"/>
      <c r="SLP1061" s="59"/>
      <c r="SLQ1061" s="59"/>
      <c r="SLR1061" s="59"/>
      <c r="SLS1061" s="59"/>
      <c r="SLT1061" s="59"/>
      <c r="SLU1061" s="59"/>
      <c r="SLV1061" s="59"/>
      <c r="SLW1061" s="59"/>
      <c r="SLX1061" s="59"/>
      <c r="SLY1061" s="59"/>
      <c r="SLZ1061" s="59"/>
      <c r="SMA1061" s="59"/>
      <c r="SMB1061" s="59"/>
      <c r="SMC1061" s="59"/>
      <c r="SMD1061" s="59"/>
      <c r="SME1061" s="59"/>
      <c r="SMF1061" s="59"/>
      <c r="SMG1061" s="59"/>
      <c r="SMH1061" s="59"/>
      <c r="SMI1061" s="59"/>
      <c r="SMJ1061" s="59"/>
      <c r="SMK1061" s="59"/>
      <c r="SML1061" s="59"/>
      <c r="SMM1061" s="59"/>
      <c r="SMN1061" s="59"/>
      <c r="SMO1061" s="59"/>
      <c r="SMP1061" s="59"/>
      <c r="SMQ1061" s="59"/>
      <c r="SMR1061" s="59"/>
      <c r="SMS1061" s="59"/>
      <c r="SMT1061" s="59"/>
      <c r="SMU1061" s="59"/>
      <c r="SMV1061" s="59"/>
      <c r="SMW1061" s="59"/>
      <c r="SMX1061" s="59"/>
      <c r="SMY1061" s="59"/>
      <c r="SMZ1061" s="59"/>
      <c r="SNA1061" s="59"/>
      <c r="SNB1061" s="59"/>
      <c r="SNC1061" s="59"/>
      <c r="SND1061" s="59"/>
      <c r="SNE1061" s="59"/>
      <c r="SNF1061" s="59"/>
      <c r="SNG1061" s="59"/>
      <c r="SNH1061" s="59"/>
      <c r="SNI1061" s="59"/>
      <c r="SNJ1061" s="59"/>
      <c r="SNK1061" s="59"/>
      <c r="SNL1061" s="59"/>
      <c r="SNM1061" s="59"/>
      <c r="SNN1061" s="59"/>
      <c r="SNO1061" s="59"/>
      <c r="SNP1061" s="59"/>
      <c r="SNQ1061" s="59"/>
      <c r="SNR1061" s="59"/>
      <c r="SNS1061" s="59"/>
      <c r="SNT1061" s="59"/>
      <c r="SNU1061" s="59"/>
      <c r="SNV1061" s="59"/>
      <c r="SNW1061" s="59"/>
      <c r="SNX1061" s="59"/>
      <c r="SNY1061" s="59"/>
      <c r="SNZ1061" s="59"/>
      <c r="SOA1061" s="59"/>
      <c r="SOB1061" s="59"/>
      <c r="SOC1061" s="59"/>
      <c r="SOD1061" s="59"/>
      <c r="SOE1061" s="59"/>
      <c r="SOF1061" s="59"/>
      <c r="SOG1061" s="59"/>
      <c r="SOH1061" s="59"/>
      <c r="SOI1061" s="59"/>
      <c r="SOJ1061" s="59"/>
      <c r="SOK1061" s="59"/>
      <c r="SOL1061" s="59"/>
      <c r="SOM1061" s="59"/>
      <c r="SON1061" s="59"/>
      <c r="SOO1061" s="59"/>
      <c r="SOP1061" s="59"/>
      <c r="SOQ1061" s="59"/>
      <c r="SOR1061" s="59"/>
      <c r="SOS1061" s="59"/>
      <c r="SOT1061" s="59"/>
      <c r="SOU1061" s="59"/>
      <c r="SOV1061" s="59"/>
      <c r="SOW1061" s="59"/>
      <c r="SOX1061" s="59"/>
      <c r="SOY1061" s="59"/>
      <c r="SOZ1061" s="59"/>
      <c r="SPA1061" s="59"/>
      <c r="SPB1061" s="59"/>
      <c r="SPC1061" s="59"/>
      <c r="SPD1061" s="59"/>
      <c r="SPE1061" s="59"/>
      <c r="SPF1061" s="59"/>
      <c r="SPG1061" s="59"/>
      <c r="SPH1061" s="59"/>
      <c r="SPI1061" s="59"/>
      <c r="SPJ1061" s="59"/>
      <c r="SPK1061" s="59"/>
      <c r="SPL1061" s="59"/>
      <c r="SPM1061" s="59"/>
      <c r="SPN1061" s="59"/>
      <c r="SPO1061" s="59"/>
      <c r="SPP1061" s="59"/>
      <c r="SPQ1061" s="59"/>
      <c r="SPR1061" s="59"/>
      <c r="SPS1061" s="59"/>
      <c r="SPT1061" s="59"/>
      <c r="SPU1061" s="59"/>
      <c r="SPV1061" s="59"/>
      <c r="SPW1061" s="59"/>
      <c r="SPX1061" s="59"/>
      <c r="SPY1061" s="59"/>
      <c r="SPZ1061" s="59"/>
      <c r="SQA1061" s="59"/>
      <c r="SQB1061" s="59"/>
      <c r="SQC1061" s="59"/>
      <c r="SQD1061" s="59"/>
      <c r="SQE1061" s="59"/>
      <c r="SQF1061" s="59"/>
      <c r="SQG1061" s="59"/>
      <c r="SQH1061" s="59"/>
      <c r="SQI1061" s="59"/>
      <c r="SQJ1061" s="59"/>
      <c r="SQK1061" s="59"/>
      <c r="SQL1061" s="59"/>
      <c r="SQM1061" s="59"/>
      <c r="SQN1061" s="59"/>
      <c r="SQO1061" s="59"/>
      <c r="SQP1061" s="59"/>
      <c r="SQQ1061" s="59"/>
      <c r="SQR1061" s="59"/>
      <c r="SQS1061" s="59"/>
      <c r="SQT1061" s="59"/>
      <c r="SQU1061" s="59"/>
      <c r="SQV1061" s="59"/>
      <c r="SQW1061" s="59"/>
      <c r="SQX1061" s="59"/>
      <c r="SQY1061" s="59"/>
      <c r="SQZ1061" s="59"/>
      <c r="SRA1061" s="59"/>
      <c r="SRB1061" s="59"/>
      <c r="SRC1061" s="59"/>
      <c r="SRD1061" s="59"/>
      <c r="SRE1061" s="59"/>
      <c r="SRF1061" s="59"/>
      <c r="SRG1061" s="59"/>
      <c r="SRH1061" s="59"/>
      <c r="SRI1061" s="59"/>
      <c r="SRJ1061" s="59"/>
      <c r="SRK1061" s="59"/>
      <c r="SRL1061" s="59"/>
      <c r="SRM1061" s="59"/>
      <c r="SRN1061" s="59"/>
      <c r="SRO1061" s="59"/>
      <c r="SRP1061" s="59"/>
      <c r="SRQ1061" s="59"/>
      <c r="SRR1061" s="59"/>
      <c r="SRS1061" s="59"/>
      <c r="SRT1061" s="59"/>
      <c r="SRU1061" s="59"/>
      <c r="SRV1061" s="59"/>
      <c r="SRW1061" s="59"/>
      <c r="SRX1061" s="59"/>
      <c r="SRY1061" s="59"/>
      <c r="SRZ1061" s="59"/>
      <c r="SSA1061" s="59"/>
      <c r="SSB1061" s="59"/>
      <c r="SSC1061" s="59"/>
      <c r="SSD1061" s="59"/>
      <c r="SSE1061" s="59"/>
      <c r="SSF1061" s="59"/>
      <c r="SSG1061" s="59"/>
      <c r="SSH1061" s="59"/>
      <c r="SSI1061" s="59"/>
      <c r="SSJ1061" s="59"/>
      <c r="SSK1061" s="59"/>
      <c r="SSL1061" s="59"/>
      <c r="SSM1061" s="59"/>
      <c r="SSN1061" s="59"/>
      <c r="SSO1061" s="59"/>
      <c r="SSP1061" s="59"/>
      <c r="SSQ1061" s="59"/>
      <c r="SSR1061" s="59"/>
      <c r="SSS1061" s="59"/>
      <c r="SST1061" s="59"/>
      <c r="SSU1061" s="59"/>
      <c r="SSV1061" s="59"/>
      <c r="SSW1061" s="59"/>
      <c r="SSX1061" s="59"/>
      <c r="SSY1061" s="59"/>
      <c r="SSZ1061" s="59"/>
      <c r="STA1061" s="59"/>
      <c r="STB1061" s="59"/>
      <c r="STC1061" s="59"/>
      <c r="STD1061" s="59"/>
      <c r="STE1061" s="59"/>
      <c r="STF1061" s="59"/>
      <c r="STG1061" s="59"/>
      <c r="STH1061" s="59"/>
      <c r="STI1061" s="59"/>
      <c r="STJ1061" s="59"/>
      <c r="STK1061" s="59"/>
      <c r="STL1061" s="59"/>
      <c r="STM1061" s="59"/>
      <c r="STN1061" s="59"/>
      <c r="STO1061" s="59"/>
      <c r="STP1061" s="59"/>
      <c r="STQ1061" s="59"/>
      <c r="STR1061" s="59"/>
      <c r="STS1061" s="59"/>
      <c r="STT1061" s="59"/>
      <c r="STU1061" s="59"/>
      <c r="STV1061" s="59"/>
      <c r="STW1061" s="59"/>
      <c r="STX1061" s="59"/>
      <c r="STY1061" s="59"/>
      <c r="STZ1061" s="59"/>
      <c r="SUA1061" s="59"/>
      <c r="SUB1061" s="59"/>
      <c r="SUC1061" s="59"/>
      <c r="SUD1061" s="59"/>
      <c r="SUE1061" s="59"/>
      <c r="SUF1061" s="59"/>
      <c r="SUG1061" s="59"/>
      <c r="SUH1061" s="59"/>
      <c r="SUI1061" s="59"/>
      <c r="SUJ1061" s="59"/>
      <c r="SUK1061" s="59"/>
      <c r="SUL1061" s="59"/>
      <c r="SUM1061" s="59"/>
      <c r="SUN1061" s="59"/>
      <c r="SUO1061" s="59"/>
      <c r="SUP1061" s="59"/>
      <c r="SUQ1061" s="59"/>
      <c r="SUR1061" s="59"/>
      <c r="SUS1061" s="59"/>
      <c r="SUT1061" s="59"/>
      <c r="SUU1061" s="59"/>
      <c r="SUV1061" s="59"/>
      <c r="SUW1061" s="59"/>
      <c r="SUX1061" s="59"/>
      <c r="SUY1061" s="59"/>
      <c r="SUZ1061" s="59"/>
      <c r="SVA1061" s="59"/>
      <c r="SVB1061" s="59"/>
      <c r="SVC1061" s="59"/>
      <c r="SVD1061" s="59"/>
      <c r="SVE1061" s="59"/>
      <c r="SVF1061" s="59"/>
      <c r="SVG1061" s="59"/>
      <c r="SVH1061" s="59"/>
      <c r="SVI1061" s="59"/>
      <c r="SVJ1061" s="59"/>
      <c r="SVK1061" s="59"/>
      <c r="SVL1061" s="59"/>
      <c r="SVM1061" s="59"/>
      <c r="SVN1061" s="59"/>
      <c r="SVO1061" s="59"/>
      <c r="SVP1061" s="59"/>
      <c r="SVQ1061" s="59"/>
      <c r="SVR1061" s="59"/>
      <c r="SVS1061" s="59"/>
      <c r="SVT1061" s="59"/>
      <c r="SVU1061" s="59"/>
      <c r="SVV1061" s="59"/>
      <c r="SVW1061" s="59"/>
      <c r="SVX1061" s="59"/>
      <c r="SVY1061" s="59"/>
      <c r="SVZ1061" s="59"/>
      <c r="SWA1061" s="59"/>
      <c r="SWB1061" s="59"/>
      <c r="SWC1061" s="59"/>
      <c r="SWD1061" s="59"/>
      <c r="SWE1061" s="59"/>
      <c r="SWF1061" s="59"/>
      <c r="SWG1061" s="59"/>
      <c r="SWH1061" s="59"/>
      <c r="SWI1061" s="59"/>
      <c r="SWJ1061" s="59"/>
      <c r="SWK1061" s="59"/>
      <c r="SWL1061" s="59"/>
      <c r="SWM1061" s="59"/>
      <c r="SWN1061" s="59"/>
      <c r="SWO1061" s="59"/>
      <c r="SWP1061" s="59"/>
      <c r="SWQ1061" s="59"/>
      <c r="SWR1061" s="59"/>
      <c r="SWS1061" s="59"/>
      <c r="SWT1061" s="59"/>
      <c r="SWU1061" s="59"/>
      <c r="SWV1061" s="59"/>
      <c r="SWW1061" s="59"/>
      <c r="SWX1061" s="59"/>
      <c r="SWY1061" s="59"/>
      <c r="SWZ1061" s="59"/>
      <c r="SXA1061" s="59"/>
      <c r="SXB1061" s="59"/>
      <c r="SXC1061" s="59"/>
      <c r="SXD1061" s="59"/>
      <c r="SXE1061" s="59"/>
      <c r="SXF1061" s="59"/>
      <c r="SXG1061" s="59"/>
      <c r="SXH1061" s="59"/>
      <c r="SXI1061" s="59"/>
      <c r="SXJ1061" s="59"/>
      <c r="SXK1061" s="59"/>
      <c r="SXL1061" s="59"/>
      <c r="SXM1061" s="59"/>
      <c r="SXN1061" s="59"/>
      <c r="SXO1061" s="59"/>
      <c r="SXP1061" s="59"/>
      <c r="SXQ1061" s="59"/>
      <c r="SXR1061" s="59"/>
      <c r="SXS1061" s="59"/>
      <c r="SXT1061" s="59"/>
      <c r="SXU1061" s="59"/>
      <c r="SXV1061" s="59"/>
      <c r="SXW1061" s="59"/>
      <c r="SXX1061" s="59"/>
      <c r="SXY1061" s="59"/>
      <c r="SXZ1061" s="59"/>
      <c r="SYA1061" s="59"/>
      <c r="SYB1061" s="59"/>
      <c r="SYC1061" s="59"/>
      <c r="SYD1061" s="59"/>
      <c r="SYE1061" s="59"/>
      <c r="SYF1061" s="59"/>
      <c r="SYG1061" s="59"/>
      <c r="SYH1061" s="59"/>
      <c r="SYI1061" s="59"/>
      <c r="SYJ1061" s="59"/>
      <c r="SYK1061" s="59"/>
      <c r="SYL1061" s="59"/>
      <c r="SYM1061" s="59"/>
      <c r="SYN1061" s="59"/>
      <c r="SYO1061" s="59"/>
      <c r="SYP1061" s="59"/>
      <c r="SYQ1061" s="59"/>
      <c r="SYR1061" s="59"/>
      <c r="SYS1061" s="59"/>
      <c r="SYT1061" s="59"/>
      <c r="SYU1061" s="59"/>
      <c r="SYV1061" s="59"/>
      <c r="SYW1061" s="59"/>
      <c r="SYX1061" s="59"/>
      <c r="SYY1061" s="59"/>
      <c r="SYZ1061" s="59"/>
      <c r="SZA1061" s="59"/>
      <c r="SZB1061" s="59"/>
      <c r="SZC1061" s="59"/>
      <c r="SZD1061" s="59"/>
      <c r="SZE1061" s="59"/>
      <c r="SZF1061" s="59"/>
      <c r="SZG1061" s="59"/>
      <c r="SZH1061" s="59"/>
      <c r="SZI1061" s="59"/>
      <c r="SZJ1061" s="59"/>
      <c r="SZK1061" s="59"/>
      <c r="SZL1061" s="59"/>
      <c r="SZM1061" s="59"/>
      <c r="SZN1061" s="59"/>
      <c r="SZO1061" s="59"/>
      <c r="SZP1061" s="59"/>
      <c r="SZQ1061" s="59"/>
      <c r="SZR1061" s="59"/>
      <c r="SZS1061" s="59"/>
      <c r="SZT1061" s="59"/>
      <c r="SZU1061" s="59"/>
      <c r="SZV1061" s="59"/>
      <c r="SZW1061" s="59"/>
      <c r="SZX1061" s="59"/>
      <c r="SZY1061" s="59"/>
      <c r="SZZ1061" s="59"/>
      <c r="TAA1061" s="59"/>
      <c r="TAB1061" s="59"/>
      <c r="TAC1061" s="59"/>
      <c r="TAD1061" s="59"/>
      <c r="TAE1061" s="59"/>
      <c r="TAF1061" s="59"/>
      <c r="TAG1061" s="59"/>
      <c r="TAH1061" s="59"/>
      <c r="TAI1061" s="59"/>
      <c r="TAJ1061" s="59"/>
      <c r="TAK1061" s="59"/>
      <c r="TAL1061" s="59"/>
      <c r="TAM1061" s="59"/>
      <c r="TAN1061" s="59"/>
      <c r="TAO1061" s="59"/>
      <c r="TAP1061" s="59"/>
      <c r="TAQ1061" s="59"/>
      <c r="TAR1061" s="59"/>
      <c r="TAS1061" s="59"/>
      <c r="TAT1061" s="59"/>
      <c r="TAU1061" s="59"/>
      <c r="TAV1061" s="59"/>
      <c r="TAW1061" s="59"/>
      <c r="TAX1061" s="59"/>
      <c r="TAY1061" s="59"/>
      <c r="TAZ1061" s="59"/>
      <c r="TBA1061" s="59"/>
      <c r="TBB1061" s="59"/>
      <c r="TBC1061" s="59"/>
      <c r="TBD1061" s="59"/>
      <c r="TBE1061" s="59"/>
      <c r="TBF1061" s="59"/>
      <c r="TBG1061" s="59"/>
      <c r="TBH1061" s="59"/>
      <c r="TBI1061" s="59"/>
      <c r="TBJ1061" s="59"/>
      <c r="TBK1061" s="59"/>
      <c r="TBL1061" s="59"/>
      <c r="TBM1061" s="59"/>
      <c r="TBN1061" s="59"/>
      <c r="TBO1061" s="59"/>
      <c r="TBP1061" s="59"/>
      <c r="TBQ1061" s="59"/>
      <c r="TBR1061" s="59"/>
      <c r="TBS1061" s="59"/>
      <c r="TBT1061" s="59"/>
      <c r="TBU1061" s="59"/>
      <c r="TBV1061" s="59"/>
      <c r="TBW1061" s="59"/>
      <c r="TBX1061" s="59"/>
      <c r="TBY1061" s="59"/>
      <c r="TBZ1061" s="59"/>
      <c r="TCA1061" s="59"/>
      <c r="TCB1061" s="59"/>
      <c r="TCC1061" s="59"/>
      <c r="TCD1061" s="59"/>
      <c r="TCE1061" s="59"/>
      <c r="TCF1061" s="59"/>
      <c r="TCG1061" s="59"/>
      <c r="TCH1061" s="59"/>
      <c r="TCI1061" s="59"/>
      <c r="TCJ1061" s="59"/>
      <c r="TCK1061" s="59"/>
      <c r="TCL1061" s="59"/>
      <c r="TCM1061" s="59"/>
      <c r="TCN1061" s="59"/>
      <c r="TCO1061" s="59"/>
      <c r="TCP1061" s="59"/>
      <c r="TCQ1061" s="59"/>
      <c r="TCR1061" s="59"/>
      <c r="TCS1061" s="59"/>
      <c r="TCT1061" s="59"/>
      <c r="TCU1061" s="59"/>
      <c r="TCV1061" s="59"/>
      <c r="TCW1061" s="59"/>
      <c r="TCX1061" s="59"/>
      <c r="TCY1061" s="59"/>
      <c r="TCZ1061" s="59"/>
      <c r="TDA1061" s="59"/>
      <c r="TDB1061" s="59"/>
      <c r="TDC1061" s="59"/>
      <c r="TDD1061" s="59"/>
      <c r="TDE1061" s="59"/>
      <c r="TDF1061" s="59"/>
      <c r="TDG1061" s="59"/>
      <c r="TDH1061" s="59"/>
      <c r="TDI1061" s="59"/>
      <c r="TDJ1061" s="59"/>
      <c r="TDK1061" s="59"/>
      <c r="TDL1061" s="59"/>
      <c r="TDM1061" s="59"/>
      <c r="TDN1061" s="59"/>
      <c r="TDO1061" s="59"/>
      <c r="TDP1061" s="59"/>
      <c r="TDQ1061" s="59"/>
      <c r="TDR1061" s="59"/>
      <c r="TDS1061" s="59"/>
      <c r="TDT1061" s="59"/>
      <c r="TDU1061" s="59"/>
      <c r="TDV1061" s="59"/>
      <c r="TDW1061" s="59"/>
      <c r="TDX1061" s="59"/>
      <c r="TDY1061" s="59"/>
      <c r="TDZ1061" s="59"/>
      <c r="TEA1061" s="59"/>
      <c r="TEB1061" s="59"/>
      <c r="TEC1061" s="59"/>
      <c r="TED1061" s="59"/>
      <c r="TEE1061" s="59"/>
      <c r="TEF1061" s="59"/>
      <c r="TEG1061" s="59"/>
      <c r="TEH1061" s="59"/>
      <c r="TEI1061" s="59"/>
      <c r="TEJ1061" s="59"/>
      <c r="TEK1061" s="59"/>
      <c r="TEL1061" s="59"/>
      <c r="TEM1061" s="59"/>
      <c r="TEN1061" s="59"/>
      <c r="TEO1061" s="59"/>
      <c r="TEP1061" s="59"/>
      <c r="TEQ1061" s="59"/>
      <c r="TER1061" s="59"/>
      <c r="TES1061" s="59"/>
      <c r="TET1061" s="59"/>
      <c r="TEU1061" s="59"/>
      <c r="TEV1061" s="59"/>
      <c r="TEW1061" s="59"/>
      <c r="TEX1061" s="59"/>
      <c r="TEY1061" s="59"/>
      <c r="TEZ1061" s="59"/>
      <c r="TFA1061" s="59"/>
      <c r="TFB1061" s="59"/>
      <c r="TFC1061" s="59"/>
      <c r="TFD1061" s="59"/>
      <c r="TFE1061" s="59"/>
      <c r="TFF1061" s="59"/>
      <c r="TFG1061" s="59"/>
      <c r="TFH1061" s="59"/>
      <c r="TFI1061" s="59"/>
      <c r="TFJ1061" s="59"/>
      <c r="TFK1061" s="59"/>
      <c r="TFL1061" s="59"/>
      <c r="TFM1061" s="59"/>
      <c r="TFN1061" s="59"/>
      <c r="TFO1061" s="59"/>
      <c r="TFP1061" s="59"/>
      <c r="TFQ1061" s="59"/>
      <c r="TFR1061" s="59"/>
      <c r="TFS1061" s="59"/>
      <c r="TFT1061" s="59"/>
      <c r="TFU1061" s="59"/>
      <c r="TFV1061" s="59"/>
      <c r="TFW1061" s="59"/>
      <c r="TFX1061" s="59"/>
      <c r="TFY1061" s="59"/>
      <c r="TFZ1061" s="59"/>
      <c r="TGA1061" s="59"/>
      <c r="TGB1061" s="59"/>
      <c r="TGC1061" s="59"/>
      <c r="TGD1061" s="59"/>
      <c r="TGE1061" s="59"/>
      <c r="TGF1061" s="59"/>
      <c r="TGG1061" s="59"/>
      <c r="TGH1061" s="59"/>
      <c r="TGI1061" s="59"/>
      <c r="TGJ1061" s="59"/>
      <c r="TGK1061" s="59"/>
      <c r="TGL1061" s="59"/>
      <c r="TGM1061" s="59"/>
      <c r="TGN1061" s="59"/>
      <c r="TGO1061" s="59"/>
      <c r="TGP1061" s="59"/>
      <c r="TGQ1061" s="59"/>
      <c r="TGR1061" s="59"/>
      <c r="TGS1061" s="59"/>
      <c r="TGT1061" s="59"/>
      <c r="TGU1061" s="59"/>
      <c r="TGV1061" s="59"/>
      <c r="TGW1061" s="59"/>
      <c r="TGX1061" s="59"/>
      <c r="TGY1061" s="59"/>
      <c r="TGZ1061" s="59"/>
      <c r="THA1061" s="59"/>
      <c r="THB1061" s="59"/>
      <c r="THC1061" s="59"/>
      <c r="THD1061" s="59"/>
      <c r="THE1061" s="59"/>
      <c r="THF1061" s="59"/>
      <c r="THG1061" s="59"/>
      <c r="THH1061" s="59"/>
      <c r="THI1061" s="59"/>
      <c r="THJ1061" s="59"/>
      <c r="THK1061" s="59"/>
      <c r="THL1061" s="59"/>
      <c r="THM1061" s="59"/>
      <c r="THN1061" s="59"/>
      <c r="THO1061" s="59"/>
      <c r="THP1061" s="59"/>
      <c r="THQ1061" s="59"/>
      <c r="THR1061" s="59"/>
      <c r="THS1061" s="59"/>
      <c r="THT1061" s="59"/>
      <c r="THU1061" s="59"/>
      <c r="THV1061" s="59"/>
      <c r="THW1061" s="59"/>
      <c r="THX1061" s="59"/>
      <c r="THY1061" s="59"/>
      <c r="THZ1061" s="59"/>
      <c r="TIA1061" s="59"/>
      <c r="TIB1061" s="59"/>
      <c r="TIC1061" s="59"/>
      <c r="TID1061" s="59"/>
      <c r="TIE1061" s="59"/>
      <c r="TIF1061" s="59"/>
      <c r="TIG1061" s="59"/>
      <c r="TIH1061" s="59"/>
      <c r="TII1061" s="59"/>
      <c r="TIJ1061" s="59"/>
      <c r="TIK1061" s="59"/>
      <c r="TIL1061" s="59"/>
      <c r="TIM1061" s="59"/>
      <c r="TIN1061" s="59"/>
      <c r="TIO1061" s="59"/>
      <c r="TIP1061" s="59"/>
      <c r="TIQ1061" s="59"/>
      <c r="TIR1061" s="59"/>
      <c r="TIS1061" s="59"/>
      <c r="TIT1061" s="59"/>
      <c r="TIU1061" s="59"/>
      <c r="TIV1061" s="59"/>
      <c r="TIW1061" s="59"/>
      <c r="TIX1061" s="59"/>
      <c r="TIY1061" s="59"/>
      <c r="TIZ1061" s="59"/>
      <c r="TJA1061" s="59"/>
      <c r="TJB1061" s="59"/>
      <c r="TJC1061" s="59"/>
      <c r="TJD1061" s="59"/>
      <c r="TJE1061" s="59"/>
      <c r="TJF1061" s="59"/>
      <c r="TJG1061" s="59"/>
      <c r="TJH1061" s="59"/>
      <c r="TJI1061" s="59"/>
      <c r="TJJ1061" s="59"/>
      <c r="TJK1061" s="59"/>
      <c r="TJL1061" s="59"/>
      <c r="TJM1061" s="59"/>
      <c r="TJN1061" s="59"/>
      <c r="TJO1061" s="59"/>
      <c r="TJP1061" s="59"/>
      <c r="TJQ1061" s="59"/>
      <c r="TJR1061" s="59"/>
      <c r="TJS1061" s="59"/>
      <c r="TJT1061" s="59"/>
      <c r="TJU1061" s="59"/>
      <c r="TJV1061" s="59"/>
      <c r="TJW1061" s="59"/>
      <c r="TJX1061" s="59"/>
      <c r="TJY1061" s="59"/>
      <c r="TJZ1061" s="59"/>
      <c r="TKA1061" s="59"/>
      <c r="TKB1061" s="59"/>
      <c r="TKC1061" s="59"/>
      <c r="TKD1061" s="59"/>
      <c r="TKE1061" s="59"/>
      <c r="TKF1061" s="59"/>
      <c r="TKG1061" s="59"/>
      <c r="TKH1061" s="59"/>
      <c r="TKI1061" s="59"/>
      <c r="TKJ1061" s="59"/>
      <c r="TKK1061" s="59"/>
      <c r="TKL1061" s="59"/>
      <c r="TKM1061" s="59"/>
      <c r="TKN1061" s="59"/>
      <c r="TKO1061" s="59"/>
      <c r="TKP1061" s="59"/>
      <c r="TKQ1061" s="59"/>
      <c r="TKR1061" s="59"/>
      <c r="TKS1061" s="59"/>
      <c r="TKT1061" s="59"/>
      <c r="TKU1061" s="59"/>
      <c r="TKV1061" s="59"/>
      <c r="TKW1061" s="59"/>
      <c r="TKX1061" s="59"/>
      <c r="TKY1061" s="59"/>
      <c r="TKZ1061" s="59"/>
      <c r="TLA1061" s="59"/>
      <c r="TLB1061" s="59"/>
      <c r="TLC1061" s="59"/>
      <c r="TLD1061" s="59"/>
      <c r="TLE1061" s="59"/>
      <c r="TLF1061" s="59"/>
      <c r="TLG1061" s="59"/>
      <c r="TLH1061" s="59"/>
      <c r="TLI1061" s="59"/>
      <c r="TLJ1061" s="59"/>
      <c r="TLK1061" s="59"/>
      <c r="TLL1061" s="59"/>
      <c r="TLM1061" s="59"/>
      <c r="TLN1061" s="59"/>
      <c r="TLO1061" s="59"/>
      <c r="TLP1061" s="59"/>
      <c r="TLQ1061" s="59"/>
      <c r="TLR1061" s="59"/>
      <c r="TLS1061" s="59"/>
      <c r="TLT1061" s="59"/>
      <c r="TLU1061" s="59"/>
      <c r="TLV1061" s="59"/>
      <c r="TLW1061" s="59"/>
      <c r="TLX1061" s="59"/>
      <c r="TLY1061" s="59"/>
      <c r="TLZ1061" s="59"/>
      <c r="TMA1061" s="59"/>
      <c r="TMB1061" s="59"/>
      <c r="TMC1061" s="59"/>
      <c r="TMD1061" s="59"/>
      <c r="TME1061" s="59"/>
      <c r="TMF1061" s="59"/>
      <c r="TMG1061" s="59"/>
      <c r="TMH1061" s="59"/>
      <c r="TMI1061" s="59"/>
      <c r="TMJ1061" s="59"/>
      <c r="TMK1061" s="59"/>
      <c r="TML1061" s="59"/>
      <c r="TMM1061" s="59"/>
      <c r="TMN1061" s="59"/>
      <c r="TMO1061" s="59"/>
      <c r="TMP1061" s="59"/>
      <c r="TMQ1061" s="59"/>
      <c r="TMR1061" s="59"/>
      <c r="TMS1061" s="59"/>
      <c r="TMT1061" s="59"/>
      <c r="TMU1061" s="59"/>
      <c r="TMV1061" s="59"/>
      <c r="TMW1061" s="59"/>
      <c r="TMX1061" s="59"/>
      <c r="TMY1061" s="59"/>
      <c r="TMZ1061" s="59"/>
      <c r="TNA1061" s="59"/>
      <c r="TNB1061" s="59"/>
      <c r="TNC1061" s="59"/>
      <c r="TND1061" s="59"/>
      <c r="TNE1061" s="59"/>
      <c r="TNF1061" s="59"/>
      <c r="TNG1061" s="59"/>
      <c r="TNH1061" s="59"/>
      <c r="TNI1061" s="59"/>
      <c r="TNJ1061" s="59"/>
      <c r="TNK1061" s="59"/>
      <c r="TNL1061" s="59"/>
      <c r="TNM1061" s="59"/>
      <c r="TNN1061" s="59"/>
      <c r="TNO1061" s="59"/>
      <c r="TNP1061" s="59"/>
      <c r="TNQ1061" s="59"/>
      <c r="TNR1061" s="59"/>
      <c r="TNS1061" s="59"/>
      <c r="TNT1061" s="59"/>
      <c r="TNU1061" s="59"/>
      <c r="TNV1061" s="59"/>
      <c r="TNW1061" s="59"/>
      <c r="TNX1061" s="59"/>
      <c r="TNY1061" s="59"/>
      <c r="TNZ1061" s="59"/>
      <c r="TOA1061" s="59"/>
      <c r="TOB1061" s="59"/>
      <c r="TOC1061" s="59"/>
      <c r="TOD1061" s="59"/>
      <c r="TOE1061" s="59"/>
      <c r="TOF1061" s="59"/>
      <c r="TOG1061" s="59"/>
      <c r="TOH1061" s="59"/>
      <c r="TOI1061" s="59"/>
      <c r="TOJ1061" s="59"/>
      <c r="TOK1061" s="59"/>
      <c r="TOL1061" s="59"/>
      <c r="TOM1061" s="59"/>
      <c r="TON1061" s="59"/>
      <c r="TOO1061" s="59"/>
      <c r="TOP1061" s="59"/>
      <c r="TOQ1061" s="59"/>
      <c r="TOR1061" s="59"/>
      <c r="TOS1061" s="59"/>
      <c r="TOT1061" s="59"/>
      <c r="TOU1061" s="59"/>
      <c r="TOV1061" s="59"/>
      <c r="TOW1061" s="59"/>
      <c r="TOX1061" s="59"/>
      <c r="TOY1061" s="59"/>
      <c r="TOZ1061" s="59"/>
      <c r="TPA1061" s="59"/>
      <c r="TPB1061" s="59"/>
      <c r="TPC1061" s="59"/>
      <c r="TPD1061" s="59"/>
      <c r="TPE1061" s="59"/>
      <c r="TPF1061" s="59"/>
      <c r="TPG1061" s="59"/>
      <c r="TPH1061" s="59"/>
      <c r="TPI1061" s="59"/>
      <c r="TPJ1061" s="59"/>
      <c r="TPK1061" s="59"/>
      <c r="TPL1061" s="59"/>
      <c r="TPM1061" s="59"/>
      <c r="TPN1061" s="59"/>
      <c r="TPO1061" s="59"/>
      <c r="TPP1061" s="59"/>
      <c r="TPQ1061" s="59"/>
      <c r="TPR1061" s="59"/>
      <c r="TPS1061" s="59"/>
      <c r="TPT1061" s="59"/>
      <c r="TPU1061" s="59"/>
      <c r="TPV1061" s="59"/>
      <c r="TPW1061" s="59"/>
      <c r="TPX1061" s="59"/>
      <c r="TPY1061" s="59"/>
      <c r="TPZ1061" s="59"/>
      <c r="TQA1061" s="59"/>
      <c r="TQB1061" s="59"/>
      <c r="TQC1061" s="59"/>
      <c r="TQD1061" s="59"/>
      <c r="TQE1061" s="59"/>
      <c r="TQF1061" s="59"/>
      <c r="TQG1061" s="59"/>
      <c r="TQH1061" s="59"/>
      <c r="TQI1061" s="59"/>
      <c r="TQJ1061" s="59"/>
      <c r="TQK1061" s="59"/>
      <c r="TQL1061" s="59"/>
      <c r="TQM1061" s="59"/>
      <c r="TQN1061" s="59"/>
      <c r="TQO1061" s="59"/>
      <c r="TQP1061" s="59"/>
      <c r="TQQ1061" s="59"/>
      <c r="TQR1061" s="59"/>
      <c r="TQS1061" s="59"/>
      <c r="TQT1061" s="59"/>
      <c r="TQU1061" s="59"/>
      <c r="TQV1061" s="59"/>
      <c r="TQW1061" s="59"/>
      <c r="TQX1061" s="59"/>
      <c r="TQY1061" s="59"/>
      <c r="TQZ1061" s="59"/>
      <c r="TRA1061" s="59"/>
      <c r="TRB1061" s="59"/>
      <c r="TRC1061" s="59"/>
      <c r="TRD1061" s="59"/>
      <c r="TRE1061" s="59"/>
      <c r="TRF1061" s="59"/>
      <c r="TRG1061" s="59"/>
      <c r="TRH1061" s="59"/>
      <c r="TRI1061" s="59"/>
      <c r="TRJ1061" s="59"/>
      <c r="TRK1061" s="59"/>
      <c r="TRL1061" s="59"/>
      <c r="TRM1061" s="59"/>
      <c r="TRN1061" s="59"/>
      <c r="TRO1061" s="59"/>
      <c r="TRP1061" s="59"/>
      <c r="TRQ1061" s="59"/>
      <c r="TRR1061" s="59"/>
      <c r="TRS1061" s="59"/>
      <c r="TRT1061" s="59"/>
      <c r="TRU1061" s="59"/>
      <c r="TRV1061" s="59"/>
      <c r="TRW1061" s="59"/>
      <c r="TRX1061" s="59"/>
      <c r="TRY1061" s="59"/>
      <c r="TRZ1061" s="59"/>
      <c r="TSA1061" s="59"/>
      <c r="TSB1061" s="59"/>
      <c r="TSC1061" s="59"/>
      <c r="TSD1061" s="59"/>
      <c r="TSE1061" s="59"/>
      <c r="TSF1061" s="59"/>
      <c r="TSG1061" s="59"/>
      <c r="TSH1061" s="59"/>
      <c r="TSI1061" s="59"/>
      <c r="TSJ1061" s="59"/>
      <c r="TSK1061" s="59"/>
      <c r="TSL1061" s="59"/>
      <c r="TSM1061" s="59"/>
      <c r="TSN1061" s="59"/>
      <c r="TSO1061" s="59"/>
      <c r="TSP1061" s="59"/>
      <c r="TSQ1061" s="59"/>
      <c r="TSR1061" s="59"/>
      <c r="TSS1061" s="59"/>
      <c r="TST1061" s="59"/>
      <c r="TSU1061" s="59"/>
      <c r="TSV1061" s="59"/>
      <c r="TSW1061" s="59"/>
      <c r="TSX1061" s="59"/>
      <c r="TSY1061" s="59"/>
      <c r="TSZ1061" s="59"/>
      <c r="TTA1061" s="59"/>
      <c r="TTB1061" s="59"/>
      <c r="TTC1061" s="59"/>
      <c r="TTD1061" s="59"/>
      <c r="TTE1061" s="59"/>
      <c r="TTF1061" s="59"/>
      <c r="TTG1061" s="59"/>
      <c r="TTH1061" s="59"/>
      <c r="TTI1061" s="59"/>
      <c r="TTJ1061" s="59"/>
      <c r="TTK1061" s="59"/>
      <c r="TTL1061" s="59"/>
      <c r="TTM1061" s="59"/>
      <c r="TTN1061" s="59"/>
      <c r="TTO1061" s="59"/>
      <c r="TTP1061" s="59"/>
      <c r="TTQ1061" s="59"/>
      <c r="TTR1061" s="59"/>
      <c r="TTS1061" s="59"/>
      <c r="TTT1061" s="59"/>
      <c r="TTU1061" s="59"/>
      <c r="TTV1061" s="59"/>
      <c r="TTW1061" s="59"/>
      <c r="TTX1061" s="59"/>
      <c r="TTY1061" s="59"/>
      <c r="TTZ1061" s="59"/>
      <c r="TUA1061" s="59"/>
      <c r="TUB1061" s="59"/>
      <c r="TUC1061" s="59"/>
      <c r="TUD1061" s="59"/>
      <c r="TUE1061" s="59"/>
      <c r="TUF1061" s="59"/>
      <c r="TUG1061" s="59"/>
      <c r="TUH1061" s="59"/>
      <c r="TUI1061" s="59"/>
      <c r="TUJ1061" s="59"/>
      <c r="TUK1061" s="59"/>
      <c r="TUL1061" s="59"/>
      <c r="TUM1061" s="59"/>
      <c r="TUN1061" s="59"/>
      <c r="TUO1061" s="59"/>
      <c r="TUP1061" s="59"/>
      <c r="TUQ1061" s="59"/>
      <c r="TUR1061" s="59"/>
      <c r="TUS1061" s="59"/>
      <c r="TUT1061" s="59"/>
      <c r="TUU1061" s="59"/>
      <c r="TUV1061" s="59"/>
      <c r="TUW1061" s="59"/>
      <c r="TUX1061" s="59"/>
      <c r="TUY1061" s="59"/>
      <c r="TUZ1061" s="59"/>
      <c r="TVA1061" s="59"/>
      <c r="TVB1061" s="59"/>
      <c r="TVC1061" s="59"/>
      <c r="TVD1061" s="59"/>
      <c r="TVE1061" s="59"/>
      <c r="TVF1061" s="59"/>
      <c r="TVG1061" s="59"/>
      <c r="TVH1061" s="59"/>
      <c r="TVI1061" s="59"/>
      <c r="TVJ1061" s="59"/>
      <c r="TVK1061" s="59"/>
      <c r="TVL1061" s="59"/>
      <c r="TVM1061" s="59"/>
      <c r="TVN1061" s="59"/>
      <c r="TVO1061" s="59"/>
      <c r="TVP1061" s="59"/>
      <c r="TVQ1061" s="59"/>
      <c r="TVR1061" s="59"/>
      <c r="TVS1061" s="59"/>
      <c r="TVT1061" s="59"/>
      <c r="TVU1061" s="59"/>
      <c r="TVV1061" s="59"/>
      <c r="TVW1061" s="59"/>
      <c r="TVX1061" s="59"/>
      <c r="TVY1061" s="59"/>
      <c r="TVZ1061" s="59"/>
      <c r="TWA1061" s="59"/>
      <c r="TWB1061" s="59"/>
      <c r="TWC1061" s="59"/>
      <c r="TWD1061" s="59"/>
      <c r="TWE1061" s="59"/>
      <c r="TWF1061" s="59"/>
      <c r="TWG1061" s="59"/>
      <c r="TWH1061" s="59"/>
      <c r="TWI1061" s="59"/>
      <c r="TWJ1061" s="59"/>
      <c r="TWK1061" s="59"/>
      <c r="TWL1061" s="59"/>
      <c r="TWM1061" s="59"/>
      <c r="TWN1061" s="59"/>
      <c r="TWO1061" s="59"/>
      <c r="TWP1061" s="59"/>
      <c r="TWQ1061" s="59"/>
      <c r="TWR1061" s="59"/>
      <c r="TWS1061" s="59"/>
      <c r="TWT1061" s="59"/>
      <c r="TWU1061" s="59"/>
      <c r="TWV1061" s="59"/>
      <c r="TWW1061" s="59"/>
      <c r="TWX1061" s="59"/>
      <c r="TWY1061" s="59"/>
      <c r="TWZ1061" s="59"/>
      <c r="TXA1061" s="59"/>
      <c r="TXB1061" s="59"/>
      <c r="TXC1061" s="59"/>
      <c r="TXD1061" s="59"/>
      <c r="TXE1061" s="59"/>
      <c r="TXF1061" s="59"/>
      <c r="TXG1061" s="59"/>
      <c r="TXH1061" s="59"/>
      <c r="TXI1061" s="59"/>
      <c r="TXJ1061" s="59"/>
      <c r="TXK1061" s="59"/>
      <c r="TXL1061" s="59"/>
      <c r="TXM1061" s="59"/>
      <c r="TXN1061" s="59"/>
      <c r="TXO1061" s="59"/>
      <c r="TXP1061" s="59"/>
      <c r="TXQ1061" s="59"/>
      <c r="TXR1061" s="59"/>
      <c r="TXS1061" s="59"/>
      <c r="TXT1061" s="59"/>
      <c r="TXU1061" s="59"/>
      <c r="TXV1061" s="59"/>
      <c r="TXW1061" s="59"/>
      <c r="TXX1061" s="59"/>
      <c r="TXY1061" s="59"/>
      <c r="TXZ1061" s="59"/>
      <c r="TYA1061" s="59"/>
      <c r="TYB1061" s="59"/>
      <c r="TYC1061" s="59"/>
      <c r="TYD1061" s="59"/>
      <c r="TYE1061" s="59"/>
      <c r="TYF1061" s="59"/>
      <c r="TYG1061" s="59"/>
      <c r="TYH1061" s="59"/>
      <c r="TYI1061" s="59"/>
      <c r="TYJ1061" s="59"/>
      <c r="TYK1061" s="59"/>
      <c r="TYL1061" s="59"/>
      <c r="TYM1061" s="59"/>
      <c r="TYN1061" s="59"/>
      <c r="TYO1061" s="59"/>
      <c r="TYP1061" s="59"/>
      <c r="TYQ1061" s="59"/>
      <c r="TYR1061" s="59"/>
      <c r="TYS1061" s="59"/>
      <c r="TYT1061" s="59"/>
      <c r="TYU1061" s="59"/>
      <c r="TYV1061" s="59"/>
      <c r="TYW1061" s="59"/>
      <c r="TYX1061" s="59"/>
      <c r="TYY1061" s="59"/>
      <c r="TYZ1061" s="59"/>
      <c r="TZA1061" s="59"/>
      <c r="TZB1061" s="59"/>
      <c r="TZC1061" s="59"/>
      <c r="TZD1061" s="59"/>
      <c r="TZE1061" s="59"/>
      <c r="TZF1061" s="59"/>
      <c r="TZG1061" s="59"/>
      <c r="TZH1061" s="59"/>
      <c r="TZI1061" s="59"/>
      <c r="TZJ1061" s="59"/>
      <c r="TZK1061" s="59"/>
      <c r="TZL1061" s="59"/>
      <c r="TZM1061" s="59"/>
      <c r="TZN1061" s="59"/>
      <c r="TZO1061" s="59"/>
      <c r="TZP1061" s="59"/>
      <c r="TZQ1061" s="59"/>
      <c r="TZR1061" s="59"/>
      <c r="TZS1061" s="59"/>
      <c r="TZT1061" s="59"/>
      <c r="TZU1061" s="59"/>
      <c r="TZV1061" s="59"/>
      <c r="TZW1061" s="59"/>
      <c r="TZX1061" s="59"/>
      <c r="TZY1061" s="59"/>
      <c r="TZZ1061" s="59"/>
      <c r="UAA1061" s="59"/>
      <c r="UAB1061" s="59"/>
      <c r="UAC1061" s="59"/>
      <c r="UAD1061" s="59"/>
      <c r="UAE1061" s="59"/>
      <c r="UAF1061" s="59"/>
      <c r="UAG1061" s="59"/>
      <c r="UAH1061" s="59"/>
      <c r="UAI1061" s="59"/>
      <c r="UAJ1061" s="59"/>
      <c r="UAK1061" s="59"/>
      <c r="UAL1061" s="59"/>
      <c r="UAM1061" s="59"/>
      <c r="UAN1061" s="59"/>
      <c r="UAO1061" s="59"/>
      <c r="UAP1061" s="59"/>
      <c r="UAQ1061" s="59"/>
      <c r="UAR1061" s="59"/>
      <c r="UAS1061" s="59"/>
      <c r="UAT1061" s="59"/>
      <c r="UAU1061" s="59"/>
      <c r="UAV1061" s="59"/>
      <c r="UAW1061" s="59"/>
      <c r="UAX1061" s="59"/>
      <c r="UAY1061" s="59"/>
      <c r="UAZ1061" s="59"/>
      <c r="UBA1061" s="59"/>
      <c r="UBB1061" s="59"/>
      <c r="UBC1061" s="59"/>
      <c r="UBD1061" s="59"/>
      <c r="UBE1061" s="59"/>
      <c r="UBF1061" s="59"/>
      <c r="UBG1061" s="59"/>
      <c r="UBH1061" s="59"/>
      <c r="UBI1061" s="59"/>
      <c r="UBJ1061" s="59"/>
      <c r="UBK1061" s="59"/>
      <c r="UBL1061" s="59"/>
      <c r="UBM1061" s="59"/>
      <c r="UBN1061" s="59"/>
      <c r="UBO1061" s="59"/>
      <c r="UBP1061" s="59"/>
      <c r="UBQ1061" s="59"/>
      <c r="UBR1061" s="59"/>
      <c r="UBS1061" s="59"/>
      <c r="UBT1061" s="59"/>
      <c r="UBU1061" s="59"/>
      <c r="UBV1061" s="59"/>
      <c r="UBW1061" s="59"/>
      <c r="UBX1061" s="59"/>
      <c r="UBY1061" s="59"/>
      <c r="UBZ1061" s="59"/>
      <c r="UCA1061" s="59"/>
      <c r="UCB1061" s="59"/>
      <c r="UCC1061" s="59"/>
      <c r="UCD1061" s="59"/>
      <c r="UCE1061" s="59"/>
      <c r="UCF1061" s="59"/>
      <c r="UCG1061" s="59"/>
      <c r="UCH1061" s="59"/>
      <c r="UCI1061" s="59"/>
      <c r="UCJ1061" s="59"/>
      <c r="UCK1061" s="59"/>
      <c r="UCL1061" s="59"/>
      <c r="UCM1061" s="59"/>
      <c r="UCN1061" s="59"/>
      <c r="UCO1061" s="59"/>
      <c r="UCP1061" s="59"/>
      <c r="UCQ1061" s="59"/>
      <c r="UCR1061" s="59"/>
      <c r="UCS1061" s="59"/>
      <c r="UCT1061" s="59"/>
      <c r="UCU1061" s="59"/>
      <c r="UCV1061" s="59"/>
      <c r="UCW1061" s="59"/>
      <c r="UCX1061" s="59"/>
      <c r="UCY1061" s="59"/>
      <c r="UCZ1061" s="59"/>
      <c r="UDA1061" s="59"/>
      <c r="UDB1061" s="59"/>
      <c r="UDC1061" s="59"/>
      <c r="UDD1061" s="59"/>
      <c r="UDE1061" s="59"/>
      <c r="UDF1061" s="59"/>
      <c r="UDG1061" s="59"/>
      <c r="UDH1061" s="59"/>
      <c r="UDI1061" s="59"/>
      <c r="UDJ1061" s="59"/>
      <c r="UDK1061" s="59"/>
      <c r="UDL1061" s="59"/>
      <c r="UDM1061" s="59"/>
      <c r="UDN1061" s="59"/>
      <c r="UDO1061" s="59"/>
      <c r="UDP1061" s="59"/>
      <c r="UDQ1061" s="59"/>
      <c r="UDR1061" s="59"/>
      <c r="UDS1061" s="59"/>
      <c r="UDT1061" s="59"/>
      <c r="UDU1061" s="59"/>
      <c r="UDV1061" s="59"/>
      <c r="UDW1061" s="59"/>
      <c r="UDX1061" s="59"/>
      <c r="UDY1061" s="59"/>
      <c r="UDZ1061" s="59"/>
      <c r="UEA1061" s="59"/>
      <c r="UEB1061" s="59"/>
      <c r="UEC1061" s="59"/>
      <c r="UED1061" s="59"/>
      <c r="UEE1061" s="59"/>
      <c r="UEF1061" s="59"/>
      <c r="UEG1061" s="59"/>
      <c r="UEH1061" s="59"/>
      <c r="UEI1061" s="59"/>
      <c r="UEJ1061" s="59"/>
      <c r="UEK1061" s="59"/>
      <c r="UEL1061" s="59"/>
      <c r="UEM1061" s="59"/>
      <c r="UEN1061" s="59"/>
      <c r="UEO1061" s="59"/>
      <c r="UEP1061" s="59"/>
      <c r="UEQ1061" s="59"/>
      <c r="UER1061" s="59"/>
      <c r="UES1061" s="59"/>
      <c r="UET1061" s="59"/>
      <c r="UEU1061" s="59"/>
      <c r="UEV1061" s="59"/>
      <c r="UEW1061" s="59"/>
      <c r="UEX1061" s="59"/>
      <c r="UEY1061" s="59"/>
      <c r="UEZ1061" s="59"/>
      <c r="UFA1061" s="59"/>
      <c r="UFB1061" s="59"/>
      <c r="UFC1061" s="59"/>
      <c r="UFD1061" s="59"/>
      <c r="UFE1061" s="59"/>
      <c r="UFF1061" s="59"/>
      <c r="UFG1061" s="59"/>
      <c r="UFH1061" s="59"/>
      <c r="UFI1061" s="59"/>
      <c r="UFJ1061" s="59"/>
      <c r="UFK1061" s="59"/>
      <c r="UFL1061" s="59"/>
      <c r="UFM1061" s="59"/>
      <c r="UFN1061" s="59"/>
      <c r="UFO1061" s="59"/>
      <c r="UFP1061" s="59"/>
      <c r="UFQ1061" s="59"/>
      <c r="UFR1061" s="59"/>
      <c r="UFS1061" s="59"/>
      <c r="UFT1061" s="59"/>
      <c r="UFU1061" s="59"/>
      <c r="UFV1061" s="59"/>
      <c r="UFW1061" s="59"/>
      <c r="UFX1061" s="59"/>
      <c r="UFY1061" s="59"/>
      <c r="UFZ1061" s="59"/>
      <c r="UGA1061" s="59"/>
      <c r="UGB1061" s="59"/>
      <c r="UGC1061" s="59"/>
      <c r="UGD1061" s="59"/>
      <c r="UGE1061" s="59"/>
      <c r="UGF1061" s="59"/>
      <c r="UGG1061" s="59"/>
      <c r="UGH1061" s="59"/>
      <c r="UGI1061" s="59"/>
      <c r="UGJ1061" s="59"/>
      <c r="UGK1061" s="59"/>
      <c r="UGL1061" s="59"/>
      <c r="UGM1061" s="59"/>
      <c r="UGN1061" s="59"/>
      <c r="UGO1061" s="59"/>
      <c r="UGP1061" s="59"/>
      <c r="UGQ1061" s="59"/>
      <c r="UGR1061" s="59"/>
      <c r="UGS1061" s="59"/>
      <c r="UGT1061" s="59"/>
      <c r="UGU1061" s="59"/>
      <c r="UGV1061" s="59"/>
      <c r="UGW1061" s="59"/>
      <c r="UGX1061" s="59"/>
      <c r="UGY1061" s="59"/>
      <c r="UGZ1061" s="59"/>
      <c r="UHA1061" s="59"/>
      <c r="UHB1061" s="59"/>
      <c r="UHC1061" s="59"/>
      <c r="UHD1061" s="59"/>
      <c r="UHE1061" s="59"/>
      <c r="UHF1061" s="59"/>
      <c r="UHG1061" s="59"/>
      <c r="UHH1061" s="59"/>
      <c r="UHI1061" s="59"/>
      <c r="UHJ1061" s="59"/>
      <c r="UHK1061" s="59"/>
      <c r="UHL1061" s="59"/>
      <c r="UHM1061" s="59"/>
      <c r="UHN1061" s="59"/>
      <c r="UHO1061" s="59"/>
      <c r="UHP1061" s="59"/>
      <c r="UHQ1061" s="59"/>
      <c r="UHR1061" s="59"/>
      <c r="UHS1061" s="59"/>
      <c r="UHT1061" s="59"/>
      <c r="UHU1061" s="59"/>
      <c r="UHV1061" s="59"/>
      <c r="UHW1061" s="59"/>
      <c r="UHX1061" s="59"/>
      <c r="UHY1061" s="59"/>
      <c r="UHZ1061" s="59"/>
      <c r="UIA1061" s="59"/>
      <c r="UIB1061" s="59"/>
      <c r="UIC1061" s="59"/>
      <c r="UID1061" s="59"/>
      <c r="UIE1061" s="59"/>
      <c r="UIF1061" s="59"/>
      <c r="UIG1061" s="59"/>
      <c r="UIH1061" s="59"/>
      <c r="UII1061" s="59"/>
      <c r="UIJ1061" s="59"/>
      <c r="UIK1061" s="59"/>
      <c r="UIL1061" s="59"/>
      <c r="UIM1061" s="59"/>
      <c r="UIN1061" s="59"/>
      <c r="UIO1061" s="59"/>
      <c r="UIP1061" s="59"/>
      <c r="UIQ1061" s="59"/>
      <c r="UIR1061" s="59"/>
      <c r="UIS1061" s="59"/>
      <c r="UIT1061" s="59"/>
      <c r="UIU1061" s="59"/>
      <c r="UIV1061" s="59"/>
      <c r="UIW1061" s="59"/>
      <c r="UIX1061" s="59"/>
      <c r="UIY1061" s="59"/>
      <c r="UIZ1061" s="59"/>
      <c r="UJA1061" s="59"/>
      <c r="UJB1061" s="59"/>
      <c r="UJC1061" s="59"/>
      <c r="UJD1061" s="59"/>
      <c r="UJE1061" s="59"/>
      <c r="UJF1061" s="59"/>
      <c r="UJG1061" s="59"/>
      <c r="UJH1061" s="59"/>
      <c r="UJI1061" s="59"/>
      <c r="UJJ1061" s="59"/>
      <c r="UJK1061" s="59"/>
      <c r="UJL1061" s="59"/>
      <c r="UJM1061" s="59"/>
      <c r="UJN1061" s="59"/>
      <c r="UJO1061" s="59"/>
      <c r="UJP1061" s="59"/>
      <c r="UJQ1061" s="59"/>
      <c r="UJR1061" s="59"/>
      <c r="UJS1061" s="59"/>
      <c r="UJT1061" s="59"/>
      <c r="UJU1061" s="59"/>
      <c r="UJV1061" s="59"/>
      <c r="UJW1061" s="59"/>
      <c r="UJX1061" s="59"/>
      <c r="UJY1061" s="59"/>
      <c r="UJZ1061" s="59"/>
      <c r="UKA1061" s="59"/>
      <c r="UKB1061" s="59"/>
      <c r="UKC1061" s="59"/>
      <c r="UKD1061" s="59"/>
      <c r="UKE1061" s="59"/>
      <c r="UKF1061" s="59"/>
      <c r="UKG1061" s="59"/>
      <c r="UKH1061" s="59"/>
      <c r="UKI1061" s="59"/>
      <c r="UKJ1061" s="59"/>
      <c r="UKK1061" s="59"/>
      <c r="UKL1061" s="59"/>
      <c r="UKM1061" s="59"/>
      <c r="UKN1061" s="59"/>
      <c r="UKO1061" s="59"/>
      <c r="UKP1061" s="59"/>
      <c r="UKQ1061" s="59"/>
      <c r="UKR1061" s="59"/>
      <c r="UKS1061" s="59"/>
      <c r="UKT1061" s="59"/>
      <c r="UKU1061" s="59"/>
      <c r="UKV1061" s="59"/>
      <c r="UKW1061" s="59"/>
      <c r="UKX1061" s="59"/>
      <c r="UKY1061" s="59"/>
      <c r="UKZ1061" s="59"/>
      <c r="ULA1061" s="59"/>
      <c r="ULB1061" s="59"/>
      <c r="ULC1061" s="59"/>
      <c r="ULD1061" s="59"/>
      <c r="ULE1061" s="59"/>
      <c r="ULF1061" s="59"/>
      <c r="ULG1061" s="59"/>
      <c r="ULH1061" s="59"/>
      <c r="ULI1061" s="59"/>
      <c r="ULJ1061" s="59"/>
      <c r="ULK1061" s="59"/>
      <c r="ULL1061" s="59"/>
      <c r="ULM1061" s="59"/>
      <c r="ULN1061" s="59"/>
      <c r="ULO1061" s="59"/>
      <c r="ULP1061" s="59"/>
      <c r="ULQ1061" s="59"/>
      <c r="ULR1061" s="59"/>
      <c r="ULS1061" s="59"/>
      <c r="ULT1061" s="59"/>
      <c r="ULU1061" s="59"/>
      <c r="ULV1061" s="59"/>
      <c r="ULW1061" s="59"/>
      <c r="ULX1061" s="59"/>
      <c r="ULY1061" s="59"/>
      <c r="ULZ1061" s="59"/>
      <c r="UMA1061" s="59"/>
      <c r="UMB1061" s="59"/>
      <c r="UMC1061" s="59"/>
      <c r="UMD1061" s="59"/>
      <c r="UME1061" s="59"/>
      <c r="UMF1061" s="59"/>
      <c r="UMG1061" s="59"/>
      <c r="UMH1061" s="59"/>
      <c r="UMI1061" s="59"/>
      <c r="UMJ1061" s="59"/>
      <c r="UMK1061" s="59"/>
      <c r="UML1061" s="59"/>
      <c r="UMM1061" s="59"/>
      <c r="UMN1061" s="59"/>
      <c r="UMO1061" s="59"/>
      <c r="UMP1061" s="59"/>
      <c r="UMQ1061" s="59"/>
      <c r="UMR1061" s="59"/>
      <c r="UMS1061" s="59"/>
      <c r="UMT1061" s="59"/>
      <c r="UMU1061" s="59"/>
      <c r="UMV1061" s="59"/>
      <c r="UMW1061" s="59"/>
      <c r="UMX1061" s="59"/>
      <c r="UMY1061" s="59"/>
      <c r="UMZ1061" s="59"/>
      <c r="UNA1061" s="59"/>
      <c r="UNB1061" s="59"/>
      <c r="UNC1061" s="59"/>
      <c r="UND1061" s="59"/>
      <c r="UNE1061" s="59"/>
      <c r="UNF1061" s="59"/>
      <c r="UNG1061" s="59"/>
      <c r="UNH1061" s="59"/>
      <c r="UNI1061" s="59"/>
      <c r="UNJ1061" s="59"/>
      <c r="UNK1061" s="59"/>
      <c r="UNL1061" s="59"/>
      <c r="UNM1061" s="59"/>
      <c r="UNN1061" s="59"/>
      <c r="UNO1061" s="59"/>
      <c r="UNP1061" s="59"/>
      <c r="UNQ1061" s="59"/>
      <c r="UNR1061" s="59"/>
      <c r="UNS1061" s="59"/>
      <c r="UNT1061" s="59"/>
      <c r="UNU1061" s="59"/>
      <c r="UNV1061" s="59"/>
      <c r="UNW1061" s="59"/>
      <c r="UNX1061" s="59"/>
      <c r="UNY1061" s="59"/>
      <c r="UNZ1061" s="59"/>
      <c r="UOA1061" s="59"/>
      <c r="UOB1061" s="59"/>
      <c r="UOC1061" s="59"/>
      <c r="UOD1061" s="59"/>
      <c r="UOE1061" s="59"/>
      <c r="UOF1061" s="59"/>
      <c r="UOG1061" s="59"/>
      <c r="UOH1061" s="59"/>
      <c r="UOI1061" s="59"/>
      <c r="UOJ1061" s="59"/>
      <c r="UOK1061" s="59"/>
      <c r="UOL1061" s="59"/>
      <c r="UOM1061" s="59"/>
      <c r="UON1061" s="59"/>
      <c r="UOO1061" s="59"/>
      <c r="UOP1061" s="59"/>
      <c r="UOQ1061" s="59"/>
      <c r="UOR1061" s="59"/>
      <c r="UOS1061" s="59"/>
      <c r="UOT1061" s="59"/>
      <c r="UOU1061" s="59"/>
      <c r="UOV1061" s="59"/>
      <c r="UOW1061" s="59"/>
      <c r="UOX1061" s="59"/>
      <c r="UOY1061" s="59"/>
      <c r="UOZ1061" s="59"/>
      <c r="UPA1061" s="59"/>
      <c r="UPB1061" s="59"/>
      <c r="UPC1061" s="59"/>
      <c r="UPD1061" s="59"/>
      <c r="UPE1061" s="59"/>
      <c r="UPF1061" s="59"/>
      <c r="UPG1061" s="59"/>
      <c r="UPH1061" s="59"/>
      <c r="UPI1061" s="59"/>
      <c r="UPJ1061" s="59"/>
      <c r="UPK1061" s="59"/>
      <c r="UPL1061" s="59"/>
      <c r="UPM1061" s="59"/>
      <c r="UPN1061" s="59"/>
      <c r="UPO1061" s="59"/>
      <c r="UPP1061" s="59"/>
      <c r="UPQ1061" s="59"/>
      <c r="UPR1061" s="59"/>
      <c r="UPS1061" s="59"/>
      <c r="UPT1061" s="59"/>
      <c r="UPU1061" s="59"/>
      <c r="UPV1061" s="59"/>
      <c r="UPW1061" s="59"/>
      <c r="UPX1061" s="59"/>
      <c r="UPY1061" s="59"/>
      <c r="UPZ1061" s="59"/>
      <c r="UQA1061" s="59"/>
      <c r="UQB1061" s="59"/>
      <c r="UQC1061" s="59"/>
      <c r="UQD1061" s="59"/>
      <c r="UQE1061" s="59"/>
      <c r="UQF1061" s="59"/>
      <c r="UQG1061" s="59"/>
      <c r="UQH1061" s="59"/>
      <c r="UQI1061" s="59"/>
      <c r="UQJ1061" s="59"/>
      <c r="UQK1061" s="59"/>
      <c r="UQL1061" s="59"/>
      <c r="UQM1061" s="59"/>
      <c r="UQN1061" s="59"/>
      <c r="UQO1061" s="59"/>
      <c r="UQP1061" s="59"/>
      <c r="UQQ1061" s="59"/>
      <c r="UQR1061" s="59"/>
      <c r="UQS1061" s="59"/>
      <c r="UQT1061" s="59"/>
      <c r="UQU1061" s="59"/>
      <c r="UQV1061" s="59"/>
      <c r="UQW1061" s="59"/>
      <c r="UQX1061" s="59"/>
      <c r="UQY1061" s="59"/>
      <c r="UQZ1061" s="59"/>
      <c r="URA1061" s="59"/>
      <c r="URB1061" s="59"/>
      <c r="URC1061" s="59"/>
      <c r="URD1061" s="59"/>
      <c r="URE1061" s="59"/>
      <c r="URF1061" s="59"/>
      <c r="URG1061" s="59"/>
      <c r="URH1061" s="59"/>
      <c r="URI1061" s="59"/>
      <c r="URJ1061" s="59"/>
      <c r="URK1061" s="59"/>
      <c r="URL1061" s="59"/>
      <c r="URM1061" s="59"/>
      <c r="URN1061" s="59"/>
      <c r="URO1061" s="59"/>
      <c r="URP1061" s="59"/>
      <c r="URQ1061" s="59"/>
      <c r="URR1061" s="59"/>
      <c r="URS1061" s="59"/>
      <c r="URT1061" s="59"/>
      <c r="URU1061" s="59"/>
      <c r="URV1061" s="59"/>
      <c r="URW1061" s="59"/>
      <c r="URX1061" s="59"/>
      <c r="URY1061" s="59"/>
      <c r="URZ1061" s="59"/>
      <c r="USA1061" s="59"/>
      <c r="USB1061" s="59"/>
      <c r="USC1061" s="59"/>
      <c r="USD1061" s="59"/>
      <c r="USE1061" s="59"/>
      <c r="USF1061" s="59"/>
      <c r="USG1061" s="59"/>
      <c r="USH1061" s="59"/>
      <c r="USI1061" s="59"/>
      <c r="USJ1061" s="59"/>
      <c r="USK1061" s="59"/>
      <c r="USL1061" s="59"/>
      <c r="USM1061" s="59"/>
      <c r="USN1061" s="59"/>
      <c r="USO1061" s="59"/>
      <c r="USP1061" s="59"/>
      <c r="USQ1061" s="59"/>
      <c r="USR1061" s="59"/>
      <c r="USS1061" s="59"/>
      <c r="UST1061" s="59"/>
      <c r="USU1061" s="59"/>
      <c r="USV1061" s="59"/>
      <c r="USW1061" s="59"/>
      <c r="USX1061" s="59"/>
      <c r="USY1061" s="59"/>
      <c r="USZ1061" s="59"/>
      <c r="UTA1061" s="59"/>
      <c r="UTB1061" s="59"/>
      <c r="UTC1061" s="59"/>
      <c r="UTD1061" s="59"/>
      <c r="UTE1061" s="59"/>
      <c r="UTF1061" s="59"/>
      <c r="UTG1061" s="59"/>
      <c r="UTH1061" s="59"/>
      <c r="UTI1061" s="59"/>
      <c r="UTJ1061" s="59"/>
      <c r="UTK1061" s="59"/>
      <c r="UTL1061" s="59"/>
      <c r="UTM1061" s="59"/>
      <c r="UTN1061" s="59"/>
      <c r="UTO1061" s="59"/>
      <c r="UTP1061" s="59"/>
      <c r="UTQ1061" s="59"/>
      <c r="UTR1061" s="59"/>
      <c r="UTS1061" s="59"/>
      <c r="UTT1061" s="59"/>
      <c r="UTU1061" s="59"/>
      <c r="UTV1061" s="59"/>
      <c r="UTW1061" s="59"/>
      <c r="UTX1061" s="59"/>
      <c r="UTY1061" s="59"/>
      <c r="UTZ1061" s="59"/>
      <c r="UUA1061" s="59"/>
      <c r="UUB1061" s="59"/>
      <c r="UUC1061" s="59"/>
      <c r="UUD1061" s="59"/>
      <c r="UUE1061" s="59"/>
      <c r="UUF1061" s="59"/>
      <c r="UUG1061" s="59"/>
      <c r="UUH1061" s="59"/>
      <c r="UUI1061" s="59"/>
      <c r="UUJ1061" s="59"/>
      <c r="UUK1061" s="59"/>
      <c r="UUL1061" s="59"/>
      <c r="UUM1061" s="59"/>
      <c r="UUN1061" s="59"/>
      <c r="UUO1061" s="59"/>
      <c r="UUP1061" s="59"/>
      <c r="UUQ1061" s="59"/>
      <c r="UUR1061" s="59"/>
      <c r="UUS1061" s="59"/>
      <c r="UUT1061" s="59"/>
      <c r="UUU1061" s="59"/>
      <c r="UUV1061" s="59"/>
      <c r="UUW1061" s="59"/>
      <c r="UUX1061" s="59"/>
      <c r="UUY1061" s="59"/>
      <c r="UUZ1061" s="59"/>
      <c r="UVA1061" s="59"/>
      <c r="UVB1061" s="59"/>
      <c r="UVC1061" s="59"/>
      <c r="UVD1061" s="59"/>
      <c r="UVE1061" s="59"/>
      <c r="UVF1061" s="59"/>
      <c r="UVG1061" s="59"/>
      <c r="UVH1061" s="59"/>
      <c r="UVI1061" s="59"/>
      <c r="UVJ1061" s="59"/>
      <c r="UVK1061" s="59"/>
      <c r="UVL1061" s="59"/>
      <c r="UVM1061" s="59"/>
      <c r="UVN1061" s="59"/>
      <c r="UVO1061" s="59"/>
      <c r="UVP1061" s="59"/>
      <c r="UVQ1061" s="59"/>
      <c r="UVR1061" s="59"/>
      <c r="UVS1061" s="59"/>
      <c r="UVT1061" s="59"/>
      <c r="UVU1061" s="59"/>
      <c r="UVV1061" s="59"/>
      <c r="UVW1061" s="59"/>
      <c r="UVX1061" s="59"/>
      <c r="UVY1061" s="59"/>
      <c r="UVZ1061" s="59"/>
      <c r="UWA1061" s="59"/>
      <c r="UWB1061" s="59"/>
      <c r="UWC1061" s="59"/>
      <c r="UWD1061" s="59"/>
      <c r="UWE1061" s="59"/>
      <c r="UWF1061" s="59"/>
      <c r="UWG1061" s="59"/>
      <c r="UWH1061" s="59"/>
      <c r="UWI1061" s="59"/>
      <c r="UWJ1061" s="59"/>
      <c r="UWK1061" s="59"/>
      <c r="UWL1061" s="59"/>
      <c r="UWM1061" s="59"/>
      <c r="UWN1061" s="59"/>
      <c r="UWO1061" s="59"/>
      <c r="UWP1061" s="59"/>
      <c r="UWQ1061" s="59"/>
      <c r="UWR1061" s="59"/>
      <c r="UWS1061" s="59"/>
      <c r="UWT1061" s="59"/>
      <c r="UWU1061" s="59"/>
      <c r="UWV1061" s="59"/>
      <c r="UWW1061" s="59"/>
      <c r="UWX1061" s="59"/>
      <c r="UWY1061" s="59"/>
      <c r="UWZ1061" s="59"/>
      <c r="UXA1061" s="59"/>
      <c r="UXB1061" s="59"/>
      <c r="UXC1061" s="59"/>
      <c r="UXD1061" s="59"/>
      <c r="UXE1061" s="59"/>
      <c r="UXF1061" s="59"/>
      <c r="UXG1061" s="59"/>
      <c r="UXH1061" s="59"/>
      <c r="UXI1061" s="59"/>
      <c r="UXJ1061" s="59"/>
      <c r="UXK1061" s="59"/>
      <c r="UXL1061" s="59"/>
      <c r="UXM1061" s="59"/>
      <c r="UXN1061" s="59"/>
      <c r="UXO1061" s="59"/>
      <c r="UXP1061" s="59"/>
      <c r="UXQ1061" s="59"/>
      <c r="UXR1061" s="59"/>
      <c r="UXS1061" s="59"/>
      <c r="UXT1061" s="59"/>
      <c r="UXU1061" s="59"/>
      <c r="UXV1061" s="59"/>
      <c r="UXW1061" s="59"/>
      <c r="UXX1061" s="59"/>
      <c r="UXY1061" s="59"/>
      <c r="UXZ1061" s="59"/>
      <c r="UYA1061" s="59"/>
      <c r="UYB1061" s="59"/>
      <c r="UYC1061" s="59"/>
      <c r="UYD1061" s="59"/>
      <c r="UYE1061" s="59"/>
      <c r="UYF1061" s="59"/>
      <c r="UYG1061" s="59"/>
      <c r="UYH1061" s="59"/>
      <c r="UYI1061" s="59"/>
      <c r="UYJ1061" s="59"/>
      <c r="UYK1061" s="59"/>
      <c r="UYL1061" s="59"/>
      <c r="UYM1061" s="59"/>
      <c r="UYN1061" s="59"/>
      <c r="UYO1061" s="59"/>
      <c r="UYP1061" s="59"/>
      <c r="UYQ1061" s="59"/>
      <c r="UYR1061" s="59"/>
      <c r="UYS1061" s="59"/>
      <c r="UYT1061" s="59"/>
      <c r="UYU1061" s="59"/>
      <c r="UYV1061" s="59"/>
      <c r="UYW1061" s="59"/>
      <c r="UYX1061" s="59"/>
      <c r="UYY1061" s="59"/>
      <c r="UYZ1061" s="59"/>
      <c r="UZA1061" s="59"/>
      <c r="UZB1061" s="59"/>
      <c r="UZC1061" s="59"/>
      <c r="UZD1061" s="59"/>
      <c r="UZE1061" s="59"/>
      <c r="UZF1061" s="59"/>
      <c r="UZG1061" s="59"/>
      <c r="UZH1061" s="59"/>
      <c r="UZI1061" s="59"/>
      <c r="UZJ1061" s="59"/>
      <c r="UZK1061" s="59"/>
      <c r="UZL1061" s="59"/>
      <c r="UZM1061" s="59"/>
      <c r="UZN1061" s="59"/>
      <c r="UZO1061" s="59"/>
      <c r="UZP1061" s="59"/>
      <c r="UZQ1061" s="59"/>
      <c r="UZR1061" s="59"/>
      <c r="UZS1061" s="59"/>
      <c r="UZT1061" s="59"/>
      <c r="UZU1061" s="59"/>
      <c r="UZV1061" s="59"/>
      <c r="UZW1061" s="59"/>
      <c r="UZX1061" s="59"/>
      <c r="UZY1061" s="59"/>
      <c r="UZZ1061" s="59"/>
      <c r="VAA1061" s="59"/>
      <c r="VAB1061" s="59"/>
      <c r="VAC1061" s="59"/>
      <c r="VAD1061" s="59"/>
      <c r="VAE1061" s="59"/>
      <c r="VAF1061" s="59"/>
      <c r="VAG1061" s="59"/>
      <c r="VAH1061" s="59"/>
      <c r="VAI1061" s="59"/>
      <c r="VAJ1061" s="59"/>
      <c r="VAK1061" s="59"/>
      <c r="VAL1061" s="59"/>
      <c r="VAM1061" s="59"/>
      <c r="VAN1061" s="59"/>
      <c r="VAO1061" s="59"/>
      <c r="VAP1061" s="59"/>
      <c r="VAQ1061" s="59"/>
      <c r="VAR1061" s="59"/>
      <c r="VAS1061" s="59"/>
      <c r="VAT1061" s="59"/>
      <c r="VAU1061" s="59"/>
      <c r="VAV1061" s="59"/>
      <c r="VAW1061" s="59"/>
      <c r="VAX1061" s="59"/>
      <c r="VAY1061" s="59"/>
      <c r="VAZ1061" s="59"/>
      <c r="VBA1061" s="59"/>
      <c r="VBB1061" s="59"/>
      <c r="VBC1061" s="59"/>
      <c r="VBD1061" s="59"/>
      <c r="VBE1061" s="59"/>
      <c r="VBF1061" s="59"/>
      <c r="VBG1061" s="59"/>
      <c r="VBH1061" s="59"/>
      <c r="VBI1061" s="59"/>
      <c r="VBJ1061" s="59"/>
      <c r="VBK1061" s="59"/>
      <c r="VBL1061" s="59"/>
      <c r="VBM1061" s="59"/>
      <c r="VBN1061" s="59"/>
      <c r="VBO1061" s="59"/>
      <c r="VBP1061" s="59"/>
      <c r="VBQ1061" s="59"/>
      <c r="VBR1061" s="59"/>
      <c r="VBS1061" s="59"/>
      <c r="VBT1061" s="59"/>
      <c r="VBU1061" s="59"/>
      <c r="VBV1061" s="59"/>
      <c r="VBW1061" s="59"/>
      <c r="VBX1061" s="59"/>
      <c r="VBY1061" s="59"/>
      <c r="VBZ1061" s="59"/>
      <c r="VCA1061" s="59"/>
      <c r="VCB1061" s="59"/>
      <c r="VCC1061" s="59"/>
      <c r="VCD1061" s="59"/>
      <c r="VCE1061" s="59"/>
      <c r="VCF1061" s="59"/>
      <c r="VCG1061" s="59"/>
      <c r="VCH1061" s="59"/>
      <c r="VCI1061" s="59"/>
      <c r="VCJ1061" s="59"/>
      <c r="VCK1061" s="59"/>
      <c r="VCL1061" s="59"/>
      <c r="VCM1061" s="59"/>
      <c r="VCN1061" s="59"/>
      <c r="VCO1061" s="59"/>
      <c r="VCP1061" s="59"/>
      <c r="VCQ1061" s="59"/>
      <c r="VCR1061" s="59"/>
      <c r="VCS1061" s="59"/>
      <c r="VCT1061" s="59"/>
      <c r="VCU1061" s="59"/>
      <c r="VCV1061" s="59"/>
      <c r="VCW1061" s="59"/>
      <c r="VCX1061" s="59"/>
      <c r="VCY1061" s="59"/>
      <c r="VCZ1061" s="59"/>
      <c r="VDA1061" s="59"/>
      <c r="VDB1061" s="59"/>
      <c r="VDC1061" s="59"/>
      <c r="VDD1061" s="59"/>
      <c r="VDE1061" s="59"/>
      <c r="VDF1061" s="59"/>
      <c r="VDG1061" s="59"/>
      <c r="VDH1061" s="59"/>
      <c r="VDI1061" s="59"/>
      <c r="VDJ1061" s="59"/>
      <c r="VDK1061" s="59"/>
      <c r="VDL1061" s="59"/>
      <c r="VDM1061" s="59"/>
      <c r="VDN1061" s="59"/>
      <c r="VDO1061" s="59"/>
      <c r="VDP1061" s="59"/>
      <c r="VDQ1061" s="59"/>
      <c r="VDR1061" s="59"/>
      <c r="VDS1061" s="59"/>
      <c r="VDT1061" s="59"/>
      <c r="VDU1061" s="59"/>
      <c r="VDV1061" s="59"/>
      <c r="VDW1061" s="59"/>
      <c r="VDX1061" s="59"/>
      <c r="VDY1061" s="59"/>
      <c r="VDZ1061" s="59"/>
      <c r="VEA1061" s="59"/>
      <c r="VEB1061" s="59"/>
      <c r="VEC1061" s="59"/>
      <c r="VED1061" s="59"/>
      <c r="VEE1061" s="59"/>
      <c r="VEF1061" s="59"/>
      <c r="VEG1061" s="59"/>
      <c r="VEH1061" s="59"/>
      <c r="VEI1061" s="59"/>
      <c r="VEJ1061" s="59"/>
      <c r="VEK1061" s="59"/>
      <c r="VEL1061" s="59"/>
      <c r="VEM1061" s="59"/>
      <c r="VEN1061" s="59"/>
      <c r="VEO1061" s="59"/>
      <c r="VEP1061" s="59"/>
      <c r="VEQ1061" s="59"/>
      <c r="VER1061" s="59"/>
      <c r="VES1061" s="59"/>
      <c r="VET1061" s="59"/>
      <c r="VEU1061" s="59"/>
      <c r="VEV1061" s="59"/>
      <c r="VEW1061" s="59"/>
      <c r="VEX1061" s="59"/>
      <c r="VEY1061" s="59"/>
      <c r="VEZ1061" s="59"/>
      <c r="VFA1061" s="59"/>
      <c r="VFB1061" s="59"/>
      <c r="VFC1061" s="59"/>
      <c r="VFD1061" s="59"/>
      <c r="VFE1061" s="59"/>
      <c r="VFF1061" s="59"/>
      <c r="VFG1061" s="59"/>
      <c r="VFH1061" s="59"/>
      <c r="VFI1061" s="59"/>
      <c r="VFJ1061" s="59"/>
      <c r="VFK1061" s="59"/>
      <c r="VFL1061" s="59"/>
      <c r="VFM1061" s="59"/>
      <c r="VFN1061" s="59"/>
      <c r="VFO1061" s="59"/>
      <c r="VFP1061" s="59"/>
      <c r="VFQ1061" s="59"/>
      <c r="VFR1061" s="59"/>
      <c r="VFS1061" s="59"/>
      <c r="VFT1061" s="59"/>
      <c r="VFU1061" s="59"/>
      <c r="VFV1061" s="59"/>
      <c r="VFW1061" s="59"/>
      <c r="VFX1061" s="59"/>
      <c r="VFY1061" s="59"/>
      <c r="VFZ1061" s="59"/>
      <c r="VGA1061" s="59"/>
      <c r="VGB1061" s="59"/>
      <c r="VGC1061" s="59"/>
      <c r="VGD1061" s="59"/>
      <c r="VGE1061" s="59"/>
      <c r="VGF1061" s="59"/>
      <c r="VGG1061" s="59"/>
      <c r="VGH1061" s="59"/>
      <c r="VGI1061" s="59"/>
      <c r="VGJ1061" s="59"/>
      <c r="VGK1061" s="59"/>
      <c r="VGL1061" s="59"/>
      <c r="VGM1061" s="59"/>
      <c r="VGN1061" s="59"/>
      <c r="VGO1061" s="59"/>
      <c r="VGP1061" s="59"/>
      <c r="VGQ1061" s="59"/>
      <c r="VGR1061" s="59"/>
      <c r="VGS1061" s="59"/>
      <c r="VGT1061" s="59"/>
      <c r="VGU1061" s="59"/>
      <c r="VGV1061" s="59"/>
      <c r="VGW1061" s="59"/>
      <c r="VGX1061" s="59"/>
      <c r="VGY1061" s="59"/>
      <c r="VGZ1061" s="59"/>
      <c r="VHA1061" s="59"/>
      <c r="VHB1061" s="59"/>
      <c r="VHC1061" s="59"/>
      <c r="VHD1061" s="59"/>
      <c r="VHE1061" s="59"/>
      <c r="VHF1061" s="59"/>
      <c r="VHG1061" s="59"/>
      <c r="VHH1061" s="59"/>
      <c r="VHI1061" s="59"/>
      <c r="VHJ1061" s="59"/>
      <c r="VHK1061" s="59"/>
      <c r="VHL1061" s="59"/>
      <c r="VHM1061" s="59"/>
      <c r="VHN1061" s="59"/>
      <c r="VHO1061" s="59"/>
      <c r="VHP1061" s="59"/>
      <c r="VHQ1061" s="59"/>
      <c r="VHR1061" s="59"/>
      <c r="VHS1061" s="59"/>
      <c r="VHT1061" s="59"/>
      <c r="VHU1061" s="59"/>
      <c r="VHV1061" s="59"/>
      <c r="VHW1061" s="59"/>
      <c r="VHX1061" s="59"/>
      <c r="VHY1061" s="59"/>
      <c r="VHZ1061" s="59"/>
      <c r="VIA1061" s="59"/>
      <c r="VIB1061" s="59"/>
      <c r="VIC1061" s="59"/>
      <c r="VID1061" s="59"/>
      <c r="VIE1061" s="59"/>
      <c r="VIF1061" s="59"/>
      <c r="VIG1061" s="59"/>
      <c r="VIH1061" s="59"/>
      <c r="VII1061" s="59"/>
      <c r="VIJ1061" s="59"/>
      <c r="VIK1061" s="59"/>
      <c r="VIL1061" s="59"/>
      <c r="VIM1061" s="59"/>
      <c r="VIN1061" s="59"/>
      <c r="VIO1061" s="59"/>
      <c r="VIP1061" s="59"/>
      <c r="VIQ1061" s="59"/>
      <c r="VIR1061" s="59"/>
      <c r="VIS1061" s="59"/>
      <c r="VIT1061" s="59"/>
      <c r="VIU1061" s="59"/>
      <c r="VIV1061" s="59"/>
      <c r="VIW1061" s="59"/>
      <c r="VIX1061" s="59"/>
      <c r="VIY1061" s="59"/>
      <c r="VIZ1061" s="59"/>
      <c r="VJA1061" s="59"/>
      <c r="VJB1061" s="59"/>
      <c r="VJC1061" s="59"/>
      <c r="VJD1061" s="59"/>
      <c r="VJE1061" s="59"/>
      <c r="VJF1061" s="59"/>
      <c r="VJG1061" s="59"/>
      <c r="VJH1061" s="59"/>
      <c r="VJI1061" s="59"/>
      <c r="VJJ1061" s="59"/>
      <c r="VJK1061" s="59"/>
      <c r="VJL1061" s="59"/>
      <c r="VJM1061" s="59"/>
      <c r="VJN1061" s="59"/>
      <c r="VJO1061" s="59"/>
      <c r="VJP1061" s="59"/>
      <c r="VJQ1061" s="59"/>
      <c r="VJR1061" s="59"/>
      <c r="VJS1061" s="59"/>
      <c r="VJT1061" s="59"/>
      <c r="VJU1061" s="59"/>
      <c r="VJV1061" s="59"/>
      <c r="VJW1061" s="59"/>
      <c r="VJX1061" s="59"/>
      <c r="VJY1061" s="59"/>
      <c r="VJZ1061" s="59"/>
      <c r="VKA1061" s="59"/>
      <c r="VKB1061" s="59"/>
      <c r="VKC1061" s="59"/>
      <c r="VKD1061" s="59"/>
      <c r="VKE1061" s="59"/>
      <c r="VKF1061" s="59"/>
      <c r="VKG1061" s="59"/>
      <c r="VKH1061" s="59"/>
      <c r="VKI1061" s="59"/>
      <c r="VKJ1061" s="59"/>
      <c r="VKK1061" s="59"/>
      <c r="VKL1061" s="59"/>
      <c r="VKM1061" s="59"/>
      <c r="VKN1061" s="59"/>
      <c r="VKO1061" s="59"/>
      <c r="VKP1061" s="59"/>
      <c r="VKQ1061" s="59"/>
      <c r="VKR1061" s="59"/>
      <c r="VKS1061" s="59"/>
      <c r="VKT1061" s="59"/>
      <c r="VKU1061" s="59"/>
      <c r="VKV1061" s="59"/>
      <c r="VKW1061" s="59"/>
      <c r="VKX1061" s="59"/>
      <c r="VKY1061" s="59"/>
      <c r="VKZ1061" s="59"/>
      <c r="VLA1061" s="59"/>
      <c r="VLB1061" s="59"/>
      <c r="VLC1061" s="59"/>
      <c r="VLD1061" s="59"/>
      <c r="VLE1061" s="59"/>
      <c r="VLF1061" s="59"/>
      <c r="VLG1061" s="59"/>
      <c r="VLH1061" s="59"/>
      <c r="VLI1061" s="59"/>
      <c r="VLJ1061" s="59"/>
      <c r="VLK1061" s="59"/>
      <c r="VLL1061" s="59"/>
      <c r="VLM1061" s="59"/>
      <c r="VLN1061" s="59"/>
      <c r="VLO1061" s="59"/>
      <c r="VLP1061" s="59"/>
      <c r="VLQ1061" s="59"/>
      <c r="VLR1061" s="59"/>
      <c r="VLS1061" s="59"/>
      <c r="VLT1061" s="59"/>
      <c r="VLU1061" s="59"/>
      <c r="VLV1061" s="59"/>
      <c r="VLW1061" s="59"/>
      <c r="VLX1061" s="59"/>
      <c r="VLY1061" s="59"/>
      <c r="VLZ1061" s="59"/>
      <c r="VMA1061" s="59"/>
      <c r="VMB1061" s="59"/>
      <c r="VMC1061" s="59"/>
      <c r="VMD1061" s="59"/>
      <c r="VME1061" s="59"/>
      <c r="VMF1061" s="59"/>
      <c r="VMG1061" s="59"/>
      <c r="VMH1061" s="59"/>
      <c r="VMI1061" s="59"/>
      <c r="VMJ1061" s="59"/>
      <c r="VMK1061" s="59"/>
      <c r="VML1061" s="59"/>
      <c r="VMM1061" s="59"/>
      <c r="VMN1061" s="59"/>
      <c r="VMO1061" s="59"/>
      <c r="VMP1061" s="59"/>
      <c r="VMQ1061" s="59"/>
      <c r="VMR1061" s="59"/>
      <c r="VMS1061" s="59"/>
      <c r="VMT1061" s="59"/>
      <c r="VMU1061" s="59"/>
      <c r="VMV1061" s="59"/>
      <c r="VMW1061" s="59"/>
      <c r="VMX1061" s="59"/>
      <c r="VMY1061" s="59"/>
      <c r="VMZ1061" s="59"/>
      <c r="VNA1061" s="59"/>
      <c r="VNB1061" s="59"/>
      <c r="VNC1061" s="59"/>
      <c r="VND1061" s="59"/>
      <c r="VNE1061" s="59"/>
      <c r="VNF1061" s="59"/>
      <c r="VNG1061" s="59"/>
      <c r="VNH1061" s="59"/>
      <c r="VNI1061" s="59"/>
      <c r="VNJ1061" s="59"/>
      <c r="VNK1061" s="59"/>
      <c r="VNL1061" s="59"/>
      <c r="VNM1061" s="59"/>
      <c r="VNN1061" s="59"/>
      <c r="VNO1061" s="59"/>
      <c r="VNP1061" s="59"/>
      <c r="VNQ1061" s="59"/>
      <c r="VNR1061" s="59"/>
      <c r="VNS1061" s="59"/>
      <c r="VNT1061" s="59"/>
      <c r="VNU1061" s="59"/>
      <c r="VNV1061" s="59"/>
      <c r="VNW1061" s="59"/>
      <c r="VNX1061" s="59"/>
      <c r="VNY1061" s="59"/>
      <c r="VNZ1061" s="59"/>
      <c r="VOA1061" s="59"/>
      <c r="VOB1061" s="59"/>
      <c r="VOC1061" s="59"/>
      <c r="VOD1061" s="59"/>
      <c r="VOE1061" s="59"/>
      <c r="VOF1061" s="59"/>
      <c r="VOG1061" s="59"/>
      <c r="VOH1061" s="59"/>
      <c r="VOI1061" s="59"/>
      <c r="VOJ1061" s="59"/>
      <c r="VOK1061" s="59"/>
      <c r="VOL1061" s="59"/>
      <c r="VOM1061" s="59"/>
      <c r="VON1061" s="59"/>
      <c r="VOO1061" s="59"/>
      <c r="VOP1061" s="59"/>
      <c r="VOQ1061" s="59"/>
      <c r="VOR1061" s="59"/>
      <c r="VOS1061" s="59"/>
      <c r="VOT1061" s="59"/>
      <c r="VOU1061" s="59"/>
      <c r="VOV1061" s="59"/>
      <c r="VOW1061" s="59"/>
      <c r="VOX1061" s="59"/>
      <c r="VOY1061" s="59"/>
      <c r="VOZ1061" s="59"/>
      <c r="VPA1061" s="59"/>
      <c r="VPB1061" s="59"/>
      <c r="VPC1061" s="59"/>
      <c r="VPD1061" s="59"/>
      <c r="VPE1061" s="59"/>
      <c r="VPF1061" s="59"/>
      <c r="VPG1061" s="59"/>
      <c r="VPH1061" s="59"/>
      <c r="VPI1061" s="59"/>
      <c r="VPJ1061" s="59"/>
      <c r="VPK1061" s="59"/>
      <c r="VPL1061" s="59"/>
      <c r="VPM1061" s="59"/>
      <c r="VPN1061" s="59"/>
      <c r="VPO1061" s="59"/>
      <c r="VPP1061" s="59"/>
      <c r="VPQ1061" s="59"/>
      <c r="VPR1061" s="59"/>
      <c r="VPS1061" s="59"/>
      <c r="VPT1061" s="59"/>
      <c r="VPU1061" s="59"/>
      <c r="VPV1061" s="59"/>
      <c r="VPW1061" s="59"/>
      <c r="VPX1061" s="59"/>
      <c r="VPY1061" s="59"/>
      <c r="VPZ1061" s="59"/>
      <c r="VQA1061" s="59"/>
      <c r="VQB1061" s="59"/>
      <c r="VQC1061" s="59"/>
      <c r="VQD1061" s="59"/>
      <c r="VQE1061" s="59"/>
      <c r="VQF1061" s="59"/>
      <c r="VQG1061" s="59"/>
      <c r="VQH1061" s="59"/>
      <c r="VQI1061" s="59"/>
      <c r="VQJ1061" s="59"/>
      <c r="VQK1061" s="59"/>
      <c r="VQL1061" s="59"/>
      <c r="VQM1061" s="59"/>
      <c r="VQN1061" s="59"/>
      <c r="VQO1061" s="59"/>
      <c r="VQP1061" s="59"/>
      <c r="VQQ1061" s="59"/>
      <c r="VQR1061" s="59"/>
      <c r="VQS1061" s="59"/>
      <c r="VQT1061" s="59"/>
      <c r="VQU1061" s="59"/>
      <c r="VQV1061" s="59"/>
      <c r="VQW1061" s="59"/>
      <c r="VQX1061" s="59"/>
      <c r="VQY1061" s="59"/>
      <c r="VQZ1061" s="59"/>
      <c r="VRA1061" s="59"/>
      <c r="VRB1061" s="59"/>
      <c r="VRC1061" s="59"/>
      <c r="VRD1061" s="59"/>
      <c r="VRE1061" s="59"/>
      <c r="VRF1061" s="59"/>
      <c r="VRG1061" s="59"/>
      <c r="VRH1061" s="59"/>
      <c r="VRI1061" s="59"/>
      <c r="VRJ1061" s="59"/>
      <c r="VRK1061" s="59"/>
      <c r="VRL1061" s="59"/>
      <c r="VRM1061" s="59"/>
      <c r="VRN1061" s="59"/>
      <c r="VRO1061" s="59"/>
      <c r="VRP1061" s="59"/>
      <c r="VRQ1061" s="59"/>
      <c r="VRR1061" s="59"/>
      <c r="VRS1061" s="59"/>
      <c r="VRT1061" s="59"/>
      <c r="VRU1061" s="59"/>
      <c r="VRV1061" s="59"/>
      <c r="VRW1061" s="59"/>
      <c r="VRX1061" s="59"/>
      <c r="VRY1061" s="59"/>
      <c r="VRZ1061" s="59"/>
      <c r="VSA1061" s="59"/>
      <c r="VSB1061" s="59"/>
      <c r="VSC1061" s="59"/>
      <c r="VSD1061" s="59"/>
      <c r="VSE1061" s="59"/>
      <c r="VSF1061" s="59"/>
      <c r="VSG1061" s="59"/>
      <c r="VSH1061" s="59"/>
      <c r="VSI1061" s="59"/>
      <c r="VSJ1061" s="59"/>
      <c r="VSK1061" s="59"/>
      <c r="VSL1061" s="59"/>
      <c r="VSM1061" s="59"/>
      <c r="VSN1061" s="59"/>
      <c r="VSO1061" s="59"/>
      <c r="VSP1061" s="59"/>
      <c r="VSQ1061" s="59"/>
      <c r="VSR1061" s="59"/>
      <c r="VSS1061" s="59"/>
      <c r="VST1061" s="59"/>
      <c r="VSU1061" s="59"/>
      <c r="VSV1061" s="59"/>
      <c r="VSW1061" s="59"/>
      <c r="VSX1061" s="59"/>
      <c r="VSY1061" s="59"/>
      <c r="VSZ1061" s="59"/>
      <c r="VTA1061" s="59"/>
      <c r="VTB1061" s="59"/>
      <c r="VTC1061" s="59"/>
      <c r="VTD1061" s="59"/>
      <c r="VTE1061" s="59"/>
      <c r="VTF1061" s="59"/>
      <c r="VTG1061" s="59"/>
      <c r="VTH1061" s="59"/>
      <c r="VTI1061" s="59"/>
      <c r="VTJ1061" s="59"/>
      <c r="VTK1061" s="59"/>
      <c r="VTL1061" s="59"/>
      <c r="VTM1061" s="59"/>
      <c r="VTN1061" s="59"/>
      <c r="VTO1061" s="59"/>
      <c r="VTP1061" s="59"/>
      <c r="VTQ1061" s="59"/>
      <c r="VTR1061" s="59"/>
      <c r="VTS1061" s="59"/>
      <c r="VTT1061" s="59"/>
      <c r="VTU1061" s="59"/>
      <c r="VTV1061" s="59"/>
      <c r="VTW1061" s="59"/>
      <c r="VTX1061" s="59"/>
      <c r="VTY1061" s="59"/>
      <c r="VTZ1061" s="59"/>
      <c r="VUA1061" s="59"/>
      <c r="VUB1061" s="59"/>
      <c r="VUC1061" s="59"/>
      <c r="VUD1061" s="59"/>
      <c r="VUE1061" s="59"/>
      <c r="VUF1061" s="59"/>
      <c r="VUG1061" s="59"/>
      <c r="VUH1061" s="59"/>
      <c r="VUI1061" s="59"/>
      <c r="VUJ1061" s="59"/>
      <c r="VUK1061" s="59"/>
      <c r="VUL1061" s="59"/>
      <c r="VUM1061" s="59"/>
      <c r="VUN1061" s="59"/>
      <c r="VUO1061" s="59"/>
      <c r="VUP1061" s="59"/>
      <c r="VUQ1061" s="59"/>
      <c r="VUR1061" s="59"/>
      <c r="VUS1061" s="59"/>
      <c r="VUT1061" s="59"/>
      <c r="VUU1061" s="59"/>
      <c r="VUV1061" s="59"/>
      <c r="VUW1061" s="59"/>
      <c r="VUX1061" s="59"/>
      <c r="VUY1061" s="59"/>
      <c r="VUZ1061" s="59"/>
      <c r="VVA1061" s="59"/>
      <c r="VVB1061" s="59"/>
      <c r="VVC1061" s="59"/>
      <c r="VVD1061" s="59"/>
      <c r="VVE1061" s="59"/>
      <c r="VVF1061" s="59"/>
      <c r="VVG1061" s="59"/>
      <c r="VVH1061" s="59"/>
      <c r="VVI1061" s="59"/>
      <c r="VVJ1061" s="59"/>
      <c r="VVK1061" s="59"/>
      <c r="VVL1061" s="59"/>
      <c r="VVM1061" s="59"/>
      <c r="VVN1061" s="59"/>
      <c r="VVO1061" s="59"/>
      <c r="VVP1061" s="59"/>
      <c r="VVQ1061" s="59"/>
      <c r="VVR1061" s="59"/>
      <c r="VVS1061" s="59"/>
      <c r="VVT1061" s="59"/>
      <c r="VVU1061" s="59"/>
      <c r="VVV1061" s="59"/>
      <c r="VVW1061" s="59"/>
      <c r="VVX1061" s="59"/>
      <c r="VVY1061" s="59"/>
      <c r="VVZ1061" s="59"/>
      <c r="VWA1061" s="59"/>
      <c r="VWB1061" s="59"/>
      <c r="VWC1061" s="59"/>
      <c r="VWD1061" s="59"/>
      <c r="VWE1061" s="59"/>
      <c r="VWF1061" s="59"/>
      <c r="VWG1061" s="59"/>
      <c r="VWH1061" s="59"/>
      <c r="VWI1061" s="59"/>
      <c r="VWJ1061" s="59"/>
      <c r="VWK1061" s="59"/>
      <c r="VWL1061" s="59"/>
      <c r="VWM1061" s="59"/>
      <c r="VWN1061" s="59"/>
      <c r="VWO1061" s="59"/>
      <c r="VWP1061" s="59"/>
      <c r="VWQ1061" s="59"/>
      <c r="VWR1061" s="59"/>
      <c r="VWS1061" s="59"/>
      <c r="VWT1061" s="59"/>
      <c r="VWU1061" s="59"/>
      <c r="VWV1061" s="59"/>
      <c r="VWW1061" s="59"/>
      <c r="VWX1061" s="59"/>
      <c r="VWY1061" s="59"/>
      <c r="VWZ1061" s="59"/>
      <c r="VXA1061" s="59"/>
      <c r="VXB1061" s="59"/>
      <c r="VXC1061" s="59"/>
      <c r="VXD1061" s="59"/>
      <c r="VXE1061" s="59"/>
      <c r="VXF1061" s="59"/>
      <c r="VXG1061" s="59"/>
      <c r="VXH1061" s="59"/>
      <c r="VXI1061" s="59"/>
      <c r="VXJ1061" s="59"/>
      <c r="VXK1061" s="59"/>
      <c r="VXL1061" s="59"/>
      <c r="VXM1061" s="59"/>
      <c r="VXN1061" s="59"/>
      <c r="VXO1061" s="59"/>
      <c r="VXP1061" s="59"/>
      <c r="VXQ1061" s="59"/>
      <c r="VXR1061" s="59"/>
      <c r="VXS1061" s="59"/>
      <c r="VXT1061" s="59"/>
      <c r="VXU1061" s="59"/>
      <c r="VXV1061" s="59"/>
      <c r="VXW1061" s="59"/>
      <c r="VXX1061" s="59"/>
      <c r="VXY1061" s="59"/>
      <c r="VXZ1061" s="59"/>
      <c r="VYA1061" s="59"/>
      <c r="VYB1061" s="59"/>
      <c r="VYC1061" s="59"/>
      <c r="VYD1061" s="59"/>
      <c r="VYE1061" s="59"/>
      <c r="VYF1061" s="59"/>
      <c r="VYG1061" s="59"/>
      <c r="VYH1061" s="59"/>
      <c r="VYI1061" s="59"/>
      <c r="VYJ1061" s="59"/>
      <c r="VYK1061" s="59"/>
      <c r="VYL1061" s="59"/>
      <c r="VYM1061" s="59"/>
      <c r="VYN1061" s="59"/>
      <c r="VYO1061" s="59"/>
      <c r="VYP1061" s="59"/>
      <c r="VYQ1061" s="59"/>
      <c r="VYR1061" s="59"/>
      <c r="VYS1061" s="59"/>
      <c r="VYT1061" s="59"/>
      <c r="VYU1061" s="59"/>
      <c r="VYV1061" s="59"/>
      <c r="VYW1061" s="59"/>
      <c r="VYX1061" s="59"/>
      <c r="VYY1061" s="59"/>
      <c r="VYZ1061" s="59"/>
      <c r="VZA1061" s="59"/>
      <c r="VZB1061" s="59"/>
      <c r="VZC1061" s="59"/>
      <c r="VZD1061" s="59"/>
      <c r="VZE1061" s="59"/>
      <c r="VZF1061" s="59"/>
      <c r="VZG1061" s="59"/>
      <c r="VZH1061" s="59"/>
      <c r="VZI1061" s="59"/>
      <c r="VZJ1061" s="59"/>
      <c r="VZK1061" s="59"/>
      <c r="VZL1061" s="59"/>
      <c r="VZM1061" s="59"/>
      <c r="VZN1061" s="59"/>
      <c r="VZO1061" s="59"/>
      <c r="VZP1061" s="59"/>
      <c r="VZQ1061" s="59"/>
      <c r="VZR1061" s="59"/>
      <c r="VZS1061" s="59"/>
      <c r="VZT1061" s="59"/>
      <c r="VZU1061" s="59"/>
      <c r="VZV1061" s="59"/>
      <c r="VZW1061" s="59"/>
      <c r="VZX1061" s="59"/>
      <c r="VZY1061" s="59"/>
      <c r="VZZ1061" s="59"/>
      <c r="WAA1061" s="59"/>
      <c r="WAB1061" s="59"/>
      <c r="WAC1061" s="59"/>
      <c r="WAD1061" s="59"/>
      <c r="WAE1061" s="59"/>
      <c r="WAF1061" s="59"/>
      <c r="WAG1061" s="59"/>
      <c r="WAH1061" s="59"/>
      <c r="WAI1061" s="59"/>
      <c r="WAJ1061" s="59"/>
      <c r="WAK1061" s="59"/>
      <c r="WAL1061" s="59"/>
      <c r="WAM1061" s="59"/>
      <c r="WAN1061" s="59"/>
      <c r="WAO1061" s="59"/>
      <c r="WAP1061" s="59"/>
      <c r="WAQ1061" s="59"/>
      <c r="WAR1061" s="59"/>
      <c r="WAS1061" s="59"/>
      <c r="WAT1061" s="59"/>
      <c r="WAU1061" s="59"/>
      <c r="WAV1061" s="59"/>
      <c r="WAW1061" s="59"/>
      <c r="WAX1061" s="59"/>
      <c r="WAY1061" s="59"/>
      <c r="WAZ1061" s="59"/>
      <c r="WBA1061" s="59"/>
      <c r="WBB1061" s="59"/>
      <c r="WBC1061" s="59"/>
      <c r="WBD1061" s="59"/>
      <c r="WBE1061" s="59"/>
      <c r="WBF1061" s="59"/>
      <c r="WBG1061" s="59"/>
      <c r="WBH1061" s="59"/>
      <c r="WBI1061" s="59"/>
      <c r="WBJ1061" s="59"/>
      <c r="WBK1061" s="59"/>
      <c r="WBL1061" s="59"/>
      <c r="WBM1061" s="59"/>
      <c r="WBN1061" s="59"/>
      <c r="WBO1061" s="59"/>
      <c r="WBP1061" s="59"/>
      <c r="WBQ1061" s="59"/>
      <c r="WBR1061" s="59"/>
      <c r="WBS1061" s="59"/>
      <c r="WBT1061" s="59"/>
      <c r="WBU1061" s="59"/>
      <c r="WBV1061" s="59"/>
      <c r="WBW1061" s="59"/>
      <c r="WBX1061" s="59"/>
      <c r="WBY1061" s="59"/>
      <c r="WBZ1061" s="59"/>
      <c r="WCA1061" s="59"/>
      <c r="WCB1061" s="59"/>
      <c r="WCC1061" s="59"/>
      <c r="WCD1061" s="59"/>
      <c r="WCE1061" s="59"/>
      <c r="WCF1061" s="59"/>
      <c r="WCG1061" s="59"/>
      <c r="WCH1061" s="59"/>
      <c r="WCI1061" s="59"/>
      <c r="WCJ1061" s="59"/>
      <c r="WCK1061" s="59"/>
      <c r="WCL1061" s="59"/>
      <c r="WCM1061" s="59"/>
      <c r="WCN1061" s="59"/>
      <c r="WCO1061" s="59"/>
      <c r="WCP1061" s="59"/>
      <c r="WCQ1061" s="59"/>
      <c r="WCR1061" s="59"/>
      <c r="WCS1061" s="59"/>
      <c r="WCT1061" s="59"/>
      <c r="WCU1061" s="59"/>
      <c r="WCV1061" s="59"/>
      <c r="WCW1061" s="59"/>
      <c r="WCX1061" s="59"/>
      <c r="WCY1061" s="59"/>
      <c r="WCZ1061" s="59"/>
      <c r="WDA1061" s="59"/>
      <c r="WDB1061" s="59"/>
      <c r="WDC1061" s="59"/>
      <c r="WDD1061" s="59"/>
      <c r="WDE1061" s="59"/>
      <c r="WDF1061" s="59"/>
      <c r="WDG1061" s="59"/>
      <c r="WDH1061" s="59"/>
      <c r="WDI1061" s="59"/>
      <c r="WDJ1061" s="59"/>
      <c r="WDK1061" s="59"/>
      <c r="WDL1061" s="59"/>
      <c r="WDM1061" s="59"/>
      <c r="WDN1061" s="59"/>
      <c r="WDO1061" s="59"/>
      <c r="WDP1061" s="59"/>
      <c r="WDQ1061" s="59"/>
      <c r="WDR1061" s="59"/>
      <c r="WDS1061" s="59"/>
      <c r="WDT1061" s="59"/>
      <c r="WDU1061" s="59"/>
      <c r="WDV1061" s="59"/>
      <c r="WDW1061" s="59"/>
      <c r="WDX1061" s="59"/>
      <c r="WDY1061" s="59"/>
      <c r="WDZ1061" s="59"/>
      <c r="WEA1061" s="59"/>
      <c r="WEB1061" s="59"/>
      <c r="WEC1061" s="59"/>
      <c r="WED1061" s="59"/>
      <c r="WEE1061" s="59"/>
      <c r="WEF1061" s="59"/>
      <c r="WEG1061" s="59"/>
      <c r="WEH1061" s="59"/>
      <c r="WEI1061" s="59"/>
      <c r="WEJ1061" s="59"/>
      <c r="WEK1061" s="59"/>
      <c r="WEL1061" s="59"/>
      <c r="WEM1061" s="59"/>
      <c r="WEN1061" s="59"/>
      <c r="WEO1061" s="59"/>
      <c r="WEP1061" s="59"/>
      <c r="WEQ1061" s="59"/>
      <c r="WER1061" s="59"/>
      <c r="WES1061" s="59"/>
      <c r="WET1061" s="59"/>
      <c r="WEU1061" s="59"/>
      <c r="WEV1061" s="59"/>
      <c r="WEW1061" s="59"/>
      <c r="WEX1061" s="59"/>
      <c r="WEY1061" s="59"/>
      <c r="WEZ1061" s="59"/>
      <c r="WFA1061" s="59"/>
      <c r="WFB1061" s="59"/>
      <c r="WFC1061" s="59"/>
      <c r="WFD1061" s="59"/>
      <c r="WFE1061" s="59"/>
      <c r="WFF1061" s="59"/>
      <c r="WFG1061" s="59"/>
      <c r="WFH1061" s="59"/>
      <c r="WFI1061" s="59"/>
      <c r="WFJ1061" s="59"/>
      <c r="WFK1061" s="59"/>
      <c r="WFL1061" s="59"/>
      <c r="WFM1061" s="59"/>
      <c r="WFN1061" s="59"/>
      <c r="WFO1061" s="59"/>
      <c r="WFP1061" s="59"/>
      <c r="WFQ1061" s="59"/>
      <c r="WFR1061" s="59"/>
      <c r="WFS1061" s="59"/>
      <c r="WFT1061" s="59"/>
      <c r="WFU1061" s="59"/>
      <c r="WFV1061" s="59"/>
      <c r="WFW1061" s="59"/>
      <c r="WFX1061" s="59"/>
      <c r="WFY1061" s="59"/>
      <c r="WFZ1061" s="59"/>
      <c r="WGA1061" s="59"/>
      <c r="WGB1061" s="59"/>
      <c r="WGC1061" s="59"/>
      <c r="WGD1061" s="59"/>
      <c r="WGE1061" s="59"/>
      <c r="WGF1061" s="59"/>
      <c r="WGG1061" s="59"/>
      <c r="WGH1061" s="59"/>
      <c r="WGI1061" s="59"/>
      <c r="WGJ1061" s="59"/>
      <c r="WGK1061" s="59"/>
      <c r="WGL1061" s="59"/>
      <c r="WGM1061" s="59"/>
      <c r="WGN1061" s="59"/>
      <c r="WGO1061" s="59"/>
      <c r="WGP1061" s="59"/>
      <c r="WGQ1061" s="59"/>
      <c r="WGR1061" s="59"/>
      <c r="WGS1061" s="59"/>
      <c r="WGT1061" s="59"/>
      <c r="WGU1061" s="59"/>
      <c r="WGV1061" s="59"/>
      <c r="WGW1061" s="59"/>
      <c r="WGX1061" s="59"/>
      <c r="WGY1061" s="59"/>
      <c r="WGZ1061" s="59"/>
      <c r="WHA1061" s="59"/>
      <c r="WHB1061" s="59"/>
      <c r="WHC1061" s="59"/>
      <c r="WHD1061" s="59"/>
      <c r="WHE1061" s="59"/>
      <c r="WHF1061" s="59"/>
      <c r="WHG1061" s="59"/>
      <c r="WHH1061" s="59"/>
      <c r="WHI1061" s="59"/>
      <c r="WHJ1061" s="59"/>
      <c r="WHK1061" s="59"/>
      <c r="WHL1061" s="59"/>
      <c r="WHM1061" s="59"/>
      <c r="WHN1061" s="59"/>
      <c r="WHO1061" s="59"/>
      <c r="WHP1061" s="59"/>
      <c r="WHQ1061" s="59"/>
      <c r="WHR1061" s="59"/>
      <c r="WHS1061" s="59"/>
      <c r="WHT1061" s="59"/>
      <c r="WHU1061" s="59"/>
      <c r="WHV1061" s="59"/>
      <c r="WHW1061" s="59"/>
      <c r="WHX1061" s="59"/>
      <c r="WHY1061" s="59"/>
      <c r="WHZ1061" s="59"/>
      <c r="WIA1061" s="59"/>
      <c r="WIB1061" s="59"/>
      <c r="WIC1061" s="59"/>
      <c r="WID1061" s="59"/>
      <c r="WIE1061" s="59"/>
      <c r="WIF1061" s="59"/>
      <c r="WIG1061" s="59"/>
      <c r="WIH1061" s="59"/>
      <c r="WII1061" s="59"/>
      <c r="WIJ1061" s="59"/>
      <c r="WIK1061" s="59"/>
      <c r="WIL1061" s="59"/>
      <c r="WIM1061" s="59"/>
      <c r="WIN1061" s="59"/>
      <c r="WIO1061" s="59"/>
      <c r="WIP1061" s="59"/>
      <c r="WIQ1061" s="59"/>
      <c r="WIR1061" s="59"/>
      <c r="WIS1061" s="59"/>
      <c r="WIT1061" s="59"/>
      <c r="WIU1061" s="59"/>
      <c r="WIV1061" s="59"/>
      <c r="WIW1061" s="59"/>
      <c r="WIX1061" s="59"/>
      <c r="WIY1061" s="59"/>
      <c r="WIZ1061" s="59"/>
      <c r="WJA1061" s="59"/>
      <c r="WJB1061" s="59"/>
      <c r="WJC1061" s="59"/>
      <c r="WJD1061" s="59"/>
      <c r="WJE1061" s="59"/>
      <c r="WJF1061" s="59"/>
      <c r="WJG1061" s="59"/>
      <c r="WJH1061" s="59"/>
      <c r="WJI1061" s="59"/>
      <c r="WJJ1061" s="59"/>
      <c r="WJK1061" s="59"/>
      <c r="WJL1061" s="59"/>
      <c r="WJM1061" s="59"/>
      <c r="WJN1061" s="59"/>
      <c r="WJO1061" s="59"/>
      <c r="WJP1061" s="59"/>
      <c r="WJQ1061" s="59"/>
      <c r="WJR1061" s="59"/>
      <c r="WJS1061" s="59"/>
      <c r="WJT1061" s="59"/>
      <c r="WJU1061" s="59"/>
      <c r="WJV1061" s="59"/>
      <c r="WJW1061" s="59"/>
      <c r="WJX1061" s="59"/>
      <c r="WJY1061" s="59"/>
      <c r="WJZ1061" s="59"/>
      <c r="WKA1061" s="59"/>
      <c r="WKB1061" s="59"/>
      <c r="WKC1061" s="59"/>
      <c r="WKD1061" s="59"/>
      <c r="WKE1061" s="59"/>
      <c r="WKF1061" s="59"/>
      <c r="WKG1061" s="59"/>
      <c r="WKH1061" s="59"/>
      <c r="WKI1061" s="59"/>
      <c r="WKJ1061" s="59"/>
      <c r="WKK1061" s="59"/>
      <c r="WKL1061" s="59"/>
      <c r="WKM1061" s="59"/>
      <c r="WKN1061" s="59"/>
      <c r="WKO1061" s="59"/>
      <c r="WKP1061" s="59"/>
      <c r="WKQ1061" s="59"/>
      <c r="WKR1061" s="59"/>
      <c r="WKS1061" s="59"/>
      <c r="WKT1061" s="59"/>
      <c r="WKU1061" s="59"/>
      <c r="WKV1061" s="59"/>
      <c r="WKW1061" s="59"/>
      <c r="WKX1061" s="59"/>
      <c r="WKY1061" s="59"/>
      <c r="WKZ1061" s="59"/>
      <c r="WLA1061" s="59"/>
      <c r="WLB1061" s="59"/>
      <c r="WLC1061" s="59"/>
      <c r="WLD1061" s="59"/>
      <c r="WLE1061" s="59"/>
      <c r="WLF1061" s="59"/>
      <c r="WLG1061" s="59"/>
      <c r="WLH1061" s="59"/>
      <c r="WLI1061" s="59"/>
      <c r="WLJ1061" s="59"/>
      <c r="WLK1061" s="59"/>
      <c r="WLL1061" s="59"/>
      <c r="WLM1061" s="59"/>
      <c r="WLN1061" s="59"/>
      <c r="WLO1061" s="59"/>
      <c r="WLP1061" s="59"/>
      <c r="WLQ1061" s="59"/>
      <c r="WLR1061" s="59"/>
      <c r="WLS1061" s="59"/>
      <c r="WLT1061" s="59"/>
      <c r="WLU1061" s="59"/>
      <c r="WLV1061" s="59"/>
      <c r="WLW1061" s="59"/>
      <c r="WLX1061" s="59"/>
      <c r="WLY1061" s="59"/>
      <c r="WLZ1061" s="59"/>
      <c r="WMA1061" s="59"/>
      <c r="WMB1061" s="59"/>
      <c r="WMC1061" s="59"/>
      <c r="WMD1061" s="59"/>
      <c r="WME1061" s="59"/>
      <c r="WMF1061" s="59"/>
      <c r="WMG1061" s="59"/>
      <c r="WMH1061" s="59"/>
      <c r="WMI1061" s="59"/>
      <c r="WMJ1061" s="59"/>
      <c r="WMK1061" s="59"/>
      <c r="WML1061" s="59"/>
      <c r="WMM1061" s="59"/>
      <c r="WMN1061" s="59"/>
      <c r="WMO1061" s="59"/>
      <c r="WMP1061" s="59"/>
      <c r="WMQ1061" s="59"/>
      <c r="WMR1061" s="59"/>
      <c r="WMS1061" s="59"/>
      <c r="WMT1061" s="59"/>
      <c r="WMU1061" s="59"/>
      <c r="WMV1061" s="59"/>
      <c r="WMW1061" s="59"/>
      <c r="WMX1061" s="59"/>
      <c r="WMY1061" s="59"/>
      <c r="WMZ1061" s="59"/>
      <c r="WNA1061" s="59"/>
      <c r="WNB1061" s="59"/>
      <c r="WNC1061" s="59"/>
      <c r="WND1061" s="59"/>
      <c r="WNE1061" s="59"/>
      <c r="WNF1061" s="59"/>
      <c r="WNG1061" s="59"/>
      <c r="WNH1061" s="59"/>
      <c r="WNI1061" s="59"/>
      <c r="WNJ1061" s="59"/>
      <c r="WNK1061" s="59"/>
      <c r="WNL1061" s="59"/>
      <c r="WNM1061" s="59"/>
      <c r="WNN1061" s="59"/>
      <c r="WNO1061" s="59"/>
      <c r="WNP1061" s="59"/>
      <c r="WNQ1061" s="59"/>
      <c r="WNR1061" s="59"/>
      <c r="WNS1061" s="59"/>
      <c r="WNT1061" s="59"/>
      <c r="WNU1061" s="59"/>
      <c r="WNV1061" s="59"/>
      <c r="WNW1061" s="59"/>
      <c r="WNX1061" s="59"/>
      <c r="WNY1061" s="59"/>
      <c r="WNZ1061" s="59"/>
      <c r="WOA1061" s="59"/>
      <c r="WOB1061" s="59"/>
      <c r="WOC1061" s="59"/>
      <c r="WOD1061" s="59"/>
      <c r="WOE1061" s="59"/>
      <c r="WOF1061" s="59"/>
      <c r="WOG1061" s="59"/>
      <c r="WOH1061" s="59"/>
      <c r="WOI1061" s="59"/>
      <c r="WOJ1061" s="59"/>
      <c r="WOK1061" s="59"/>
      <c r="WOL1061" s="59"/>
      <c r="WOM1061" s="59"/>
      <c r="WON1061" s="59"/>
      <c r="WOO1061" s="59"/>
      <c r="WOP1061" s="59"/>
      <c r="WOQ1061" s="59"/>
      <c r="WOR1061" s="59"/>
      <c r="WOS1061" s="59"/>
      <c r="WOT1061" s="59"/>
      <c r="WOU1061" s="59"/>
      <c r="WOV1061" s="59"/>
      <c r="WOW1061" s="59"/>
      <c r="WOX1061" s="59"/>
      <c r="WOY1061" s="59"/>
      <c r="WOZ1061" s="59"/>
      <c r="WPA1061" s="59"/>
      <c r="WPB1061" s="59"/>
      <c r="WPC1061" s="59"/>
      <c r="WPD1061" s="59"/>
      <c r="WPE1061" s="59"/>
      <c r="WPF1061" s="59"/>
      <c r="WPG1061" s="59"/>
      <c r="WPH1061" s="59"/>
      <c r="WPI1061" s="59"/>
      <c r="WPJ1061" s="59"/>
      <c r="WPK1061" s="59"/>
      <c r="WPL1061" s="59"/>
      <c r="WPM1061" s="59"/>
      <c r="WPN1061" s="59"/>
      <c r="WPO1061" s="59"/>
      <c r="WPP1061" s="59"/>
      <c r="WPQ1061" s="59"/>
      <c r="WPR1061" s="59"/>
      <c r="WPS1061" s="59"/>
      <c r="WPT1061" s="59"/>
      <c r="WPU1061" s="59"/>
      <c r="WPV1061" s="59"/>
      <c r="WPW1061" s="59"/>
      <c r="WPX1061" s="59"/>
      <c r="WPY1061" s="59"/>
      <c r="WPZ1061" s="59"/>
      <c r="WQA1061" s="59"/>
      <c r="WQB1061" s="59"/>
      <c r="WQC1061" s="59"/>
      <c r="WQD1061" s="59"/>
      <c r="WQE1061" s="59"/>
      <c r="WQF1061" s="59"/>
      <c r="WQG1061" s="59"/>
      <c r="WQH1061" s="59"/>
      <c r="WQI1061" s="59"/>
      <c r="WQJ1061" s="59"/>
      <c r="WQK1061" s="59"/>
      <c r="WQL1061" s="59"/>
      <c r="WQM1061" s="59"/>
      <c r="WQN1061" s="59"/>
      <c r="WQO1061" s="59"/>
      <c r="WQP1061" s="59"/>
      <c r="WQQ1061" s="59"/>
      <c r="WQR1061" s="59"/>
      <c r="WQS1061" s="59"/>
      <c r="WQT1061" s="59"/>
      <c r="WQU1061" s="59"/>
      <c r="WQV1061" s="59"/>
      <c r="WQW1061" s="59"/>
      <c r="WQX1061" s="59"/>
      <c r="WQY1061" s="59"/>
      <c r="WQZ1061" s="59"/>
      <c r="WRA1061" s="59"/>
      <c r="WRB1061" s="59"/>
      <c r="WRC1061" s="59"/>
      <c r="WRD1061" s="59"/>
      <c r="WRE1061" s="59"/>
      <c r="WRF1061" s="59"/>
      <c r="WRG1061" s="59"/>
      <c r="WRH1061" s="59"/>
      <c r="WRI1061" s="59"/>
      <c r="WRJ1061" s="59"/>
      <c r="WRK1061" s="59"/>
      <c r="WRL1061" s="59"/>
      <c r="WRM1061" s="59"/>
      <c r="WRN1061" s="59"/>
      <c r="WRO1061" s="59"/>
      <c r="WRP1061" s="59"/>
      <c r="WRQ1061" s="59"/>
      <c r="WRR1061" s="59"/>
      <c r="WRS1061" s="59"/>
      <c r="WRT1061" s="59"/>
      <c r="WRU1061" s="59"/>
      <c r="WRV1061" s="59"/>
      <c r="WRW1061" s="59"/>
      <c r="WRX1061" s="59"/>
      <c r="WRY1061" s="59"/>
      <c r="WRZ1061" s="59"/>
      <c r="WSA1061" s="59"/>
      <c r="WSB1061" s="59"/>
      <c r="WSC1061" s="59"/>
      <c r="WSD1061" s="59"/>
      <c r="WSE1061" s="59"/>
      <c r="WSF1061" s="59"/>
      <c r="WSG1061" s="59"/>
      <c r="WSH1061" s="59"/>
      <c r="WSI1061" s="59"/>
      <c r="WSJ1061" s="59"/>
      <c r="WSK1061" s="59"/>
      <c r="WSL1061" s="59"/>
      <c r="WSM1061" s="59"/>
      <c r="WSN1061" s="59"/>
      <c r="WSO1061" s="59"/>
      <c r="WSP1061" s="59"/>
      <c r="WSQ1061" s="59"/>
      <c r="WSR1061" s="59"/>
      <c r="WSS1061" s="59"/>
      <c r="WST1061" s="59"/>
      <c r="WSU1061" s="59"/>
      <c r="WSV1061" s="59"/>
      <c r="WSW1061" s="59"/>
      <c r="WSX1061" s="59"/>
      <c r="WSY1061" s="59"/>
      <c r="WSZ1061" s="59"/>
      <c r="WTA1061" s="59"/>
      <c r="WTB1061" s="59"/>
      <c r="WTC1061" s="59"/>
      <c r="WTD1061" s="59"/>
      <c r="WTE1061" s="59"/>
      <c r="WTF1061" s="59"/>
      <c r="WTG1061" s="59"/>
      <c r="WTH1061" s="59"/>
      <c r="WTI1061" s="59"/>
      <c r="WTJ1061" s="59"/>
      <c r="WTK1061" s="59"/>
      <c r="WTL1061" s="59"/>
      <c r="WTM1061" s="59"/>
      <c r="WTN1061" s="59"/>
      <c r="WTO1061" s="59"/>
      <c r="WTP1061" s="59"/>
      <c r="WTQ1061" s="59"/>
      <c r="WTR1061" s="59"/>
      <c r="WTS1061" s="59"/>
      <c r="WTT1061" s="59"/>
      <c r="WTU1061" s="59"/>
      <c r="WTV1061" s="59"/>
      <c r="WTW1061" s="59"/>
      <c r="WTX1061" s="59"/>
      <c r="WTY1061" s="59"/>
      <c r="WTZ1061" s="59"/>
      <c r="WUA1061" s="59"/>
      <c r="WUB1061" s="59"/>
      <c r="WUC1061" s="59"/>
      <c r="WUD1061" s="59"/>
      <c r="WUE1061" s="59"/>
      <c r="WUF1061" s="59"/>
      <c r="WUG1061" s="59"/>
      <c r="WUH1061" s="59"/>
      <c r="WUI1061" s="59"/>
      <c r="WUJ1061" s="59"/>
      <c r="WUK1061" s="59"/>
      <c r="WUL1061" s="59"/>
      <c r="WUM1061" s="59"/>
      <c r="WUN1061" s="59"/>
      <c r="WUO1061" s="59"/>
      <c r="WUP1061" s="59"/>
      <c r="WUQ1061" s="59"/>
      <c r="WUR1061" s="59"/>
      <c r="WUS1061" s="59"/>
      <c r="WUT1061" s="59"/>
      <c r="WUU1061" s="59"/>
      <c r="WUV1061" s="59"/>
      <c r="WUW1061" s="59"/>
      <c r="WUX1061" s="59"/>
      <c r="WUY1061" s="59"/>
      <c r="WUZ1061" s="59"/>
      <c r="WVA1061" s="59"/>
      <c r="WVB1061" s="59"/>
      <c r="WVC1061" s="59"/>
      <c r="WVD1061" s="59"/>
      <c r="WVE1061" s="59"/>
      <c r="WVF1061" s="59"/>
      <c r="WVG1061" s="59"/>
      <c r="WVH1061" s="59"/>
      <c r="WVI1061" s="59"/>
      <c r="WVJ1061" s="59"/>
      <c r="WVK1061" s="59"/>
      <c r="WVL1061" s="59"/>
      <c r="WVM1061" s="59"/>
      <c r="WVN1061" s="59"/>
      <c r="WVO1061" s="59"/>
      <c r="WVP1061" s="59"/>
      <c r="WVQ1061" s="59"/>
      <c r="WVR1061" s="59"/>
      <c r="WVS1061" s="59"/>
      <c r="WVT1061" s="59"/>
      <c r="WVU1061" s="59"/>
      <c r="WVV1061" s="59"/>
      <c r="WVW1061" s="59"/>
      <c r="WVX1061" s="59"/>
      <c r="WVY1061" s="59"/>
      <c r="WVZ1061" s="59"/>
      <c r="WWA1061" s="59"/>
      <c r="WWB1061" s="59"/>
      <c r="WWC1061" s="59"/>
      <c r="WWD1061" s="59"/>
      <c r="WWE1061" s="59"/>
      <c r="WWF1061" s="59"/>
      <c r="WWG1061" s="59"/>
      <c r="WWH1061" s="59"/>
      <c r="WWI1061" s="59"/>
      <c r="WWJ1061" s="59"/>
      <c r="WWK1061" s="59"/>
      <c r="WWL1061" s="59"/>
      <c r="WWM1061" s="59"/>
      <c r="WWN1061" s="59"/>
      <c r="WWO1061" s="59"/>
      <c r="WWP1061" s="59"/>
      <c r="WWQ1061" s="59"/>
      <c r="WWR1061" s="59"/>
      <c r="WWS1061" s="59"/>
      <c r="WWT1061" s="59"/>
      <c r="WWU1061" s="59"/>
      <c r="WWV1061" s="59"/>
      <c r="WWW1061" s="59"/>
      <c r="WWX1061" s="59"/>
      <c r="WWY1061" s="59"/>
      <c r="WWZ1061" s="59"/>
      <c r="WXA1061" s="59"/>
      <c r="WXB1061" s="59"/>
      <c r="WXC1061" s="59"/>
      <c r="WXD1061" s="59"/>
      <c r="WXE1061" s="59"/>
      <c r="WXF1061" s="59"/>
      <c r="WXG1061" s="59"/>
      <c r="WXH1061" s="59"/>
      <c r="WXI1061" s="59"/>
      <c r="WXJ1061" s="59"/>
      <c r="WXK1061" s="59"/>
      <c r="WXL1061" s="59"/>
      <c r="WXM1061" s="59"/>
      <c r="WXN1061" s="59"/>
      <c r="WXO1061" s="59"/>
      <c r="WXP1061" s="59"/>
      <c r="WXQ1061" s="59"/>
      <c r="WXR1061" s="59"/>
      <c r="WXS1061" s="59"/>
      <c r="WXT1061" s="59"/>
      <c r="WXU1061" s="59"/>
      <c r="WXV1061" s="59"/>
      <c r="WXW1061" s="59"/>
      <c r="WXX1061" s="59"/>
      <c r="WXY1061" s="59"/>
      <c r="WXZ1061" s="59"/>
      <c r="WYA1061" s="59"/>
      <c r="WYB1061" s="59"/>
      <c r="WYC1061" s="59"/>
      <c r="WYD1061" s="59"/>
      <c r="WYE1061" s="59"/>
      <c r="WYF1061" s="59"/>
      <c r="WYG1061" s="59"/>
      <c r="WYH1061" s="59"/>
      <c r="WYI1061" s="59"/>
      <c r="WYJ1061" s="59"/>
      <c r="WYK1061" s="59"/>
      <c r="WYL1061" s="59"/>
      <c r="WYM1061" s="59"/>
      <c r="WYN1061" s="59"/>
      <c r="WYO1061" s="59"/>
      <c r="WYP1061" s="59"/>
      <c r="WYQ1061" s="59"/>
      <c r="WYR1061" s="59"/>
      <c r="WYS1061" s="59"/>
      <c r="WYT1061" s="59"/>
      <c r="WYU1061" s="59"/>
      <c r="WYV1061" s="59"/>
      <c r="WYW1061" s="59"/>
      <c r="WYX1061" s="59"/>
      <c r="WYY1061" s="59"/>
      <c r="WYZ1061" s="59"/>
      <c r="WZA1061" s="59"/>
      <c r="WZB1061" s="59"/>
      <c r="WZC1061" s="59"/>
      <c r="WZD1061" s="59"/>
      <c r="WZE1061" s="59"/>
      <c r="WZF1061" s="59"/>
      <c r="WZG1061" s="59"/>
      <c r="WZH1061" s="59"/>
      <c r="WZI1061" s="59"/>
      <c r="WZJ1061" s="59"/>
      <c r="WZK1061" s="59"/>
      <c r="WZL1061" s="59"/>
      <c r="WZM1061" s="59"/>
      <c r="WZN1061" s="59"/>
      <c r="WZO1061" s="59"/>
      <c r="WZP1061" s="59"/>
      <c r="WZQ1061" s="59"/>
      <c r="WZR1061" s="59"/>
      <c r="WZS1061" s="59"/>
      <c r="WZT1061" s="59"/>
      <c r="WZU1061" s="59"/>
      <c r="WZV1061" s="59"/>
      <c r="WZW1061" s="59"/>
      <c r="WZX1061" s="59"/>
      <c r="WZY1061" s="59"/>
      <c r="WZZ1061" s="59"/>
      <c r="XAA1061" s="59"/>
      <c r="XAB1061" s="59"/>
      <c r="XAC1061" s="59"/>
      <c r="XAD1061" s="59"/>
      <c r="XAE1061" s="59"/>
      <c r="XAF1061" s="59"/>
      <c r="XAG1061" s="59"/>
      <c r="XAH1061" s="59"/>
      <c r="XAI1061" s="59"/>
      <c r="XAJ1061" s="59"/>
      <c r="XAK1061" s="59"/>
      <c r="XAL1061" s="59"/>
      <c r="XAM1061" s="59"/>
      <c r="XAN1061" s="59"/>
      <c r="XAO1061" s="59"/>
      <c r="XAP1061" s="59"/>
      <c r="XAQ1061" s="59"/>
      <c r="XAR1061" s="59"/>
      <c r="XAS1061" s="59"/>
      <c r="XAT1061" s="59"/>
      <c r="XAU1061" s="59"/>
      <c r="XAV1061" s="59"/>
      <c r="XAW1061" s="59"/>
      <c r="XAX1061" s="59"/>
      <c r="XAY1061" s="59"/>
      <c r="XAZ1061" s="59"/>
      <c r="XBA1061" s="59"/>
      <c r="XBB1061" s="59"/>
      <c r="XBC1061" s="59"/>
      <c r="XBD1061" s="59"/>
      <c r="XBE1061" s="59"/>
      <c r="XBF1061" s="59"/>
      <c r="XBG1061" s="59"/>
      <c r="XBH1061" s="59"/>
      <c r="XBI1061" s="59"/>
      <c r="XBJ1061" s="59"/>
      <c r="XBK1061" s="59"/>
      <c r="XBL1061" s="59"/>
      <c r="XBM1061" s="59"/>
      <c r="XBN1061" s="59"/>
      <c r="XBO1061" s="59"/>
      <c r="XBP1061" s="59"/>
      <c r="XBQ1061" s="59"/>
      <c r="XBR1061" s="59"/>
      <c r="XBS1061" s="59"/>
      <c r="XBT1061" s="59"/>
      <c r="XBU1061" s="59"/>
      <c r="XBV1061" s="59"/>
      <c r="XBW1061" s="59"/>
      <c r="XBX1061" s="59"/>
      <c r="XBY1061" s="59"/>
      <c r="XBZ1061" s="59"/>
      <c r="XCA1061" s="59"/>
      <c r="XCB1061" s="59"/>
      <c r="XCC1061" s="59"/>
      <c r="XCD1061" s="59"/>
      <c r="XCE1061" s="59"/>
      <c r="XCF1061" s="59"/>
      <c r="XCG1061" s="59"/>
      <c r="XCH1061" s="59"/>
      <c r="XCI1061" s="59"/>
      <c r="XCJ1061" s="59"/>
      <c r="XCK1061" s="59"/>
      <c r="XCL1061" s="59"/>
      <c r="XCM1061" s="59"/>
      <c r="XCN1061" s="59"/>
      <c r="XCO1061" s="59"/>
      <c r="XCP1061" s="59"/>
      <c r="XCQ1061" s="59"/>
      <c r="XCR1061" s="59"/>
      <c r="XCS1061" s="59"/>
      <c r="XCT1061" s="59"/>
      <c r="XCU1061" s="59"/>
      <c r="XCV1061" s="59"/>
      <c r="XCW1061" s="59"/>
      <c r="XCX1061" s="59"/>
      <c r="XCY1061" s="59"/>
      <c r="XCZ1061" s="59"/>
      <c r="XDA1061" s="59"/>
      <c r="XDB1061" s="59"/>
      <c r="XDC1061" s="59"/>
      <c r="XDD1061" s="59"/>
      <c r="XDE1061" s="59"/>
      <c r="XDF1061" s="59"/>
      <c r="XDG1061" s="59"/>
      <c r="XDH1061" s="59"/>
      <c r="XDI1061" s="59"/>
      <c r="XDJ1061" s="59"/>
      <c r="XDK1061" s="59"/>
      <c r="XDL1061" s="59"/>
      <c r="XDM1061" s="59"/>
      <c r="XDN1061" s="59"/>
      <c r="XDO1061" s="59"/>
      <c r="XDP1061" s="59"/>
      <c r="XDQ1061" s="59"/>
      <c r="XDR1061" s="59"/>
      <c r="XDS1061" s="59"/>
      <c r="XDT1061" s="59"/>
      <c r="XDU1061" s="59"/>
      <c r="XDV1061" s="59"/>
      <c r="XDW1061" s="59"/>
      <c r="XDX1061" s="59"/>
      <c r="XDY1061" s="59"/>
      <c r="XDZ1061" s="59"/>
      <c r="XEA1061" s="59"/>
      <c r="XEB1061" s="59"/>
      <c r="XEC1061" s="59"/>
      <c r="XED1061" s="59"/>
      <c r="XEE1061" s="59"/>
      <c r="XEF1061" s="59"/>
      <c r="XEG1061" s="59"/>
      <c r="XEH1061" s="59"/>
      <c r="XEI1061" s="59"/>
      <c r="XEJ1061" s="59"/>
      <c r="XEK1061" s="59"/>
      <c r="XEL1061" s="59"/>
      <c r="XEM1061" s="59"/>
      <c r="XEN1061" s="59"/>
      <c r="XEO1061" s="59"/>
      <c r="XEP1061" s="59"/>
      <c r="XEQ1061" s="59"/>
      <c r="XER1061" s="59"/>
      <c r="XES1061" s="59"/>
    </row>
    <row r="1062" spans="1:16373" s="41" customFormat="1">
      <c r="A1062" s="3" t="s">
        <v>85</v>
      </c>
      <c r="B1062" s="3" t="s">
        <v>263</v>
      </c>
      <c r="C1062" s="6" t="s">
        <v>1477</v>
      </c>
      <c r="D1062" s="3" t="s">
        <v>2493</v>
      </c>
      <c r="E1062" s="3" t="s">
        <v>2472</v>
      </c>
      <c r="F1062" s="3" t="s">
        <v>2494</v>
      </c>
      <c r="G1062" s="3" t="s">
        <v>1339</v>
      </c>
      <c r="H1062" s="3" t="s">
        <v>2474</v>
      </c>
      <c r="I1062" s="2">
        <v>15000</v>
      </c>
      <c r="J1062" s="2">
        <v>0</v>
      </c>
      <c r="K1062" s="105">
        <f>I1062</f>
        <v>15000</v>
      </c>
      <c r="L1062" s="2"/>
      <c r="M1062" s="2"/>
      <c r="N1062" s="2"/>
      <c r="O1062" s="2"/>
      <c r="P1062" s="2"/>
      <c r="Q1062" s="2"/>
      <c r="R1062" s="2"/>
    </row>
    <row r="1063" spans="1:16373" s="41" customFormat="1">
      <c r="A1063" s="3" t="s">
        <v>85</v>
      </c>
      <c r="B1063" s="3" t="s">
        <v>263</v>
      </c>
      <c r="C1063" s="6" t="s">
        <v>1190</v>
      </c>
      <c r="D1063" s="3" t="s">
        <v>2495</v>
      </c>
      <c r="E1063" s="3" t="s">
        <v>2496</v>
      </c>
      <c r="F1063" s="3" t="s">
        <v>1190</v>
      </c>
      <c r="G1063" s="3" t="s">
        <v>144</v>
      </c>
      <c r="H1063" s="3" t="s">
        <v>2497</v>
      </c>
      <c r="I1063" s="2">
        <v>74750</v>
      </c>
      <c r="J1063" s="2">
        <v>0</v>
      </c>
      <c r="K1063" s="105">
        <v>74750</v>
      </c>
      <c r="L1063" s="2"/>
      <c r="M1063" s="2"/>
      <c r="N1063" s="2"/>
      <c r="O1063" s="2"/>
      <c r="P1063" s="2"/>
      <c r="Q1063" s="2"/>
      <c r="R1063" s="2"/>
    </row>
    <row r="1064" spans="1:16373" s="41" customFormat="1">
      <c r="A1064" s="3" t="s">
        <v>85</v>
      </c>
      <c r="B1064" s="3" t="s">
        <v>263</v>
      </c>
      <c r="C1064" s="6" t="s">
        <v>69</v>
      </c>
      <c r="D1064" s="3" t="s">
        <v>2498</v>
      </c>
      <c r="E1064" s="3" t="s">
        <v>2499</v>
      </c>
      <c r="F1064" s="3" t="s">
        <v>1272</v>
      </c>
      <c r="G1064" s="3" t="s">
        <v>1697</v>
      </c>
      <c r="H1064" s="3" t="s">
        <v>2500</v>
      </c>
      <c r="I1064" s="2">
        <v>1930.5</v>
      </c>
      <c r="J1064" s="2">
        <v>0</v>
      </c>
      <c r="K1064" s="105">
        <v>1930.5</v>
      </c>
      <c r="L1064" s="2"/>
      <c r="M1064" s="2"/>
      <c r="N1064" s="2"/>
      <c r="O1064" s="2"/>
      <c r="P1064" s="2"/>
      <c r="Q1064" s="2"/>
      <c r="R1064" s="2"/>
    </row>
    <row r="1065" spans="1:16373" s="41" customFormat="1">
      <c r="A1065" s="3" t="s">
        <v>85</v>
      </c>
      <c r="B1065" s="3" t="s">
        <v>263</v>
      </c>
      <c r="C1065" s="6" t="s">
        <v>1831</v>
      </c>
      <c r="D1065" s="3" t="s">
        <v>2501</v>
      </c>
      <c r="E1065" s="3" t="s">
        <v>2502</v>
      </c>
      <c r="F1065" s="3" t="s">
        <v>1831</v>
      </c>
      <c r="G1065" s="3" t="s">
        <v>2503</v>
      </c>
      <c r="H1065" s="3" t="s">
        <v>2504</v>
      </c>
      <c r="I1065" s="2">
        <v>5000</v>
      </c>
      <c r="J1065" s="2">
        <v>0</v>
      </c>
      <c r="K1065" s="105">
        <v>5000</v>
      </c>
      <c r="L1065" s="2"/>
      <c r="M1065" s="2"/>
      <c r="N1065" s="2"/>
      <c r="O1065" s="2"/>
      <c r="P1065" s="2"/>
      <c r="Q1065" s="2"/>
      <c r="R1065" s="2"/>
    </row>
    <row r="1066" spans="1:16373" s="41" customFormat="1">
      <c r="A1066" s="3" t="s">
        <v>85</v>
      </c>
      <c r="B1066" s="3" t="s">
        <v>263</v>
      </c>
      <c r="C1066" s="6" t="s">
        <v>137</v>
      </c>
      <c r="D1066" s="3" t="s">
        <v>2505</v>
      </c>
      <c r="E1066" s="3" t="s">
        <v>2499</v>
      </c>
      <c r="F1066" s="3" t="s">
        <v>135</v>
      </c>
      <c r="G1066" s="3" t="s">
        <v>1697</v>
      </c>
      <c r="H1066" s="3" t="s">
        <v>2500</v>
      </c>
      <c r="I1066" s="2">
        <v>975</v>
      </c>
      <c r="J1066" s="2">
        <v>0</v>
      </c>
      <c r="K1066" s="105">
        <v>975</v>
      </c>
      <c r="L1066" s="2"/>
      <c r="M1066" s="2"/>
      <c r="N1066" s="2"/>
      <c r="O1066" s="2"/>
      <c r="P1066" s="2"/>
      <c r="Q1066" s="2"/>
      <c r="R1066" s="2"/>
    </row>
    <row r="1067" spans="1:16373" s="41" customFormat="1">
      <c r="A1067" s="3" t="s">
        <v>85</v>
      </c>
      <c r="B1067" s="3" t="s">
        <v>263</v>
      </c>
      <c r="C1067" s="6" t="s">
        <v>137</v>
      </c>
      <c r="D1067" s="3" t="s">
        <v>2506</v>
      </c>
      <c r="E1067" s="3" t="s">
        <v>2499</v>
      </c>
      <c r="F1067" s="3" t="s">
        <v>135</v>
      </c>
      <c r="G1067" s="3" t="s">
        <v>1697</v>
      </c>
      <c r="H1067" s="3" t="s">
        <v>2500</v>
      </c>
      <c r="I1067" s="2">
        <v>16718.099999999999</v>
      </c>
      <c r="J1067" s="2">
        <v>0</v>
      </c>
      <c r="K1067" s="105">
        <v>16718.099999999999</v>
      </c>
      <c r="L1067" s="2"/>
      <c r="M1067" s="2"/>
      <c r="N1067" s="2"/>
      <c r="O1067" s="2"/>
      <c r="P1067" s="2"/>
      <c r="Q1067" s="2"/>
      <c r="R1067" s="2"/>
    </row>
    <row r="1068" spans="1:16373" s="41" customFormat="1">
      <c r="A1068" s="3" t="s">
        <v>85</v>
      </c>
      <c r="B1068" s="3" t="s">
        <v>263</v>
      </c>
      <c r="C1068" s="6" t="s">
        <v>97</v>
      </c>
      <c r="D1068" s="3" t="s">
        <v>2507</v>
      </c>
      <c r="E1068" s="3" t="s">
        <v>2508</v>
      </c>
      <c r="F1068" s="3" t="s">
        <v>152</v>
      </c>
      <c r="G1068" s="3" t="s">
        <v>189</v>
      </c>
      <c r="H1068" s="3" t="s">
        <v>2509</v>
      </c>
      <c r="I1068" s="2">
        <v>25000</v>
      </c>
      <c r="J1068" s="2">
        <v>0</v>
      </c>
      <c r="K1068" s="105">
        <v>25000</v>
      </c>
      <c r="L1068" s="2"/>
      <c r="M1068" s="2"/>
      <c r="N1068" s="2"/>
      <c r="O1068" s="2"/>
      <c r="P1068" s="2"/>
      <c r="Q1068" s="2"/>
      <c r="R1068" s="2"/>
    </row>
    <row r="1069" spans="1:16373" s="41" customFormat="1">
      <c r="A1069" s="3" t="s">
        <v>85</v>
      </c>
      <c r="B1069" s="3" t="s">
        <v>263</v>
      </c>
      <c r="C1069" s="6" t="s">
        <v>1537</v>
      </c>
      <c r="D1069" s="3" t="s">
        <v>2510</v>
      </c>
      <c r="E1069" s="3" t="s">
        <v>2499</v>
      </c>
      <c r="F1069" s="3" t="s">
        <v>1537</v>
      </c>
      <c r="G1069" s="3" t="s">
        <v>1697</v>
      </c>
      <c r="H1069" s="3" t="s">
        <v>2500</v>
      </c>
      <c r="I1069" s="2">
        <v>1950</v>
      </c>
      <c r="J1069" s="2">
        <v>0</v>
      </c>
      <c r="K1069" s="105">
        <v>1950</v>
      </c>
      <c r="L1069" s="2"/>
      <c r="M1069" s="2"/>
      <c r="N1069" s="2"/>
      <c r="O1069" s="2"/>
      <c r="P1069" s="2"/>
      <c r="Q1069" s="2"/>
      <c r="R1069" s="2"/>
    </row>
    <row r="1070" spans="1:16373" s="41" customFormat="1">
      <c r="A1070" s="3" t="s">
        <v>85</v>
      </c>
      <c r="B1070" s="3" t="s">
        <v>263</v>
      </c>
      <c r="C1070" s="6" t="s">
        <v>2307</v>
      </c>
      <c r="D1070" s="3" t="s">
        <v>2511</v>
      </c>
      <c r="E1070" s="3" t="s">
        <v>2512</v>
      </c>
      <c r="F1070" s="3" t="s">
        <v>1500</v>
      </c>
      <c r="G1070" s="3" t="s">
        <v>202</v>
      </c>
      <c r="H1070" s="3" t="s">
        <v>2513</v>
      </c>
      <c r="I1070" s="2">
        <v>39674.49</v>
      </c>
      <c r="J1070" s="2">
        <v>0</v>
      </c>
      <c r="K1070" s="105">
        <v>39674.49</v>
      </c>
      <c r="L1070" s="2"/>
      <c r="M1070" s="2"/>
      <c r="N1070" s="2"/>
      <c r="O1070" s="2"/>
      <c r="P1070" s="2"/>
      <c r="Q1070" s="2"/>
      <c r="R1070" s="2"/>
    </row>
    <row r="1071" spans="1:16373" s="41" customFormat="1">
      <c r="A1071" s="3" t="s">
        <v>85</v>
      </c>
      <c r="B1071" s="3" t="s">
        <v>263</v>
      </c>
      <c r="C1071" s="6" t="s">
        <v>134</v>
      </c>
      <c r="D1071" s="3" t="s">
        <v>2514</v>
      </c>
      <c r="E1071" s="3" t="s">
        <v>2515</v>
      </c>
      <c r="F1071" s="3" t="s">
        <v>1202</v>
      </c>
      <c r="G1071" s="3" t="s">
        <v>310</v>
      </c>
      <c r="H1071" s="3" t="s">
        <v>2516</v>
      </c>
      <c r="I1071" s="2">
        <v>31450</v>
      </c>
      <c r="J1071" s="2">
        <v>0</v>
      </c>
      <c r="K1071" s="105">
        <v>31450</v>
      </c>
      <c r="L1071" s="2"/>
      <c r="M1071" s="2"/>
      <c r="N1071" s="2"/>
      <c r="O1071" s="2"/>
      <c r="P1071" s="2"/>
      <c r="Q1071" s="2"/>
      <c r="R1071" s="2"/>
    </row>
    <row r="1072" spans="1:16373" s="41" customFormat="1">
      <c r="A1072" s="3" t="s">
        <v>85</v>
      </c>
      <c r="B1072" s="3" t="s">
        <v>263</v>
      </c>
      <c r="C1072" s="6" t="s">
        <v>120</v>
      </c>
      <c r="D1072" s="3" t="s">
        <v>2517</v>
      </c>
      <c r="E1072" s="3" t="s">
        <v>2518</v>
      </c>
      <c r="F1072" s="3" t="s">
        <v>239</v>
      </c>
      <c r="G1072" s="3" t="s">
        <v>223</v>
      </c>
      <c r="H1072" s="3" t="s">
        <v>2519</v>
      </c>
      <c r="I1072" s="2">
        <v>53040</v>
      </c>
      <c r="J1072" s="2">
        <v>0</v>
      </c>
      <c r="K1072" s="105">
        <v>53040</v>
      </c>
      <c r="L1072" s="2"/>
      <c r="M1072" s="2"/>
      <c r="N1072" s="2"/>
      <c r="O1072" s="2"/>
      <c r="P1072" s="2"/>
      <c r="Q1072" s="2"/>
      <c r="R1072" s="2"/>
    </row>
    <row r="1073" spans="1:20" s="41" customFormat="1">
      <c r="A1073" s="3" t="s">
        <v>85</v>
      </c>
      <c r="B1073" s="3" t="s">
        <v>263</v>
      </c>
      <c r="C1073" s="6" t="s">
        <v>10</v>
      </c>
      <c r="D1073" s="3" t="s">
        <v>2520</v>
      </c>
      <c r="E1073" s="3" t="s">
        <v>2521</v>
      </c>
      <c r="F1073" s="3" t="s">
        <v>2346</v>
      </c>
      <c r="G1073" s="3" t="s">
        <v>163</v>
      </c>
      <c r="H1073" s="3" t="s">
        <v>2522</v>
      </c>
      <c r="I1073" s="2">
        <v>7500</v>
      </c>
      <c r="J1073" s="2">
        <v>0</v>
      </c>
      <c r="K1073" s="105">
        <v>7500</v>
      </c>
      <c r="L1073" s="2"/>
      <c r="M1073" s="2"/>
      <c r="N1073" s="2"/>
      <c r="O1073" s="2"/>
      <c r="P1073" s="2"/>
      <c r="Q1073" s="2"/>
      <c r="R1073" s="2"/>
    </row>
    <row r="1074" spans="1:20" s="41" customFormat="1">
      <c r="A1074" s="55" t="s">
        <v>85</v>
      </c>
      <c r="B1074" s="41" t="s">
        <v>263</v>
      </c>
      <c r="C1074" s="6" t="s">
        <v>14</v>
      </c>
      <c r="D1074" s="3" t="s">
        <v>3986</v>
      </c>
      <c r="E1074" s="3" t="s">
        <v>3987</v>
      </c>
      <c r="F1074" s="3" t="s">
        <v>3988</v>
      </c>
      <c r="G1074" s="3" t="s">
        <v>311</v>
      </c>
      <c r="H1074" s="3" t="s">
        <v>3989</v>
      </c>
      <c r="I1074" s="4">
        <v>4089785.29</v>
      </c>
      <c r="J1074" s="4">
        <v>0</v>
      </c>
      <c r="K1074" s="111">
        <f>I1074</f>
        <v>4089785.29</v>
      </c>
      <c r="L1074" s="4"/>
      <c r="M1074" s="4"/>
      <c r="N1074" s="4"/>
      <c r="O1074" s="4"/>
      <c r="P1074" s="4"/>
      <c r="Q1074" s="4"/>
      <c r="R1074" s="4"/>
    </row>
    <row r="1075" spans="1:20" s="41" customFormat="1">
      <c r="A1075" s="55" t="s">
        <v>85</v>
      </c>
      <c r="B1075" s="41" t="s">
        <v>263</v>
      </c>
      <c r="C1075" s="6" t="s">
        <v>14</v>
      </c>
      <c r="D1075" s="3" t="s">
        <v>3990</v>
      </c>
      <c r="E1075" s="3" t="s">
        <v>3991</v>
      </c>
      <c r="F1075" s="3" t="s">
        <v>3992</v>
      </c>
      <c r="G1075" s="3" t="s">
        <v>3993</v>
      </c>
      <c r="H1075" s="3" t="s">
        <v>3994</v>
      </c>
      <c r="I1075" s="4">
        <v>23920</v>
      </c>
      <c r="J1075" s="4">
        <v>0</v>
      </c>
      <c r="K1075" s="111">
        <v>23920</v>
      </c>
      <c r="L1075" s="4"/>
      <c r="M1075" s="4"/>
      <c r="N1075" s="4"/>
      <c r="O1075" s="4"/>
      <c r="P1075" s="4"/>
      <c r="Q1075" s="4"/>
      <c r="R1075" s="4"/>
    </row>
    <row r="1076" spans="1:20" s="41" customFormat="1">
      <c r="A1076" s="55" t="s">
        <v>85</v>
      </c>
      <c r="B1076" s="41" t="s">
        <v>263</v>
      </c>
      <c r="C1076" s="6" t="s">
        <v>24</v>
      </c>
      <c r="D1076" s="3" t="s">
        <v>3995</v>
      </c>
      <c r="E1076" s="3" t="s">
        <v>3996</v>
      </c>
      <c r="F1076" s="3" t="s">
        <v>8</v>
      </c>
      <c r="G1076" s="3" t="s">
        <v>1217</v>
      </c>
      <c r="H1076" s="3" t="s">
        <v>3989</v>
      </c>
      <c r="I1076" s="4">
        <v>32856.300000000003</v>
      </c>
      <c r="J1076" s="4">
        <v>0</v>
      </c>
      <c r="K1076" s="111">
        <v>32856.300000000003</v>
      </c>
      <c r="L1076" s="4"/>
      <c r="M1076" s="4"/>
      <c r="N1076" s="4"/>
      <c r="O1076" s="4"/>
      <c r="P1076" s="4"/>
      <c r="Q1076" s="4"/>
      <c r="R1076" s="4"/>
    </row>
    <row r="1077" spans="1:20" s="41" customFormat="1">
      <c r="A1077" s="55" t="s">
        <v>85</v>
      </c>
      <c r="B1077" s="41" t="s">
        <v>263</v>
      </c>
      <c r="C1077" s="6" t="s">
        <v>152</v>
      </c>
      <c r="D1077" s="3" t="s">
        <v>3997</v>
      </c>
      <c r="E1077" s="3" t="s">
        <v>3998</v>
      </c>
      <c r="F1077" s="3" t="s">
        <v>2151</v>
      </c>
      <c r="G1077" s="3" t="s">
        <v>1698</v>
      </c>
      <c r="H1077" s="3" t="s">
        <v>3999</v>
      </c>
      <c r="I1077" s="4">
        <v>2981250</v>
      </c>
      <c r="J1077" s="4">
        <v>0</v>
      </c>
      <c r="K1077" s="111">
        <v>2981250</v>
      </c>
      <c r="L1077" s="4"/>
      <c r="M1077" s="4"/>
      <c r="N1077" s="4"/>
      <c r="O1077" s="4"/>
      <c r="P1077" s="4"/>
      <c r="Q1077" s="4"/>
      <c r="R1077" s="4"/>
    </row>
    <row r="1078" spans="1:20" s="41" customFormat="1">
      <c r="A1078" s="55" t="s">
        <v>85</v>
      </c>
      <c r="B1078" s="41" t="s">
        <v>263</v>
      </c>
      <c r="C1078" s="6" t="s">
        <v>152</v>
      </c>
      <c r="D1078" s="3" t="s">
        <v>4000</v>
      </c>
      <c r="E1078" s="3" t="s">
        <v>4001</v>
      </c>
      <c r="F1078" s="3" t="s">
        <v>2151</v>
      </c>
      <c r="G1078" s="3" t="s">
        <v>1698</v>
      </c>
      <c r="H1078" s="3" t="s">
        <v>4002</v>
      </c>
      <c r="I1078" s="4">
        <v>1886000</v>
      </c>
      <c r="J1078" s="4">
        <v>0</v>
      </c>
      <c r="K1078" s="111">
        <v>1886000</v>
      </c>
      <c r="L1078" s="4"/>
      <c r="M1078" s="4"/>
      <c r="N1078" s="4"/>
      <c r="O1078" s="4"/>
      <c r="P1078" s="4"/>
      <c r="Q1078" s="4"/>
      <c r="R1078" s="4"/>
    </row>
    <row r="1079" spans="1:20" s="41" customFormat="1">
      <c r="A1079" s="55" t="s">
        <v>85</v>
      </c>
      <c r="B1079" s="41" t="s">
        <v>263</v>
      </c>
      <c r="C1079" s="6" t="s">
        <v>152</v>
      </c>
      <c r="D1079" s="3" t="s">
        <v>4003</v>
      </c>
      <c r="E1079" s="3" t="s">
        <v>3991</v>
      </c>
      <c r="F1079" s="3" t="s">
        <v>2151</v>
      </c>
      <c r="G1079" s="3" t="s">
        <v>1698</v>
      </c>
      <c r="H1079" s="3" t="s">
        <v>3994</v>
      </c>
      <c r="I1079" s="4">
        <v>27600</v>
      </c>
      <c r="J1079" s="4">
        <v>0</v>
      </c>
      <c r="K1079" s="111">
        <v>27600</v>
      </c>
      <c r="L1079" s="4"/>
      <c r="M1079" s="4"/>
      <c r="N1079" s="4"/>
      <c r="O1079" s="4"/>
      <c r="P1079" s="4"/>
      <c r="Q1079" s="4"/>
      <c r="R1079" s="4"/>
    </row>
    <row r="1080" spans="1:20" s="41" customFormat="1">
      <c r="A1080" s="55" t="s">
        <v>85</v>
      </c>
      <c r="B1080" s="41" t="s">
        <v>263</v>
      </c>
      <c r="C1080" s="6" t="s">
        <v>395</v>
      </c>
      <c r="D1080" s="3" t="s">
        <v>4004</v>
      </c>
      <c r="E1080" s="3" t="s">
        <v>3991</v>
      </c>
      <c r="F1080" s="3" t="s">
        <v>2151</v>
      </c>
      <c r="G1080" s="3" t="s">
        <v>1698</v>
      </c>
      <c r="H1080" s="3" t="s">
        <v>4002</v>
      </c>
      <c r="I1080" s="4">
        <v>13800</v>
      </c>
      <c r="J1080" s="4">
        <v>0</v>
      </c>
      <c r="K1080" s="111">
        <v>13800</v>
      </c>
      <c r="L1080" s="4"/>
      <c r="M1080" s="4"/>
      <c r="N1080" s="4"/>
      <c r="O1080" s="4"/>
      <c r="P1080" s="4"/>
      <c r="Q1080" s="4"/>
      <c r="R1080" s="4"/>
    </row>
    <row r="1081" spans="1:20" s="41" customFormat="1">
      <c r="A1081" s="3" t="s">
        <v>1413</v>
      </c>
      <c r="B1081" s="3" t="s">
        <v>26</v>
      </c>
      <c r="C1081" s="6" t="s">
        <v>1414</v>
      </c>
      <c r="D1081" s="3" t="s">
        <v>1415</v>
      </c>
      <c r="E1081" s="3" t="s">
        <v>1416</v>
      </c>
      <c r="F1081" s="3" t="s">
        <v>1417</v>
      </c>
      <c r="G1081" s="3" t="s">
        <v>318</v>
      </c>
      <c r="H1081" s="3" t="s">
        <v>1418</v>
      </c>
      <c r="I1081" s="2">
        <v>53240</v>
      </c>
      <c r="J1081" s="2">
        <v>13280</v>
      </c>
      <c r="K1081" s="105">
        <v>39960</v>
      </c>
      <c r="L1081" s="2"/>
      <c r="M1081" s="2"/>
      <c r="N1081" s="2"/>
      <c r="O1081" s="2"/>
      <c r="P1081" s="2"/>
      <c r="Q1081" s="2"/>
      <c r="R1081" s="2"/>
      <c r="S1081" s="2"/>
      <c r="T1081" s="3"/>
    </row>
    <row r="1082" spans="1:20" s="41" customFormat="1">
      <c r="A1082" s="3" t="s">
        <v>1413</v>
      </c>
      <c r="B1082" s="3" t="s">
        <v>26</v>
      </c>
      <c r="C1082" s="6" t="s">
        <v>1419</v>
      </c>
      <c r="D1082" s="3" t="s">
        <v>1420</v>
      </c>
      <c r="E1082" s="3" t="s">
        <v>1421</v>
      </c>
      <c r="F1082" s="3" t="s">
        <v>31</v>
      </c>
      <c r="G1082" s="3" t="s">
        <v>32</v>
      </c>
      <c r="H1082" s="3" t="s">
        <v>1422</v>
      </c>
      <c r="I1082" s="2">
        <v>122571.43</v>
      </c>
      <c r="J1082" s="2">
        <f>0.0625*I1082</f>
        <v>7660.7143749999996</v>
      </c>
      <c r="K1082" s="105">
        <f>I1082-J1082</f>
        <v>114910.715625</v>
      </c>
      <c r="L1082" s="2"/>
      <c r="M1082" s="2"/>
      <c r="N1082" s="2"/>
      <c r="O1082" s="2"/>
      <c r="P1082" s="2"/>
      <c r="Q1082" s="2"/>
      <c r="R1082" s="2"/>
      <c r="S1082" s="2"/>
      <c r="T1082" s="3"/>
    </row>
    <row r="1083" spans="1:20" s="41" customFormat="1">
      <c r="A1083" s="3" t="s">
        <v>1413</v>
      </c>
      <c r="B1083" s="3" t="s">
        <v>26</v>
      </c>
      <c r="C1083" s="6" t="s">
        <v>1419</v>
      </c>
      <c r="D1083" s="3" t="s">
        <v>1423</v>
      </c>
      <c r="E1083" s="3" t="s">
        <v>1424</v>
      </c>
      <c r="F1083" s="3" t="s">
        <v>31</v>
      </c>
      <c r="G1083" s="3" t="s">
        <v>32</v>
      </c>
      <c r="H1083" s="3" t="s">
        <v>1425</v>
      </c>
      <c r="I1083" s="2">
        <v>270000</v>
      </c>
      <c r="J1083" s="2">
        <v>33750</v>
      </c>
      <c r="K1083" s="105">
        <v>236250</v>
      </c>
      <c r="L1083" s="2"/>
      <c r="M1083" s="2"/>
      <c r="N1083" s="2"/>
      <c r="O1083" s="2"/>
      <c r="P1083" s="2"/>
      <c r="Q1083" s="2"/>
      <c r="R1083" s="2"/>
      <c r="S1083" s="2"/>
      <c r="T1083" s="3"/>
    </row>
    <row r="1084" spans="1:20" s="41" customFormat="1">
      <c r="A1084" s="3" t="s">
        <v>1413</v>
      </c>
      <c r="B1084" s="3" t="s">
        <v>26</v>
      </c>
      <c r="C1084" s="6" t="s">
        <v>1419</v>
      </c>
      <c r="D1084" s="3" t="s">
        <v>1426</v>
      </c>
      <c r="E1084" s="3" t="s">
        <v>1427</v>
      </c>
      <c r="F1084" s="3" t="s">
        <v>31</v>
      </c>
      <c r="G1084" s="3" t="s">
        <v>32</v>
      </c>
      <c r="H1084" s="3" t="s">
        <v>1425</v>
      </c>
      <c r="I1084" s="2">
        <v>201250</v>
      </c>
      <c r="J1084" s="2">
        <f>0.125*I1084</f>
        <v>25156.25</v>
      </c>
      <c r="K1084" s="105">
        <f>I1084-J1084</f>
        <v>176093.75</v>
      </c>
      <c r="L1084" s="2"/>
      <c r="M1084" s="2"/>
      <c r="N1084" s="2"/>
      <c r="O1084" s="2"/>
      <c r="P1084" s="2"/>
      <c r="Q1084" s="2"/>
      <c r="R1084" s="2"/>
      <c r="S1084" s="2"/>
      <c r="T1084" s="3"/>
    </row>
    <row r="1085" spans="1:20" s="41" customFormat="1">
      <c r="A1085" s="3" t="s">
        <v>1413</v>
      </c>
      <c r="B1085" s="3" t="s">
        <v>26</v>
      </c>
      <c r="C1085" s="6" t="s">
        <v>1419</v>
      </c>
      <c r="D1085" s="26" t="s">
        <v>1428</v>
      </c>
      <c r="E1085" s="29" t="s">
        <v>1429</v>
      </c>
      <c r="F1085" s="3" t="s">
        <v>31</v>
      </c>
      <c r="G1085" s="3" t="s">
        <v>32</v>
      </c>
      <c r="H1085" s="29" t="s">
        <v>1430</v>
      </c>
      <c r="I1085" s="27">
        <v>150900</v>
      </c>
      <c r="J1085" s="27">
        <v>0</v>
      </c>
      <c r="K1085" s="118">
        <f>I1085</f>
        <v>150900</v>
      </c>
      <c r="L1085" s="27"/>
      <c r="M1085" s="2"/>
      <c r="N1085" s="2"/>
      <c r="O1085" s="2"/>
      <c r="P1085" s="2"/>
      <c r="Q1085" s="2"/>
      <c r="R1085" s="2"/>
      <c r="S1085" s="2"/>
      <c r="T1085" s="25"/>
    </row>
    <row r="1086" spans="1:20" s="41" customFormat="1">
      <c r="A1086" s="3" t="s">
        <v>1413</v>
      </c>
      <c r="B1086" s="3" t="s">
        <v>26</v>
      </c>
      <c r="C1086" s="23" t="s">
        <v>15</v>
      </c>
      <c r="D1086" s="12" t="s">
        <v>1431</v>
      </c>
      <c r="E1086" s="12" t="s">
        <v>1432</v>
      </c>
      <c r="F1086" s="12" t="s">
        <v>1433</v>
      </c>
      <c r="G1086" s="12" t="s">
        <v>51</v>
      </c>
      <c r="H1086" s="12" t="s">
        <v>1434</v>
      </c>
      <c r="I1086" s="10">
        <v>350000</v>
      </c>
      <c r="J1086" s="10">
        <f>0.2*I1086</f>
        <v>70000</v>
      </c>
      <c r="K1086" s="112">
        <f>I1086-J1086</f>
        <v>280000</v>
      </c>
      <c r="L1086" s="10"/>
      <c r="M1086" s="10"/>
      <c r="N1086" s="2"/>
      <c r="O1086" s="10"/>
      <c r="P1086" s="10"/>
      <c r="Q1086" s="10"/>
      <c r="R1086" s="10"/>
      <c r="S1086" s="10"/>
      <c r="T1086" s="3"/>
    </row>
    <row r="1087" spans="1:20" s="41" customFormat="1">
      <c r="A1087" s="3" t="s">
        <v>1413</v>
      </c>
      <c r="B1087" s="3" t="s">
        <v>26</v>
      </c>
      <c r="C1087" s="6" t="s">
        <v>15</v>
      </c>
      <c r="D1087" s="3" t="s">
        <v>1435</v>
      </c>
      <c r="E1087" s="3" t="s">
        <v>1436</v>
      </c>
      <c r="F1087" s="3" t="s">
        <v>1437</v>
      </c>
      <c r="G1087" s="3" t="s">
        <v>243</v>
      </c>
      <c r="H1087" s="3" t="s">
        <v>1438</v>
      </c>
      <c r="I1087" s="2">
        <v>238400</v>
      </c>
      <c r="J1087" s="2">
        <v>0</v>
      </c>
      <c r="K1087" s="105">
        <v>238400</v>
      </c>
      <c r="L1087" s="2"/>
      <c r="M1087" s="2"/>
      <c r="N1087" s="2"/>
      <c r="O1087" s="2"/>
      <c r="P1087" s="2"/>
      <c r="Q1087" s="2"/>
      <c r="R1087" s="2"/>
      <c r="S1087" s="2"/>
      <c r="T1087" s="3"/>
    </row>
    <row r="1088" spans="1:20" s="41" customFormat="1">
      <c r="A1088" s="3" t="s">
        <v>1413</v>
      </c>
      <c r="B1088" s="3" t="s">
        <v>26</v>
      </c>
      <c r="C1088" s="6" t="s">
        <v>15</v>
      </c>
      <c r="D1088" s="3" t="s">
        <v>1439</v>
      </c>
      <c r="E1088" s="3" t="s">
        <v>1440</v>
      </c>
      <c r="F1088" s="3" t="s">
        <v>1437</v>
      </c>
      <c r="G1088" s="3" t="s">
        <v>243</v>
      </c>
      <c r="H1088" s="3" t="s">
        <v>1438</v>
      </c>
      <c r="I1088" s="2">
        <v>200560</v>
      </c>
      <c r="J1088" s="2">
        <v>0</v>
      </c>
      <c r="K1088" s="105">
        <f>I1088</f>
        <v>200560</v>
      </c>
      <c r="L1088" s="2"/>
      <c r="M1088" s="2"/>
      <c r="N1088" s="2"/>
      <c r="O1088" s="2"/>
      <c r="P1088" s="2"/>
      <c r="Q1088" s="2"/>
      <c r="R1088" s="2"/>
      <c r="S1088" s="2"/>
      <c r="T1088" s="3"/>
    </row>
    <row r="1089" spans="1:20" s="41" customFormat="1">
      <c r="A1089" s="3" t="s">
        <v>1413</v>
      </c>
      <c r="B1089" s="3" t="s">
        <v>26</v>
      </c>
      <c r="C1089" s="6" t="s">
        <v>15</v>
      </c>
      <c r="D1089" s="3" t="s">
        <v>1441</v>
      </c>
      <c r="E1089" s="3" t="s">
        <v>1442</v>
      </c>
      <c r="F1089" s="3" t="s">
        <v>1437</v>
      </c>
      <c r="G1089" s="3" t="s">
        <v>243</v>
      </c>
      <c r="H1089" s="3" t="s">
        <v>1438</v>
      </c>
      <c r="I1089" s="2">
        <v>182000</v>
      </c>
      <c r="J1089" s="2">
        <v>0</v>
      </c>
      <c r="K1089" s="105">
        <f>I1089</f>
        <v>182000</v>
      </c>
      <c r="L1089" s="2"/>
      <c r="M1089" s="2"/>
      <c r="N1089" s="2"/>
      <c r="O1089" s="2"/>
      <c r="P1089" s="2"/>
      <c r="Q1089" s="2"/>
      <c r="R1089" s="2"/>
      <c r="S1089" s="2"/>
      <c r="T1089" s="3"/>
    </row>
    <row r="1090" spans="1:20" s="41" customFormat="1">
      <c r="A1090" s="3" t="s">
        <v>1413</v>
      </c>
      <c r="B1090" s="3" t="s">
        <v>26</v>
      </c>
      <c r="C1090" s="6" t="s">
        <v>15</v>
      </c>
      <c r="D1090" s="3" t="s">
        <v>1443</v>
      </c>
      <c r="E1090" s="3" t="s">
        <v>1281</v>
      </c>
      <c r="F1090" s="3" t="s">
        <v>1444</v>
      </c>
      <c r="G1090" s="3" t="s">
        <v>1262</v>
      </c>
      <c r="H1090" s="3" t="s">
        <v>1282</v>
      </c>
      <c r="I1090" s="2">
        <v>100878.66</v>
      </c>
      <c r="J1090" s="2">
        <v>15131.800000000001</v>
      </c>
      <c r="K1090" s="105">
        <v>85746.86</v>
      </c>
      <c r="L1090" s="2"/>
      <c r="M1090" s="2"/>
      <c r="N1090" s="2"/>
      <c r="O1090" s="2"/>
      <c r="P1090" s="2"/>
      <c r="Q1090" s="2"/>
      <c r="R1090" s="2"/>
      <c r="S1090" s="2"/>
      <c r="T1090" s="3"/>
    </row>
    <row r="1091" spans="1:20" s="41" customFormat="1">
      <c r="A1091" s="3" t="s">
        <v>1413</v>
      </c>
      <c r="B1091" s="3" t="s">
        <v>26</v>
      </c>
      <c r="C1091" s="6" t="s">
        <v>15</v>
      </c>
      <c r="D1091" s="3" t="s">
        <v>1445</v>
      </c>
      <c r="E1091" s="3" t="s">
        <v>1446</v>
      </c>
      <c r="F1091" s="3" t="s">
        <v>1447</v>
      </c>
      <c r="G1091" s="3" t="s">
        <v>1448</v>
      </c>
      <c r="H1091" s="3" t="s">
        <v>1449</v>
      </c>
      <c r="I1091" s="2">
        <f>257250/0.875</f>
        <v>294000</v>
      </c>
      <c r="J1091" s="2">
        <f>0.125*I1091</f>
        <v>36750</v>
      </c>
      <c r="K1091" s="105">
        <f>I1091-J1091</f>
        <v>257250</v>
      </c>
      <c r="L1091" s="2"/>
      <c r="M1091" s="2"/>
      <c r="N1091" s="2"/>
      <c r="O1091" s="2"/>
      <c r="P1091" s="2"/>
      <c r="Q1091" s="2"/>
      <c r="R1091" s="2"/>
      <c r="S1091" s="2"/>
      <c r="T1091" s="3"/>
    </row>
    <row r="1092" spans="1:20" s="41" customFormat="1">
      <c r="A1092" s="3" t="s">
        <v>1413</v>
      </c>
      <c r="B1092" s="3" t="s">
        <v>26</v>
      </c>
      <c r="C1092" s="6" t="s">
        <v>15</v>
      </c>
      <c r="D1092" s="3" t="s">
        <v>1450</v>
      </c>
      <c r="E1092" s="3" t="s">
        <v>1451</v>
      </c>
      <c r="F1092" s="3" t="s">
        <v>1452</v>
      </c>
      <c r="G1092" s="3" t="s">
        <v>1453</v>
      </c>
      <c r="H1092" s="3" t="s">
        <v>1454</v>
      </c>
      <c r="I1092" s="2">
        <v>165600</v>
      </c>
      <c r="J1092" s="2">
        <v>20700</v>
      </c>
      <c r="K1092" s="105">
        <v>144900</v>
      </c>
      <c r="L1092" s="2"/>
      <c r="M1092" s="2"/>
      <c r="N1092" s="2"/>
      <c r="O1092" s="2"/>
      <c r="P1092" s="2"/>
      <c r="Q1092" s="2"/>
      <c r="R1092" s="2"/>
      <c r="S1092" s="2"/>
      <c r="T1092" s="3"/>
    </row>
    <row r="1093" spans="1:20" s="41" customFormat="1">
      <c r="A1093" s="3" t="s">
        <v>1413</v>
      </c>
      <c r="B1093" s="3" t="s">
        <v>26</v>
      </c>
      <c r="C1093" s="6" t="s">
        <v>15</v>
      </c>
      <c r="D1093" s="3" t="s">
        <v>1455</v>
      </c>
      <c r="E1093" s="3" t="s">
        <v>1456</v>
      </c>
      <c r="F1093" s="3" t="s">
        <v>1457</v>
      </c>
      <c r="G1093" s="3" t="s">
        <v>1458</v>
      </c>
      <c r="H1093" s="3" t="s">
        <v>1459</v>
      </c>
      <c r="I1093" s="2">
        <v>128800</v>
      </c>
      <c r="J1093" s="2">
        <v>16100</v>
      </c>
      <c r="K1093" s="105">
        <v>112700</v>
      </c>
      <c r="L1093" s="2"/>
      <c r="M1093" s="2"/>
      <c r="N1093" s="2"/>
      <c r="O1093" s="2"/>
      <c r="P1093" s="2"/>
      <c r="Q1093" s="2"/>
      <c r="R1093" s="2"/>
      <c r="S1093" s="2"/>
      <c r="T1093" s="3"/>
    </row>
    <row r="1094" spans="1:20" s="41" customFormat="1">
      <c r="A1094" s="3" t="s">
        <v>1413</v>
      </c>
      <c r="B1094" s="3" t="s">
        <v>26</v>
      </c>
      <c r="C1094" s="6" t="s">
        <v>13</v>
      </c>
      <c r="D1094" s="3" t="s">
        <v>1460</v>
      </c>
      <c r="E1094" s="3" t="s">
        <v>1461</v>
      </c>
      <c r="F1094" s="3" t="s">
        <v>1462</v>
      </c>
      <c r="G1094" s="3" t="s">
        <v>1463</v>
      </c>
      <c r="H1094" s="3" t="s">
        <v>1464</v>
      </c>
      <c r="I1094" s="2">
        <v>108000</v>
      </c>
      <c r="J1094" s="2">
        <f>0.125*I1094</f>
        <v>13500</v>
      </c>
      <c r="K1094" s="105">
        <f>I1094-J1094</f>
        <v>94500</v>
      </c>
      <c r="L1094" s="2"/>
      <c r="M1094" s="2"/>
      <c r="N1094" s="2"/>
      <c r="O1094" s="2"/>
      <c r="P1094" s="2"/>
      <c r="Q1094" s="2"/>
      <c r="R1094" s="2"/>
      <c r="S1094" s="2"/>
      <c r="T1094" s="3"/>
    </row>
    <row r="1095" spans="1:20" s="41" customFormat="1">
      <c r="A1095" s="3" t="s">
        <v>1413</v>
      </c>
      <c r="B1095" s="3" t="s">
        <v>26</v>
      </c>
      <c r="C1095" s="6" t="s">
        <v>14</v>
      </c>
      <c r="D1095" s="3" t="s">
        <v>1465</v>
      </c>
      <c r="E1095" s="3" t="s">
        <v>1466</v>
      </c>
      <c r="F1095" s="3" t="s">
        <v>1467</v>
      </c>
      <c r="G1095" s="3" t="s">
        <v>1351</v>
      </c>
      <c r="H1095" s="3" t="s">
        <v>1468</v>
      </c>
      <c r="I1095" s="2">
        <v>75000</v>
      </c>
      <c r="J1095" s="2">
        <v>0</v>
      </c>
      <c r="K1095" s="105">
        <v>75000</v>
      </c>
      <c r="L1095" s="2"/>
      <c r="M1095" s="2"/>
      <c r="N1095" s="2"/>
      <c r="O1095" s="2"/>
      <c r="P1095" s="2"/>
      <c r="Q1095" s="2"/>
      <c r="R1095" s="2"/>
      <c r="S1095" s="2"/>
      <c r="T1095" s="3"/>
    </row>
    <row r="1096" spans="1:20" s="41" customFormat="1">
      <c r="A1096" s="3" t="s">
        <v>1413</v>
      </c>
      <c r="B1096" s="3" t="s">
        <v>26</v>
      </c>
      <c r="C1096" s="6" t="s">
        <v>1469</v>
      </c>
      <c r="D1096" s="3" t="s">
        <v>1470</v>
      </c>
      <c r="E1096" s="3" t="s">
        <v>1471</v>
      </c>
      <c r="F1096" s="3" t="s">
        <v>30</v>
      </c>
      <c r="G1096" s="3" t="s">
        <v>52</v>
      </c>
      <c r="H1096" s="3" t="s">
        <v>1472</v>
      </c>
      <c r="I1096" s="2">
        <v>260000</v>
      </c>
      <c r="J1096" s="2">
        <v>0</v>
      </c>
      <c r="K1096" s="105">
        <v>260000</v>
      </c>
      <c r="L1096" s="2"/>
      <c r="M1096" s="2"/>
      <c r="N1096" s="2"/>
      <c r="O1096" s="2"/>
      <c r="P1096" s="2"/>
      <c r="Q1096" s="2"/>
      <c r="R1096" s="2"/>
      <c r="S1096" s="2"/>
      <c r="T1096" s="3"/>
    </row>
    <row r="1097" spans="1:20" s="41" customFormat="1">
      <c r="A1097" s="3" t="s">
        <v>1413</v>
      </c>
      <c r="B1097" s="3" t="s">
        <v>26</v>
      </c>
      <c r="C1097" s="6" t="s">
        <v>53</v>
      </c>
      <c r="D1097" s="3" t="s">
        <v>1473</v>
      </c>
      <c r="E1097" s="3" t="s">
        <v>1474</v>
      </c>
      <c r="F1097" s="3" t="s">
        <v>265</v>
      </c>
      <c r="G1097" s="3" t="s">
        <v>1475</v>
      </c>
      <c r="H1097" s="3" t="s">
        <v>1476</v>
      </c>
      <c r="I1097" s="2">
        <v>5000</v>
      </c>
      <c r="J1097" s="2">
        <v>0</v>
      </c>
      <c r="K1097" s="105">
        <f>I1097</f>
        <v>5000</v>
      </c>
      <c r="L1097" s="2"/>
      <c r="M1097" s="2"/>
      <c r="N1097" s="2"/>
      <c r="O1097" s="2"/>
      <c r="P1097" s="2"/>
      <c r="Q1097" s="2"/>
      <c r="R1097" s="2"/>
      <c r="S1097" s="2"/>
      <c r="T1097" s="3"/>
    </row>
    <row r="1098" spans="1:20" s="41" customFormat="1">
      <c r="A1098" s="3" t="s">
        <v>1413</v>
      </c>
      <c r="B1098" s="3" t="s">
        <v>26</v>
      </c>
      <c r="C1098" s="6" t="s">
        <v>1477</v>
      </c>
      <c r="D1098" s="3" t="s">
        <v>1478</v>
      </c>
      <c r="E1098" s="3" t="s">
        <v>1479</v>
      </c>
      <c r="F1098" s="3" t="s">
        <v>1480</v>
      </c>
      <c r="G1098" s="3" t="s">
        <v>214</v>
      </c>
      <c r="H1098" s="3" t="s">
        <v>1481</v>
      </c>
      <c r="I1098" s="2">
        <f>[4]Sheet1!$C$591</f>
        <v>326484.36</v>
      </c>
      <c r="J1098" s="2">
        <v>0</v>
      </c>
      <c r="K1098" s="105">
        <f>I1098</f>
        <v>326484.36</v>
      </c>
      <c r="L1098" s="2"/>
      <c r="M1098" s="2"/>
      <c r="N1098" s="2"/>
      <c r="O1098" s="2"/>
      <c r="P1098" s="2"/>
      <c r="Q1098" s="2"/>
      <c r="R1098" s="2"/>
      <c r="S1098" s="2"/>
      <c r="T1098" s="3"/>
    </row>
    <row r="1099" spans="1:20" s="41" customFormat="1">
      <c r="A1099" s="3" t="s">
        <v>1413</v>
      </c>
      <c r="B1099" s="3" t="s">
        <v>26</v>
      </c>
      <c r="C1099" s="6" t="s">
        <v>1482</v>
      </c>
      <c r="D1099" s="3" t="s">
        <v>1483</v>
      </c>
      <c r="E1099" s="3" t="s">
        <v>1484</v>
      </c>
      <c r="F1099" s="3" t="s">
        <v>154</v>
      </c>
      <c r="G1099" s="3" t="s">
        <v>157</v>
      </c>
      <c r="H1099" s="3" t="s">
        <v>1485</v>
      </c>
      <c r="I1099" s="2">
        <v>232500</v>
      </c>
      <c r="J1099" s="2">
        <v>0</v>
      </c>
      <c r="K1099" s="105">
        <v>232500</v>
      </c>
      <c r="L1099" s="2"/>
      <c r="M1099" s="2"/>
      <c r="N1099" s="2"/>
      <c r="O1099" s="2"/>
      <c r="P1099" s="2"/>
      <c r="Q1099" s="2"/>
      <c r="R1099" s="2"/>
      <c r="S1099" s="2"/>
      <c r="T1099" s="3"/>
    </row>
    <row r="1100" spans="1:20" s="41" customFormat="1">
      <c r="A1100" s="3" t="s">
        <v>1413</v>
      </c>
      <c r="B1100" s="3" t="s">
        <v>26</v>
      </c>
      <c r="C1100" s="6" t="s">
        <v>10</v>
      </c>
      <c r="D1100" s="3" t="s">
        <v>1486</v>
      </c>
      <c r="E1100" s="3" t="s">
        <v>1487</v>
      </c>
      <c r="F1100" s="3" t="s">
        <v>1272</v>
      </c>
      <c r="G1100" s="3" t="s">
        <v>156</v>
      </c>
      <c r="H1100" s="3" t="s">
        <v>1488</v>
      </c>
      <c r="I1100" s="2">
        <v>327000</v>
      </c>
      <c r="J1100" s="2">
        <v>0</v>
      </c>
      <c r="K1100" s="105">
        <v>327000</v>
      </c>
      <c r="L1100" s="2"/>
      <c r="M1100" s="2"/>
      <c r="N1100" s="2"/>
      <c r="O1100" s="2"/>
      <c r="P1100" s="2"/>
      <c r="Q1100" s="2"/>
      <c r="R1100" s="2"/>
      <c r="S1100" s="2"/>
      <c r="T1100" s="3"/>
    </row>
    <row r="1101" spans="1:20" s="41" customFormat="1">
      <c r="A1101" s="3" t="s">
        <v>1413</v>
      </c>
      <c r="B1101" s="3" t="s">
        <v>26</v>
      </c>
      <c r="C1101" s="6" t="s">
        <v>10</v>
      </c>
      <c r="D1101" s="3" t="s">
        <v>1489</v>
      </c>
      <c r="E1101" s="3" t="s">
        <v>1490</v>
      </c>
      <c r="F1101" s="3" t="s">
        <v>269</v>
      </c>
      <c r="G1101" s="3" t="s">
        <v>276</v>
      </c>
      <c r="H1101" s="3" t="s">
        <v>1491</v>
      </c>
      <c r="I1101" s="2">
        <v>250000</v>
      </c>
      <c r="J1101" s="2">
        <v>0</v>
      </c>
      <c r="K1101" s="105">
        <v>250000</v>
      </c>
      <c r="L1101" s="2"/>
      <c r="M1101" s="2"/>
      <c r="N1101" s="2"/>
      <c r="O1101" s="2"/>
      <c r="P1101" s="2"/>
      <c r="Q1101" s="2"/>
      <c r="R1101" s="2"/>
      <c r="S1101" s="2"/>
      <c r="T1101" s="3"/>
    </row>
    <row r="1102" spans="1:20" s="41" customFormat="1">
      <c r="A1102" s="15" t="s">
        <v>76</v>
      </c>
      <c r="B1102" s="41" t="s">
        <v>77</v>
      </c>
      <c r="C1102" s="55" t="s">
        <v>42</v>
      </c>
      <c r="D1102" s="41" t="s">
        <v>3227</v>
      </c>
      <c r="E1102" s="41" t="s">
        <v>3228</v>
      </c>
      <c r="F1102" s="41" t="s">
        <v>2538</v>
      </c>
      <c r="G1102" s="41" t="s">
        <v>211</v>
      </c>
      <c r="H1102" s="41" t="s">
        <v>3229</v>
      </c>
      <c r="I1102" s="4">
        <v>60000</v>
      </c>
      <c r="J1102" s="4">
        <v>7500</v>
      </c>
      <c r="K1102" s="111">
        <v>52500</v>
      </c>
      <c r="L1102" s="4"/>
      <c r="M1102" s="4"/>
      <c r="N1102" s="4"/>
      <c r="O1102" s="4"/>
      <c r="P1102" s="4"/>
      <c r="Q1102" s="4"/>
      <c r="R1102" s="4"/>
    </row>
    <row r="1105" spans="9:19">
      <c r="I1105" s="95">
        <f>SUM(I11:I1104)</f>
        <v>249727362.43380204</v>
      </c>
      <c r="J1105" s="95">
        <f t="shared" ref="J1105:S1105" si="2">SUM(J11:J1104)</f>
        <v>39305896.701462761</v>
      </c>
      <c r="K1105" s="96">
        <f t="shared" si="2"/>
        <v>210205602.84233963</v>
      </c>
      <c r="L1105" s="95"/>
      <c r="M1105" s="95"/>
      <c r="N1105" s="95"/>
      <c r="O1105" s="95"/>
      <c r="P1105" s="95"/>
      <c r="Q1105" s="95"/>
      <c r="R1105" s="95"/>
      <c r="S1105" s="95"/>
    </row>
  </sheetData>
  <sortState ref="A11:XFD1111">
    <sortCondition ref="A11:A1111"/>
  </sortState>
  <printOptions gridLines="1"/>
  <pageMargins left="0.26" right="0.2" top="0.45" bottom="0.51" header="0.3" footer="0.17"/>
  <pageSetup scale="65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</vt:lpstr>
      <vt:lpstr>ALL!Print_Area</vt:lpstr>
    </vt:vector>
  </TitlesOfParts>
  <Company>Custodian and Allied Insurance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Acctpc2</dc:creator>
  <cp:lastModifiedBy>Francis</cp:lastModifiedBy>
  <cp:lastPrinted>2014-02-04T09:23:02Z</cp:lastPrinted>
  <dcterms:created xsi:type="dcterms:W3CDTF">2011-03-14T16:47:16Z</dcterms:created>
  <dcterms:modified xsi:type="dcterms:W3CDTF">2014-04-08T08:59:52Z</dcterms:modified>
</cp:coreProperties>
</file>